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4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drawings/drawing5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P(D)\RBC implementation\Website\20240701 updates\8. Regulatory Returns  - Insurers (files to be uploaded)\"/>
    </mc:Choice>
  </mc:AlternateContent>
  <xr:revisionPtr revIDLastSave="0" documentId="13_ncr:1_{F67D8563-3129-421C-8252-20C77AAD761B}" xr6:coauthVersionLast="47" xr6:coauthVersionMax="47" xr10:uidLastSave="{00000000-0000-0000-0000-000000000000}"/>
  <bookViews>
    <workbookView xWindow="-120" yWindow="-120" windowWidth="29040" windowHeight="15840" tabRatio="855" xr2:uid="{00000000-000D-0000-FFFF-FFFF00000000}"/>
  </bookViews>
  <sheets>
    <sheet name="CA.R.2 Features of instruments" sheetId="195" r:id="rId1"/>
    <sheet name="CA.R.2A Notif of issuance" sheetId="196" r:id="rId2"/>
    <sheet name="CA.G.LAR.1.AH Local Assets Req" sheetId="197" r:id="rId3"/>
    <sheet name="CA.MM.LAR.1.AH Local Assets Req" sheetId="198" r:id="rId4"/>
    <sheet name="CA.G.LAR.3 Local Assets Listing" sheetId="200" r:id="rId5"/>
  </sheets>
  <definedNames>
    <definedName name="BUSINESS_TYPE_COLUMNS">#REF!</definedName>
    <definedName name="BUSS_TYPE_COLUMNS">#REF!</definedName>
    <definedName name="BUSS_TYPE_LISTS">#REF!</definedName>
    <definedName name="CA.G.LAR.3_End_Row_0">'CA.G.LAR.3 Local Assets Listing'!$A$55</definedName>
    <definedName name="CA.G.LAR.3_Start_Row_0">'CA.G.LAR.3 Local Assets Listing'!$A$11</definedName>
    <definedName name="CA.R.2_End_Column_0">'CA.R.2 Features of instruments'!$T$8</definedName>
    <definedName name="CA.R.2_Features_of_instruments_15end">'CA.R.2 Features of instruments'!$T$15</definedName>
    <definedName name="CA.R.2_Features_of_instruments_17end">'CA.R.2 Features of instruments'!$T$17</definedName>
    <definedName name="CA.R.2_Features_of_instruments_21end">'CA.R.2 Features of instruments'!$T$21</definedName>
    <definedName name="CA.R.2_Start_Column_0">'CA.R.2 Features of instruments'!$E$8</definedName>
    <definedName name="DEV_MODE">#REF!</definedName>
    <definedName name="DROPDOWN_1">#REF!</definedName>
    <definedName name="DROPDOWN_2">#REF!</definedName>
    <definedName name="DROPDOWN_3">#REF!</definedName>
    <definedName name="FinancialMonth">#REF!</definedName>
    <definedName name="FinancialYear">#REF!</definedName>
    <definedName name="FORMULA_COLOR">#REF!</definedName>
    <definedName name="FORMULA_COLOR_SAMPLE">#REF!</definedName>
    <definedName name="INSURANCE_HEAD">#REF!</definedName>
    <definedName name="_xlnm.Print_Area" localSheetId="2">'CA.G.LAR.1.AH Local Assets Req'!$A$1:$P$199</definedName>
    <definedName name="_xlnm.Print_Area" localSheetId="4">'CA.G.LAR.3 Local Assets Listing'!$A$1:$J$54</definedName>
    <definedName name="_xlnm.Print_Area" localSheetId="3">'CA.MM.LAR.1.AH Local Assets Req'!$A$1:$P$102</definedName>
    <definedName name="_xlnm.Print_Area" localSheetId="0">'CA.R.2 Features of instruments'!$A$1:$S$54</definedName>
    <definedName name="_xlnm.Print_Area" localSheetId="1">'CA.R.2A Notif of issuance'!$A$1:$D$42</definedName>
    <definedName name="QDAP_Full_Columns">#REF!</definedName>
    <definedName name="QDAP_ON_OFF">#REF!</definedName>
    <definedName name="QDAP_WORKSHEETS">#REF!</definedName>
    <definedName name="ReportMonth">#REF!</definedName>
    <definedName name="ReportYearEndDate">#REF!</definedName>
    <definedName name="ReportYearStartDate">#REF!</definedName>
    <definedName name="UNLOCK_COLOR">#REF!</definedName>
    <definedName name="UNLOCK_COLOR_SAMPLE">#REF!</definedName>
    <definedName name="UNLOCK_DATECOLOR">#REF!</definedName>
    <definedName name="UNLOCK_DateCOLOR_SAMPLE">#REF!</definedName>
    <definedName name="UNLOCK_TEXTCOLOR">#REF!</definedName>
    <definedName name="UNLOCK_TextCOLOR_SAMPLE">#REF!</definedName>
    <definedName name="UNLOCK_TITLE_TEXTCOLOR">#REF!</definedName>
    <definedName name="WorkBookInited">#REF!</definedName>
    <definedName name="year_en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98" l="1"/>
  <c r="D39" i="197"/>
  <c r="C4" i="198" l="1"/>
  <c r="C74" i="198" l="1"/>
  <c r="C72" i="198"/>
  <c r="C67" i="198"/>
  <c r="C66" i="198"/>
  <c r="C65" i="198"/>
  <c r="E64" i="198"/>
  <c r="D64" i="198"/>
  <c r="C63" i="198"/>
  <c r="C62" i="198"/>
  <c r="E61" i="198"/>
  <c r="D61" i="198"/>
  <c r="C60" i="198"/>
  <c r="C59" i="198"/>
  <c r="E58" i="198"/>
  <c r="D58" i="198"/>
  <c r="E49" i="198"/>
  <c r="E53" i="198" s="1"/>
  <c r="C49" i="198"/>
  <c r="C53" i="198" s="1"/>
  <c r="D47" i="198"/>
  <c r="D46" i="198"/>
  <c r="D45" i="198"/>
  <c r="D44" i="198"/>
  <c r="D43" i="198"/>
  <c r="D40" i="198"/>
  <c r="D39" i="198"/>
  <c r="D38" i="198"/>
  <c r="D37" i="198"/>
  <c r="D36" i="198"/>
  <c r="D35" i="198"/>
  <c r="D33" i="198"/>
  <c r="D32" i="198"/>
  <c r="D31" i="198"/>
  <c r="D30" i="198"/>
  <c r="D29" i="198"/>
  <c r="D28" i="198"/>
  <c r="D27" i="198"/>
  <c r="D192" i="197"/>
  <c r="D186" i="197"/>
  <c r="D185" i="197"/>
  <c r="K174" i="197"/>
  <c r="J174" i="197"/>
  <c r="I174" i="197"/>
  <c r="H174" i="197"/>
  <c r="G174" i="197"/>
  <c r="F174" i="197"/>
  <c r="E174" i="197"/>
  <c r="D174" i="197"/>
  <c r="C174" i="197"/>
  <c r="L173" i="197"/>
  <c r="O173" i="197" s="1"/>
  <c r="N171" i="197"/>
  <c r="L171" i="197"/>
  <c r="N170" i="197"/>
  <c r="L170" i="197"/>
  <c r="N169" i="197"/>
  <c r="L169" i="197"/>
  <c r="N168" i="197"/>
  <c r="L168" i="197"/>
  <c r="N167" i="197"/>
  <c r="L167" i="197"/>
  <c r="N166" i="197"/>
  <c r="L166" i="197"/>
  <c r="N165" i="197"/>
  <c r="L165" i="197"/>
  <c r="N164" i="197"/>
  <c r="L164" i="197"/>
  <c r="E153" i="197"/>
  <c r="E152" i="197"/>
  <c r="E151" i="197"/>
  <c r="E150" i="197"/>
  <c r="E149" i="197"/>
  <c r="E148" i="197"/>
  <c r="E147" i="197"/>
  <c r="E146" i="197"/>
  <c r="E145" i="197"/>
  <c r="E144" i="197"/>
  <c r="D143" i="197"/>
  <c r="D155" i="197" s="1"/>
  <c r="C143" i="197"/>
  <c r="C155" i="197" s="1"/>
  <c r="E142" i="197"/>
  <c r="E141" i="197"/>
  <c r="E140" i="197"/>
  <c r="E139" i="197"/>
  <c r="E138" i="197"/>
  <c r="E137" i="197"/>
  <c r="E136" i="197"/>
  <c r="E135" i="197"/>
  <c r="E134" i="197"/>
  <c r="E133" i="197"/>
  <c r="E132" i="197"/>
  <c r="E131" i="197"/>
  <c r="E130" i="197"/>
  <c r="E129" i="197"/>
  <c r="E128" i="197"/>
  <c r="E127" i="197"/>
  <c r="E126" i="197"/>
  <c r="E125" i="197"/>
  <c r="E124" i="197"/>
  <c r="E123" i="197"/>
  <c r="E122" i="197"/>
  <c r="E121" i="197"/>
  <c r="E120" i="197"/>
  <c r="E119" i="197"/>
  <c r="E118" i="197"/>
  <c r="E117" i="197"/>
  <c r="E116" i="197"/>
  <c r="E115" i="197"/>
  <c r="E114" i="197"/>
  <c r="E113" i="197"/>
  <c r="E112" i="197"/>
  <c r="E111" i="197"/>
  <c r="E110" i="197"/>
  <c r="E109" i="197"/>
  <c r="C91" i="197"/>
  <c r="D195" i="197" s="1"/>
  <c r="D197" i="197" s="1"/>
  <c r="C71" i="197"/>
  <c r="C65" i="197"/>
  <c r="C64" i="197"/>
  <c r="C63" i="197"/>
  <c r="E62" i="197"/>
  <c r="D62" i="197"/>
  <c r="C61" i="197"/>
  <c r="C60" i="197"/>
  <c r="E59" i="197"/>
  <c r="D59" i="197"/>
  <c r="C58" i="197"/>
  <c r="C57" i="197"/>
  <c r="E56" i="197"/>
  <c r="D56" i="197"/>
  <c r="E47" i="197"/>
  <c r="E51" i="197" s="1"/>
  <c r="C47" i="197"/>
  <c r="C51" i="197" s="1"/>
  <c r="D45" i="197"/>
  <c r="D44" i="197"/>
  <c r="D43" i="197"/>
  <c r="D42" i="197"/>
  <c r="D41" i="197"/>
  <c r="D38" i="197"/>
  <c r="D37" i="197"/>
  <c r="D36" i="197"/>
  <c r="D35" i="197"/>
  <c r="D34" i="197"/>
  <c r="D33" i="197"/>
  <c r="D31" i="197"/>
  <c r="D30" i="197"/>
  <c r="D29" i="197"/>
  <c r="D28" i="197"/>
  <c r="D27" i="197"/>
  <c r="D26" i="197"/>
  <c r="O170" i="197" l="1"/>
  <c r="O165" i="197"/>
  <c r="O167" i="197"/>
  <c r="O171" i="197"/>
  <c r="O169" i="197"/>
  <c r="D57" i="198"/>
  <c r="D56" i="198" s="1"/>
  <c r="D69" i="198" s="1"/>
  <c r="O166" i="197"/>
  <c r="O168" i="197"/>
  <c r="E57" i="198"/>
  <c r="E56" i="198" s="1"/>
  <c r="E69" i="198" s="1"/>
  <c r="C59" i="197"/>
  <c r="D194" i="197"/>
  <c r="D198" i="197" s="1"/>
  <c r="C92" i="197" s="1"/>
  <c r="C93" i="197" s="1"/>
  <c r="C58" i="198"/>
  <c r="C64" i="198"/>
  <c r="E55" i="197"/>
  <c r="E54" i="197" s="1"/>
  <c r="E67" i="197" s="1"/>
  <c r="L174" i="197"/>
  <c r="C62" i="197"/>
  <c r="D49" i="198"/>
  <c r="D53" i="198" s="1"/>
  <c r="C61" i="198"/>
  <c r="C98" i="198"/>
  <c r="C56" i="197"/>
  <c r="E143" i="197"/>
  <c r="E155" i="197" s="1"/>
  <c r="C77" i="197" s="1"/>
  <c r="D47" i="197"/>
  <c r="D51" i="197" s="1"/>
  <c r="D55" i="197"/>
  <c r="D54" i="197" s="1"/>
  <c r="D67" i="197" s="1"/>
  <c r="O164" i="197"/>
  <c r="B202" i="197"/>
  <c r="D202" i="197" s="1"/>
  <c r="O174" i="197" l="1"/>
  <c r="C88" i="197" s="1"/>
  <c r="C55" i="197"/>
  <c r="C54" i="197" s="1"/>
  <c r="C67" i="197" s="1"/>
  <c r="C57" i="198"/>
  <c r="C56" i="198" s="1"/>
  <c r="C69" i="198" s="1"/>
  <c r="C100" i="198" s="1"/>
  <c r="C102" i="198" s="1"/>
  <c r="C95" i="197"/>
  <c r="C96" i="197" s="1"/>
  <c r="C98" i="197" s="1"/>
  <c r="C100" i="197" l="1"/>
  <c r="C102" i="197" s="1"/>
</calcChain>
</file>

<file path=xl/sharedStrings.xml><?xml version="1.0" encoding="utf-8"?>
<sst xmlns="http://schemas.openxmlformats.org/spreadsheetml/2006/main" count="567" uniqueCount="396">
  <si>
    <t>(Unit: in HKD thousands)</t>
  </si>
  <si>
    <t>Name / position in authorizes insurer / Date</t>
  </si>
  <si>
    <t>------------------------------------------------------------------------</t>
  </si>
  <si>
    <t>Signed (on behalf of the board of directors)</t>
  </si>
  <si>
    <t>I confirm that I have reviewed and assessed the capital instrument against the requirements for Capital Resources rules in the Insurance Ordinance (Cap.41). I confirm that the information given in this form is accurate and complete and that the capital instrument meets the criteria for inclusion in the intended tier of eligible capital resources.</t>
  </si>
  <si>
    <t>Declaration by the board of directors:</t>
  </si>
  <si>
    <t>Sample:</t>
  </si>
  <si>
    <t>-       Declaration by board of directors for the information being accurate and complete</t>
  </si>
  <si>
    <t>-       For item 10 - For any item other than ordinary shares, a draft of a properly reasoned independent legal opinion from an appropriately qualified individual confirming that the capital instrument meets the conditions for qualification in the intended tier of capital; and</t>
  </si>
  <si>
    <t>-       A group structure chart (including post-issuance chart if any changes);</t>
  </si>
  <si>
    <t>-       A copy of the draft terms and conditions of the proposed capital instrument;</t>
  </si>
  <si>
    <t>Please note that the followings need to be submitted for the process:</t>
  </si>
  <si>
    <t>(If the item is encumbered or subject to any connected transactions, please provide all relevant details.)</t>
  </si>
  <si>
    <t>12. Are any payments due under the proposed item the subject of a guarantee or similar arrangement or any other form of encumbrance or connected transaction?(Yes/No)</t>
  </si>
  <si>
    <t>11. Please describe the basis for the choice of coupon structure, and any other provision that might suggest an economic incentive for redemption.</t>
  </si>
  <si>
    <t xml:space="preserve">(Please provide a draft of a properly reasoned independent legal opinion from an appropriately qualified individual.) </t>
  </si>
  <si>
    <t>9. Proposed currency and amount (or approximation) to be issued:</t>
  </si>
  <si>
    <t>8. Proposed date of issue or amendment:</t>
  </si>
  <si>
    <t>(Please provide a draft of a properly reasoned independent accounting opinion from an appropriately qualified individual identifying the instrument’s treatment as a financial liability or equity instrument in the financial statements of the authorized insurer, group member or the group, as appropriate)</t>
  </si>
  <si>
    <t>7. If the proposed tier of capital is Tier 1 Limited, please state whether it will be characterized as an equity instrument or debt instrument under the applicable accounting framework:</t>
  </si>
  <si>
    <t>6. Intended tier of capital (Tier 1 Unlimited, Tier 1 Limited or Tier 2):</t>
  </si>
  <si>
    <t>· If related party, please identify the investor and describe how the purchase of the capital instrument will be funded:</t>
  </si>
  <si>
    <t>· If external to third-party, please describe the targeted investor group (if known) or a description of likely investors:</t>
  </si>
  <si>
    <t>5. Will the capital instrument be issued externally to external third-party or related party?</t>
  </si>
  <si>
    <t>4. Position of the issuer (if intended to be issued by a wholly-owned subsdiary) within the group structure (Please attach a current group structure chart and, if the group structure will change, the intended group structure post issuance):</t>
  </si>
  <si>
    <t>3. Application for amendment to an existing capital instrument? [Yes/No]</t>
  </si>
  <si>
    <t>2. Reason(s) for the issuance of the capital instrument:</t>
  </si>
  <si>
    <t>1. Name and File number of the issuer (please indicate relationship, if not the authorized insurer):</t>
  </si>
  <si>
    <t>CA.R.2A Notification of Planned Issuance of a Regulatory Capital Instrument</t>
  </si>
  <si>
    <t>Name of Insurer:</t>
  </si>
  <si>
    <t>Valuation Date:</t>
  </si>
  <si>
    <t>Reporting Period:</t>
  </si>
  <si>
    <t>CA.R.2 Main Features for Capital Instruments</t>
  </si>
  <si>
    <t>Quantitative / qualitative information</t>
  </si>
  <si>
    <t>Issuer</t>
  </si>
  <si>
    <t>[Free text]</t>
  </si>
  <si>
    <t>Unique identifier (eg CUSIP, ISIN or Bloomberg identifier for private placement</t>
  </si>
  <si>
    <t>Governing law(s) of the instrument</t>
  </si>
  <si>
    <t>Capital instruments' feature/ Regulatory capital treatment</t>
  </si>
  <si>
    <t>Under [Capital Rules]</t>
  </si>
  <si>
    <t>[Unlimited Tier 1] [Limited Tier 1] [Tier 2]</t>
  </si>
  <si>
    <t>Instrument type recognized under the Rules</t>
  </si>
  <si>
    <t>Amount recognised in regulatory capital (reporting currency)</t>
  </si>
  <si>
    <t>6a</t>
  </si>
  <si>
    <t>Amount recognised in regulatory capital (reporting currency in thousands, as of most recent reporting date)</t>
  </si>
  <si>
    <t>[Amount in thousands]</t>
  </si>
  <si>
    <t>Nominal amount / Par Value of instrument (issuing currency)</t>
  </si>
  <si>
    <t>7a</t>
  </si>
  <si>
    <t>Nominal amount / Par Value of instrument (issuing currency in thousands)</t>
  </si>
  <si>
    <t>7b</t>
  </si>
  <si>
    <t xml:space="preserve">  Issue price</t>
  </si>
  <si>
    <t>7c</t>
  </si>
  <si>
    <t xml:space="preserve">  Redemption price (also also report Call price, if exist)</t>
  </si>
  <si>
    <t>GAAP classification</t>
  </si>
  <si>
    <t>[Shareholders’ equity] [Liability – amortised cost] [Liability – fair value option] [Non-controlling interest in consolidated subsidiary]</t>
  </si>
  <si>
    <t>Original date of issuance</t>
  </si>
  <si>
    <t>[Date]</t>
  </si>
  <si>
    <t>Perpetual or dated</t>
  </si>
  <si>
    <t>[Perpetual] [Dated]</t>
  </si>
  <si>
    <t>Original maturity date</t>
  </si>
  <si>
    <t>Issuer call subject to prior supervisory approval</t>
  </si>
  <si>
    <t>[Yes] [No]</t>
  </si>
  <si>
    <t>Optional call date, contingent call dates, and redemption amount</t>
  </si>
  <si>
    <t>Subsequent call dates, if applicable</t>
  </si>
  <si>
    <t>Coupons / dividends</t>
  </si>
  <si>
    <t>Fixed or floating dividend/coupon</t>
  </si>
  <si>
    <t>[Fixed], [Floating] [Fixed to floating], [Floating to fixed]</t>
  </si>
  <si>
    <t>Coupon rate and any related index</t>
  </si>
  <si>
    <t>Existence of a dividend stopper</t>
  </si>
  <si>
    <t>17a</t>
  </si>
  <si>
    <t xml:space="preserve">  Fully discretionary, partially discretionary or mandatory (in terms of timing)</t>
  </si>
  <si>
    <t>[Fully discretionary] [Partially discretionary] [Mandatory]</t>
  </si>
  <si>
    <t>17b</t>
  </si>
  <si>
    <t xml:space="preserve">  Fully discretionary, partially discretionary or mandatory (in terms of amount)</t>
  </si>
  <si>
    <t>Existence of step-up or other incentive to redeem</t>
  </si>
  <si>
    <t>18a</t>
  </si>
  <si>
    <t xml:space="preserve">  Noncumulative or cumulative</t>
  </si>
  <si>
    <t>[Noncumulative] [Cumulative]</t>
  </si>
  <si>
    <t>Existence of "lock-in" clauses</t>
  </si>
  <si>
    <t>19a</t>
  </si>
  <si>
    <t xml:space="preserve">  If yes, number of years applicable regarding the "lock-in" clauses</t>
  </si>
  <si>
    <t>Convertible or non-convertible</t>
  </si>
  <si>
    <t>[Convertible] [Nonconvertible]</t>
  </si>
  <si>
    <t>20a</t>
  </si>
  <si>
    <t xml:space="preserve">  If convertible, conversion trigger(s)</t>
  </si>
  <si>
    <t>20b</t>
  </si>
  <si>
    <t xml:space="preserve">  If convertible, fully or partially</t>
  </si>
  <si>
    <t>[Free text referring one of the following options: (i) always convert fully; (ii) may convert fully or partially; or (iii) will always convert partially]</t>
  </si>
  <si>
    <t>20c</t>
  </si>
  <si>
    <t xml:space="preserve">  If convertible, conversion rate</t>
  </si>
  <si>
    <t>20d</t>
  </si>
  <si>
    <t xml:space="preserve">  If convertible, mandatory or optional conversion</t>
  </si>
  <si>
    <t>[Mandatory] [Optional] [NA]</t>
  </si>
  <si>
    <t>20e</t>
  </si>
  <si>
    <t xml:space="preserve">  If convertible, specify instrument type convertible into</t>
  </si>
  <si>
    <t>20f</t>
  </si>
  <si>
    <t xml:space="preserve">  If convertible, specify issuer of instrument it converts into</t>
  </si>
  <si>
    <t>Write-down features</t>
  </si>
  <si>
    <t>21a</t>
  </si>
  <si>
    <t xml:space="preserve">  If write-down, write-down trigger(s)</t>
  </si>
  <si>
    <t>21b</t>
  </si>
  <si>
    <t xml:space="preserve">  If write-down, full or partial</t>
  </si>
  <si>
    <t>[Free text referring one of the following options: (i) always be written down fully: (ii) may be written down partially; or (iii) will always be written down partially. Helps assess the level of loss absorbency at writedown.]</t>
  </si>
  <si>
    <t>21c</t>
  </si>
  <si>
    <t xml:space="preserve">  If write-down, permanent or temporary</t>
  </si>
  <si>
    <t>[Permanent] [Temporary] [NA]</t>
  </si>
  <si>
    <t>21d</t>
  </si>
  <si>
    <t xml:space="preserve">    If temporary write-down, description of write-up mechanism</t>
  </si>
  <si>
    <t>Type of subordination</t>
  </si>
  <si>
    <t>[Statutory] [Contractual] [Exemption
from subordination]</t>
  </si>
  <si>
    <t>22a</t>
  </si>
  <si>
    <t>Position in subordination hierachy in liquidation (specify instrument type immediately senior to instrument)</t>
  </si>
  <si>
    <t xml:space="preserve">If yes, specify non-compliant features </t>
  </si>
  <si>
    <t>Involved down-streamed proceeds from holding company's structurally subordinated loan? If yes please provide details.</t>
  </si>
  <si>
    <t>Any key features of an instrument that are not already included in the above</t>
  </si>
  <si>
    <t>Pre Issuance Notification ('PIN') to the IA of planned issuance of a regulatory capital instrument</t>
  </si>
  <si>
    <t>10. Is the capital instrument compliant with the relevant provisions of the [Capital Rule] to the Insurance Ordinance?</t>
  </si>
  <si>
    <t>-       A completed pre-issuance notification form;</t>
  </si>
  <si>
    <t>-       For item 7 - For any item intended for inclusion within Tier 1 Limited capital, a draft of a properly reasoned independent accounting opinion from an appropriately qualified individual identifying the instrument’s treatment as a financial liability or equity instrument.</t>
  </si>
  <si>
    <t xml:space="preserve">CA.G.LAR.3 LAR Particulars  List of particulars of local assets </t>
  </si>
  <si>
    <t>I.C. Cash and cash equivalents</t>
  </si>
  <si>
    <t>I.D. Deposits with banks with original maturity more than three months</t>
  </si>
  <si>
    <t>I.F. Equities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</si>
  <si>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</si>
  <si>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</si>
  <si>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</si>
  <si>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</si>
  <si>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</si>
  <si>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</si>
  <si>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</si>
  <si>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</si>
  <si>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</si>
  <si>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 xml:space="preserve">I.H. Properties </t>
  </si>
  <si>
    <t>Asset Items/ Letter of Credit</t>
  </si>
  <si>
    <t>Particulars of asset/letter of credit</t>
  </si>
  <si>
    <t>Counterparty (if any)</t>
  </si>
  <si>
    <t>Ultimate parent (if any)</t>
  </si>
  <si>
    <t>Listed/unlisted</t>
  </si>
  <si>
    <t>Maturity date (if any)</t>
  </si>
  <si>
    <t>ISIN (if any)</t>
  </si>
  <si>
    <t>Rating (if any)</t>
  </si>
  <si>
    <t>Reporting value</t>
  </si>
  <si>
    <t>I.J. Loans and advances</t>
  </si>
  <si>
    <t>I.K. Reverse repurchase agreements</t>
  </si>
  <si>
    <t>I.L Subsidiaries</t>
  </si>
  <si>
    <t>I.M Affiliates / associates</t>
  </si>
  <si>
    <t>I.N Fellow subsidiaries</t>
  </si>
  <si>
    <t>I.T. [Any other assets, not elsewhere shown]</t>
  </si>
  <si>
    <t>I.V. Letter of credit or other commitment from banks licensed in Hong Kong</t>
  </si>
  <si>
    <t>CA.MM.LAR.1.AH Summary of the amount of local asset available and required</t>
  </si>
  <si>
    <t>Description</t>
  </si>
  <si>
    <t>(a)</t>
  </si>
  <si>
    <t>Please indicate the determining factor of the insurer (relevant to reinsurance onshore business):</t>
  </si>
  <si>
    <t>Onshore direct only</t>
  </si>
  <si>
    <t>All Onshore business</t>
  </si>
  <si>
    <t>(b)</t>
  </si>
  <si>
    <t>(c)</t>
  </si>
  <si>
    <t>(d)</t>
  </si>
  <si>
    <t>General Insurance Business under GI fund</t>
  </si>
  <si>
    <t>(T)</t>
  </si>
  <si>
    <t>Admissible local assets</t>
  </si>
  <si>
    <t>Assets not admissible as local assets</t>
  </si>
  <si>
    <t>Total</t>
  </si>
  <si>
    <t>I.A. Goodwill</t>
  </si>
  <si>
    <t>I.B. Intangible assets</t>
    <phoneticPr fontId="12" type="noConversion"/>
  </si>
  <si>
    <t>* (Deposits with Banks only)</t>
  </si>
  <si>
    <t>*</t>
  </si>
  <si>
    <t>I.G. Derivative financial instruments</t>
  </si>
  <si>
    <t>I.I. Policyholder account assets in respect of unit-linked products / account value for retirement scheme</t>
  </si>
  <si>
    <t>I.O Amount due from Holding company</t>
  </si>
  <si>
    <t>I.P. Reinsurance assets</t>
  </si>
  <si>
    <t>I.Q. Non-investment assets</t>
  </si>
  <si>
    <t>of which I.Q1. Receivables arising from insurance operations</t>
  </si>
  <si>
    <t>I.R.Amount due from Shareholder Fund</t>
  </si>
  <si>
    <t>I.S.Amount due from other insurance funds</t>
  </si>
  <si>
    <t>I.U. Total assets (summation of items I.A. to I.T.)</t>
  </si>
  <si>
    <t>I.W. Total assets and letter of credit etc. (summation of items I.U. and I.V.)</t>
  </si>
  <si>
    <t>II – Total liabilities</t>
    <phoneticPr fontId="12" type="noConversion"/>
  </si>
  <si>
    <t>onshore insurance liabilities</t>
  </si>
  <si>
    <t>direct business</t>
  </si>
  <si>
    <t>reinsruance business</t>
  </si>
  <si>
    <t>Of which: II.A. General insurance liabilities</t>
  </si>
  <si>
    <t>II.A1. Net outstanding claims liabilities</t>
  </si>
  <si>
    <t>II.A1a. Gross outstanding claims liabilities</t>
  </si>
  <si>
    <t>II.A1b. Estimate of Reinsurance Recoverables</t>
  </si>
  <si>
    <t>II.A2. Net premium liabilities</t>
  </si>
  <si>
    <t>II.A1a. Gross premium liabilities</t>
  </si>
  <si>
    <t>II.A1b. Reinsurers' Share of Premium Liabilities</t>
  </si>
  <si>
    <t>II.A3. Margin over Current Estimate for:</t>
  </si>
  <si>
    <t>II.A3a. Outstanding claims liabilities</t>
    <phoneticPr fontId="12" type="noConversion"/>
  </si>
  <si>
    <t>II.A3b. Premium liabilities</t>
    <phoneticPr fontId="12" type="noConversion"/>
  </si>
  <si>
    <t>II.A4. Other General Insurance liabilities</t>
  </si>
  <si>
    <t>II.J Total liabilities</t>
  </si>
  <si>
    <t>III – Capital Requirement</t>
  </si>
  <si>
    <t>Onshore PCA</t>
  </si>
  <si>
    <t>III.A. PCA on Net Premium</t>
  </si>
  <si>
    <t>III.A1. Net Premium (past 12 months)</t>
  </si>
  <si>
    <t>III.B. PCA on Relevant Claims Outstanding</t>
  </si>
  <si>
    <t>III.C. Total PCA</t>
  </si>
  <si>
    <t>IV.I. Total liabilities and PCA (summation of items II.J. and III.C.)</t>
  </si>
  <si>
    <t>IV.II. Relief permitted under section 25A(8)</t>
  </si>
  <si>
    <t>IV.III. Total liabilities and PCA, net of permitted relief</t>
  </si>
  <si>
    <t>I.U. Total assets (summation of items I.A. to I.R.)</t>
  </si>
  <si>
    <t>Of which: II.A. General Insurance Liabilities</t>
  </si>
  <si>
    <t>CA.G.LAR.1.AH Summary of the amount of local assets available and required</t>
  </si>
  <si>
    <t>Net premium in general business, in current year</t>
  </si>
  <si>
    <t>Direct onshore business</t>
  </si>
  <si>
    <t>Reinsruance onshore business</t>
  </si>
  <si>
    <t>I.B. Intangible assets</t>
    <phoneticPr fontId="0" type="noConversion"/>
  </si>
  <si>
    <t>II – Total liabilities</t>
    <phoneticPr fontId="0" type="noConversion"/>
  </si>
  <si>
    <t>II.A3a. Outstanding claims liabilities</t>
    <phoneticPr fontId="0" type="noConversion"/>
  </si>
  <si>
    <t>II.A3b. Premium liabilities</t>
    <phoneticPr fontId="0" type="noConversion"/>
  </si>
  <si>
    <t>III – Overall risk</t>
  </si>
  <si>
    <t>onshore</t>
  </si>
  <si>
    <t>III.A. Market risk</t>
  </si>
  <si>
    <t>III.A1a. Interest rate upward stress</t>
  </si>
  <si>
    <t>III.A1b. Interest rate downward stress</t>
  </si>
  <si>
    <t>III.A2. Credit spread risk</t>
  </si>
  <si>
    <t>III.A3. Equity risk</t>
  </si>
  <si>
    <t>III.A5. Currency risk</t>
  </si>
  <si>
    <t>III.B. Life insurance risk^</t>
  </si>
  <si>
    <t>III.B1. Mortality risk</t>
  </si>
  <si>
    <t>III.B2. Longevity risk</t>
  </si>
  <si>
    <t>III.B3. Life catastrophe risk</t>
  </si>
  <si>
    <t>III.B4. Morbidity risk</t>
  </si>
  <si>
    <t>III.B5. Expense risk</t>
  </si>
  <si>
    <t>III.B6. Lapse risk</t>
    <phoneticPr fontId="0" type="noConversion"/>
  </si>
  <si>
    <t>III.C. General insurance risk</t>
    <phoneticPr fontId="0" type="noConversion"/>
  </si>
  <si>
    <t>III.C1. General insurance risk (excluding mortgage insurance)</t>
    <phoneticPr fontId="0" type="noConversion"/>
  </si>
  <si>
    <t>III.C2. Mortgage insurance risk</t>
    <phoneticPr fontId="0" type="noConversion"/>
  </si>
  <si>
    <t>III.D. Counterparty default and other risk</t>
  </si>
  <si>
    <t>III.E. PCA before operational risk (before collateral benefit Cap; pre-tax)</t>
  </si>
  <si>
    <t>III.E1. Cap effect on collateral benefit</t>
  </si>
  <si>
    <t>III.G. PCA before operational risk (after collateral benefit Cap; pre-tax)</t>
  </si>
  <si>
    <t>III.H. Operational risk</t>
  </si>
  <si>
    <t>III.I. Total PCA (after collateral benefit Cap; pre-tax)</t>
  </si>
  <si>
    <t>III.I1. Effective tax rate</t>
  </si>
  <si>
    <t>III.J. LAC on deferred tax assets</t>
  </si>
  <si>
    <t xml:space="preserve"> </t>
  </si>
  <si>
    <t>III.K1. Any other items which the IA may specify to adjust (for example section 10 adjustment)</t>
  </si>
  <si>
    <t>III.L. Total PCA (after collateral benefit Cap; post-tax; after specified adjustment where applicable)</t>
  </si>
  <si>
    <t>IV.I. Total liabilities and PCA (summation of items II.J. and III.L.)</t>
  </si>
  <si>
    <t>Currency risk</t>
  </si>
  <si>
    <t>Currency</t>
  </si>
  <si>
    <t>Shock level</t>
  </si>
  <si>
    <t>Asset exposure</t>
  </si>
  <si>
    <t>Liability exposure (excl. MOCE / Risk Margin)</t>
  </si>
  <si>
    <t>Impact on Net Position</t>
  </si>
  <si>
    <t>HKD</t>
  </si>
  <si>
    <t>USD</t>
  </si>
  <si>
    <t>MOP</t>
  </si>
  <si>
    <t>EUR</t>
  </si>
  <si>
    <t>GBP</t>
  </si>
  <si>
    <t>CAD</t>
  </si>
  <si>
    <t>RMB</t>
  </si>
  <si>
    <t>JPY</t>
  </si>
  <si>
    <t>CHF</t>
  </si>
  <si>
    <t>TWD</t>
  </si>
  <si>
    <t>THB</t>
  </si>
  <si>
    <t>SGD</t>
  </si>
  <si>
    <t>AUD</t>
  </si>
  <si>
    <t>BRL</t>
  </si>
  <si>
    <t>CLP</t>
  </si>
  <si>
    <t>COP</t>
  </si>
  <si>
    <t>CZK</t>
  </si>
  <si>
    <t>DKK</t>
  </si>
  <si>
    <t>HUF</t>
  </si>
  <si>
    <t>IDR</t>
  </si>
  <si>
    <t>ILS</t>
  </si>
  <si>
    <t>INR</t>
  </si>
  <si>
    <t>KRW</t>
  </si>
  <si>
    <t>MXN</t>
  </si>
  <si>
    <t>MYR</t>
  </si>
  <si>
    <t>NOK</t>
  </si>
  <si>
    <t>NZD</t>
  </si>
  <si>
    <t>PHP</t>
  </si>
  <si>
    <t>RON</t>
  </si>
  <si>
    <t>RUB</t>
  </si>
  <si>
    <t>SAR</t>
  </si>
  <si>
    <t>SEK</t>
  </si>
  <si>
    <t>TRY</t>
  </si>
  <si>
    <t>ZAR</t>
  </si>
  <si>
    <t>Other Currencies (Please Specify)</t>
  </si>
  <si>
    <t>Any Other Currencies</t>
  </si>
  <si>
    <t>Counterparty Default and Other Risk</t>
  </si>
  <si>
    <t>Column 10</t>
  </si>
  <si>
    <t>Column 11</t>
  </si>
  <si>
    <t>Column 12</t>
  </si>
  <si>
    <t>Column 13</t>
  </si>
  <si>
    <t>Column 14</t>
  </si>
  <si>
    <t>Column 15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</si>
  <si>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</si>
  <si>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</si>
  <si>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</si>
  <si>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</si>
  <si>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</si>
  <si>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</si>
  <si>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</si>
  <si>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</si>
  <si>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</si>
  <si>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Net Exposure By rating</t>
  </si>
  <si>
    <t>RI Recoverables (onshore liabilities only)</t>
  </si>
  <si>
    <t>RI Receivables</t>
  </si>
  <si>
    <t>O/S Premium</t>
  </si>
  <si>
    <t>Loans &amp; Receivables</t>
  </si>
  <si>
    <t>OTC Derivatives</t>
  </si>
  <si>
    <t>Deposits
(within 3 months)</t>
  </si>
  <si>
    <t>Deposits
(&gt; 3 months)</t>
  </si>
  <si>
    <t>Other Assets</t>
  </si>
  <si>
    <t>Letter of credit or other commitment from banks</t>
  </si>
  <si>
    <t>Total Exposure</t>
  </si>
  <si>
    <t>Risk Factor</t>
  </si>
  <si>
    <t>Net Counterparty Default and Other Risk RCA</t>
  </si>
  <si>
    <t>Other than Deposits within 3 months</t>
  </si>
  <si>
    <t>Deposits within 3 months</t>
  </si>
  <si>
    <t>Past due &lt;= 1 year</t>
  </si>
  <si>
    <t>1.</t>
  </si>
  <si>
    <t>Rating 1</t>
  </si>
  <si>
    <t>2.</t>
  </si>
  <si>
    <t>Rating 2</t>
  </si>
  <si>
    <t>3.</t>
  </si>
  <si>
    <t>Rating 3</t>
  </si>
  <si>
    <t>4.</t>
  </si>
  <si>
    <t>Rating 4</t>
  </si>
  <si>
    <t>5.</t>
  </si>
  <si>
    <t>Rating 5</t>
  </si>
  <si>
    <t>6.</t>
  </si>
  <si>
    <t>Rating 6</t>
  </si>
  <si>
    <t>7.</t>
  </si>
  <si>
    <t>Rating 7</t>
  </si>
  <si>
    <t>8.</t>
  </si>
  <si>
    <t>Unrated</t>
  </si>
  <si>
    <t>Past due &gt; 1 year</t>
  </si>
  <si>
    <t>9.</t>
  </si>
  <si>
    <t>All Exposures</t>
  </si>
  <si>
    <t>Operational Risk</t>
  </si>
  <si>
    <t>GI onshore insurance business, gross of reinsurance</t>
  </si>
  <si>
    <t>Premium-based</t>
  </si>
  <si>
    <t>Premiums from:</t>
  </si>
  <si>
    <t>Latest financial year that ended immediately on or before the valuation date</t>
  </si>
  <si>
    <t>Financial year immediately preceding the latest financial year</t>
  </si>
  <si>
    <t>Operational Risk RCA on:</t>
  </si>
  <si>
    <t>Premium</t>
  </si>
  <si>
    <t>Premium Growth (in excess of 20% from prior year)</t>
  </si>
  <si>
    <t>Liability-based</t>
  </si>
  <si>
    <t>Current Estimates from:</t>
  </si>
  <si>
    <t>as at valuation date</t>
  </si>
  <si>
    <t>as at 12 months prior to valuation date</t>
  </si>
  <si>
    <t>as at 24 months prior to valuation date</t>
  </si>
  <si>
    <t>Operational Risk factor</t>
  </si>
  <si>
    <t>Operational Risk RCA</t>
  </si>
  <si>
    <t>Operational Risk RCA before Cap</t>
  </si>
  <si>
    <t>Diversified PCA from insurance, market and counterparty default and other risk</t>
  </si>
  <si>
    <t>Operational Risk RCA Cap %</t>
  </si>
  <si>
    <t>Operational Risk RCA Cap</t>
  </si>
  <si>
    <t>Operational Risk RCA after Cap</t>
  </si>
  <si>
    <t>Negative number of non-admissible assets</t>
    <phoneticPr fontId="0" type="noConversion"/>
  </si>
  <si>
    <t>Tolerance</t>
    <phoneticPr fontId="0" type="noConversion"/>
  </si>
  <si>
    <t>Check</t>
    <phoneticPr fontId="0" type="noConversion"/>
  </si>
  <si>
    <t>Check (Non-admissible assets)</t>
    <phoneticPr fontId="0" type="noConversion"/>
  </si>
  <si>
    <t>II.A. and II.B. Total insurance liabilities (gross of reinsurance)</t>
  </si>
  <si>
    <t>Capital instrument 1</t>
  </si>
  <si>
    <t>Capital instrument 2</t>
  </si>
  <si>
    <t>Capital instrument 3</t>
  </si>
  <si>
    <t>Capital instrument 4</t>
  </si>
  <si>
    <t>Capital instrument 5</t>
  </si>
  <si>
    <t>Capital instrument 6</t>
  </si>
  <si>
    <t>Capital instrument 7</t>
  </si>
  <si>
    <t>Capital instrument 8</t>
  </si>
  <si>
    <t>Capital instrument 9</t>
  </si>
  <si>
    <t>Capital instrument 10</t>
  </si>
  <si>
    <t>Capital instrument 11</t>
  </si>
  <si>
    <t>Capital instrument 12</t>
  </si>
  <si>
    <t>Capital instrument 13</t>
  </si>
  <si>
    <t>Capital instrument 14</t>
  </si>
  <si>
    <t>Capital instrument 15</t>
  </si>
  <si>
    <t>III.K. Total PCA (after collateral benefit Cap; post-tax) (after proportioning direct and reinsurance business)</t>
  </si>
  <si>
    <t>End of Table</t>
    <phoneticPr fontId="10" type="noConversion"/>
  </si>
  <si>
    <t>(Input 2)</t>
  </si>
  <si>
    <t>(Input 3)</t>
  </si>
  <si>
    <t>(Input 4)</t>
  </si>
  <si>
    <t>(Input 5)</t>
  </si>
  <si>
    <t>(Input 6)</t>
  </si>
  <si>
    <t>(Input 7)</t>
  </si>
  <si>
    <t>(Input 8)</t>
  </si>
  <si>
    <t>(Input 9)</t>
  </si>
  <si>
    <t>(Input 10)</t>
  </si>
  <si>
    <t>I.OA Amount due from Head Office</t>
  </si>
  <si>
    <t>(Input 1)</t>
  </si>
  <si>
    <r>
      <t xml:space="preserve">I – Total assets </t>
    </r>
    <r>
      <rPr>
        <sz val="11"/>
        <rFont val="Arial"/>
        <family val="2"/>
      </rPr>
      <t> </t>
    </r>
  </si>
  <si>
    <r>
      <t>I.E. Debt securities</t>
    </r>
    <r>
      <rPr>
        <sz val="11"/>
        <rFont val="Arial"/>
        <family val="2"/>
      </rPr>
      <t> </t>
    </r>
  </si>
  <si>
    <r>
      <t>III.A1. Interest rate risk</t>
    </r>
    <r>
      <rPr>
        <vertAlign val="superscript"/>
        <sz val="11"/>
        <rFont val="Arial"/>
        <family val="2"/>
      </rPr>
      <t>#</t>
    </r>
  </si>
  <si>
    <r>
      <t>III.A4. Property risk</t>
    </r>
    <r>
      <rPr>
        <vertAlign val="superscript"/>
        <sz val="11"/>
        <rFont val="Arial"/>
        <family val="2"/>
      </rPr>
      <t>#</t>
    </r>
  </si>
  <si>
    <r>
      <rPr>
        <vertAlign val="superscript"/>
        <sz val="11"/>
        <rFont val="Arial"/>
        <family val="2"/>
      </rPr>
      <t>#</t>
    </r>
    <r>
      <rPr>
        <sz val="11"/>
        <rFont val="Arial"/>
        <family val="2"/>
      </rPr>
      <t xml:space="preserve"> Impact due to reverse mortgage business should be included.
^ For reverse mortgage business only</t>
    </r>
  </si>
  <si>
    <r>
      <t>III.B1. Relevant</t>
    </r>
    <r>
      <rPr>
        <sz val="11"/>
        <color rgb="FF00B050"/>
        <rFont val="Arial"/>
        <family val="2"/>
      </rPr>
      <t xml:space="preserve"> </t>
    </r>
    <r>
      <rPr>
        <sz val="11"/>
        <rFont val="Arial"/>
        <family val="2"/>
      </rPr>
      <t>Claims Outstanding</t>
    </r>
  </si>
  <si>
    <r>
      <t>Capital instruments’ main features template (</t>
    </r>
    <r>
      <rPr>
        <b/>
        <vertAlign val="superscript"/>
        <sz val="11"/>
        <color rgb="FF000000"/>
        <rFont val="Arial"/>
        <family val="2"/>
      </rPr>
      <t>1</t>
    </r>
    <r>
      <rPr>
        <b/>
        <sz val="11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</si>
</sst>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[$-F800]dddd\,\ mmmm\ dd\,\ yyyy"/>
    <numFmt numFmtId="165" formatCode="[$-409]d\-mmm\-yyyy;@"/>
    <numFmt numFmtId="166" formatCode="#,##0;[Red]\(#,##0\)"/>
    <numFmt numFmtId="167" formatCode="dd\ mmm\ yyyy"/>
    <numFmt numFmtId="168" formatCode="_(* #,##0_);[Red]_(* \(#,##0\);_(* &quot;-&quot;??_);"/>
    <numFmt numFmtId="169" formatCode="_(* #,##0_);_(* \(#,##0\);_(* &quot;-&quot;??_);_(@_)"/>
    <numFmt numFmtId="170" formatCode="0.0%"/>
    <numFmt numFmtId="171" formatCode="#,##0.00%;[Red]\(#,##0.00\)%"/>
    <numFmt numFmtId="172" formatCode="#,##0%;[Red]\(#,##0\)%"/>
    <numFmt numFmtId="173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  <charset val="134"/>
    </font>
    <font>
      <sz val="9"/>
      <name val="Arial"/>
      <family val="2"/>
    </font>
    <font>
      <sz val="12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sz val="10"/>
      <color theme="1"/>
      <name val="Arial"/>
      <family val="2"/>
    </font>
    <font>
      <sz val="11"/>
      <color theme="1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u/>
      <sz val="7.5"/>
      <color indexed="12"/>
      <name val="Arial"/>
      <family val="2"/>
    </font>
    <font>
      <u/>
      <sz val="10"/>
      <color theme="10"/>
      <name val="Arial"/>
      <family val="2"/>
    </font>
    <font>
      <strike/>
      <sz val="11"/>
      <color rgb="FFFF0000"/>
      <name val="Arial"/>
      <family val="2"/>
    </font>
    <font>
      <strike/>
      <sz val="11"/>
      <color theme="0" tint="-0.3499862666707357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sz val="11"/>
      <color rgb="FF0070C0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sz val="11"/>
      <color theme="9"/>
      <name val="Arial"/>
      <family val="2"/>
    </font>
    <font>
      <vertAlign val="superscript"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color rgb="FF7030A0"/>
      <name val="Arial"/>
      <family val="2"/>
    </font>
    <font>
      <sz val="11"/>
      <color rgb="FF00B050"/>
      <name val="Arial"/>
      <family val="2"/>
    </font>
    <font>
      <b/>
      <sz val="11"/>
      <color rgb="FF000000"/>
      <name val="Arial"/>
      <family val="2"/>
    </font>
    <font>
      <b/>
      <vertAlign val="superscript"/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sz val="11"/>
      <color rgb="FFFFFFFF"/>
      <name val="Arial"/>
      <family val="2"/>
    </font>
    <font>
      <sz val="11"/>
      <color theme="0"/>
      <name val="Arial"/>
      <family val="2"/>
    </font>
    <font>
      <i/>
      <sz val="11"/>
      <color rgb="FFFFFFFF"/>
      <name val="Arial"/>
      <family val="2"/>
    </font>
    <font>
      <b/>
      <sz val="10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CFFFF"/>
        <bgColor indexed="64"/>
      </patternFill>
    </fill>
    <fill>
      <patternFill patternType="solid">
        <fgColor rgb="FFCD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AB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rgb="FFBFBFBF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2">
    <xf numFmtId="0" fontId="0" fillId="0" borderId="0"/>
    <xf numFmtId="0" fontId="1" fillId="0" borderId="0"/>
    <xf numFmtId="0" fontId="4" fillId="0" borderId="0">
      <alignment vertical="center"/>
    </xf>
    <xf numFmtId="0" fontId="3" fillId="2" borderId="0" applyNumberFormat="0" applyFont="0" applyFill="0" applyBorder="0" applyAlignment="0"/>
    <xf numFmtId="3" fontId="5" fillId="4" borderId="1" applyNumberFormat="0" applyBorder="0" applyAlignment="0">
      <alignment vertical="center"/>
      <protection locked="0"/>
    </xf>
    <xf numFmtId="0" fontId="1" fillId="0" borderId="0"/>
    <xf numFmtId="0" fontId="6" fillId="0" borderId="0"/>
    <xf numFmtId="0" fontId="7" fillId="0" borderId="0" applyNumberFormat="0" applyFill="0" applyBorder="0" applyAlignment="0" applyProtection="0"/>
    <xf numFmtId="0" fontId="5" fillId="6" borderId="0" applyNumberFormat="0" applyBorder="0">
      <alignment horizontal="right"/>
      <protection locked="0"/>
    </xf>
    <xf numFmtId="0" fontId="1" fillId="0" borderId="0"/>
    <xf numFmtId="43" fontId="6" fillId="0" borderId="0" applyFont="0" applyFill="0" applyBorder="0" applyAlignment="0" applyProtection="0"/>
    <xf numFmtId="0" fontId="9" fillId="0" borderId="0">
      <alignment vertical="center"/>
    </xf>
    <xf numFmtId="0" fontId="3" fillId="0" borderId="0"/>
    <xf numFmtId="43" fontId="1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7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64" fontId="11" fillId="0" borderId="0">
      <alignment vertical="center"/>
    </xf>
    <xf numFmtId="164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0" fontId="2" fillId="8" borderId="0">
      <alignment horizontal="center" vertical="center"/>
    </xf>
    <xf numFmtId="9" fontId="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5" fillId="4" borderId="1" applyNumberFormat="0" applyBorder="0" applyAlignment="0">
      <alignment vertical="center"/>
      <protection locked="0"/>
    </xf>
    <xf numFmtId="0" fontId="3" fillId="0" borderId="0" applyNumberFormat="0" applyFont="0" applyBorder="0" applyAlignment="0"/>
    <xf numFmtId="0" fontId="3" fillId="0" borderId="0"/>
    <xf numFmtId="0" fontId="7" fillId="0" borderId="0" applyNumberFormat="0" applyFill="0" applyBorder="0" applyAlignment="0" applyProtection="0"/>
    <xf numFmtId="0" fontId="6" fillId="0" borderId="0"/>
    <xf numFmtId="0" fontId="1" fillId="0" borderId="0"/>
    <xf numFmtId="0" fontId="3" fillId="2" borderId="4" applyNumberFormat="0" applyFont="0" applyBorder="0" applyAlignment="0">
      <alignment horizontal="center" wrapText="1"/>
    </xf>
    <xf numFmtId="0" fontId="1" fillId="0" borderId="0"/>
    <xf numFmtId="0" fontId="5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0" fontId="9" fillId="0" borderId="0">
      <alignment vertical="center"/>
    </xf>
    <xf numFmtId="165" fontId="3" fillId="2" borderId="0" applyNumberFormat="0" applyFont="0" applyFill="0" applyBorder="0" applyAlignment="0"/>
    <xf numFmtId="9" fontId="1" fillId="0" borderId="0" applyFont="0" applyFill="0" applyBorder="0" applyAlignment="0" applyProtection="0"/>
    <xf numFmtId="0" fontId="6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43" fontId="1" fillId="0" borderId="0" applyFont="0" applyFill="0" applyBorder="0" applyAlignment="0" applyProtection="0"/>
  </cellStyleXfs>
  <cellXfs count="255">
    <xf numFmtId="0" fontId="0" fillId="0" borderId="0" xfId="0"/>
    <xf numFmtId="0" fontId="14" fillId="0" borderId="0" xfId="0" applyFont="1" applyAlignment="1">
      <alignment wrapText="1"/>
    </xf>
    <xf numFmtId="173" fontId="15" fillId="8" borderId="0" xfId="31" applyNumberFormat="1" applyFont="1" applyFill="1" applyBorder="1" applyAlignment="1" applyProtection="1">
      <alignment horizontal="center" wrapText="1"/>
    </xf>
    <xf numFmtId="0" fontId="14" fillId="0" borderId="0" xfId="0" applyFont="1" applyAlignment="1">
      <alignment horizontal="center" wrapText="1"/>
    </xf>
    <xf numFmtId="173" fontId="14" fillId="0" borderId="0" xfId="31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5" fillId="8" borderId="0" xfId="0" applyFont="1" applyFill="1" applyAlignment="1">
      <alignment horizontal="center" vertical="top" wrapText="1"/>
    </xf>
    <xf numFmtId="0" fontId="15" fillId="8" borderId="0" xfId="0" applyFont="1" applyFill="1" applyAlignment="1">
      <alignment horizontal="center" wrapText="1"/>
    </xf>
    <xf numFmtId="0" fontId="2" fillId="10" borderId="26" xfId="0" applyFont="1" applyFill="1" applyBorder="1" applyAlignment="1">
      <alignment horizontal="left" vertical="center"/>
    </xf>
    <xf numFmtId="0" fontId="2" fillId="0" borderId="0" xfId="0" applyFont="1" applyAlignment="1">
      <alignment vertical="top"/>
    </xf>
    <xf numFmtId="0" fontId="17" fillId="0" borderId="0" xfId="0" applyFont="1"/>
    <xf numFmtId="0" fontId="2" fillId="0" borderId="0" xfId="0" applyFont="1"/>
    <xf numFmtId="0" fontId="18" fillId="0" borderId="6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9" borderId="9" xfId="0" applyFont="1" applyFill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quotePrefix="1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20" fillId="0" borderId="7" xfId="0" applyFont="1" applyBorder="1" applyAlignment="1">
      <alignment vertical="center" wrapText="1"/>
    </xf>
    <xf numFmtId="0" fontId="2" fillId="13" borderId="0" xfId="1" applyFont="1" applyFill="1"/>
    <xf numFmtId="0" fontId="2" fillId="0" borderId="0" xfId="1" applyFont="1"/>
    <xf numFmtId="0" fontId="17" fillId="0" borderId="0" xfId="1" applyFont="1" applyAlignment="1">
      <alignment horizontal="left" vertical="top" wrapText="1"/>
    </xf>
    <xf numFmtId="0" fontId="17" fillId="0" borderId="0" xfId="1" applyFont="1" applyAlignment="1">
      <alignment vertical="top" wrapText="1"/>
    </xf>
    <xf numFmtId="0" fontId="17" fillId="0" borderId="0" xfId="1" applyFont="1" applyAlignment="1">
      <alignment vertical="top"/>
    </xf>
    <xf numFmtId="0" fontId="21" fillId="0" borderId="0" xfId="1" applyFont="1" applyAlignment="1">
      <alignment horizontal="left" vertical="top"/>
    </xf>
    <xf numFmtId="0" fontId="17" fillId="0" borderId="0" xfId="1" applyFont="1"/>
    <xf numFmtId="0" fontId="17" fillId="0" borderId="0" xfId="1" applyFont="1" applyAlignment="1">
      <alignment horizontal="center"/>
    </xf>
    <xf numFmtId="0" fontId="2" fillId="0" borderId="0" xfId="18" applyFont="1"/>
    <xf numFmtId="0" fontId="17" fillId="0" borderId="26" xfId="1" applyFont="1" applyBorder="1" applyAlignment="1">
      <alignment horizontal="center" vertical="center" wrapText="1"/>
    </xf>
    <xf numFmtId="0" fontId="2" fillId="0" borderId="26" xfId="1" applyFont="1" applyBorder="1"/>
    <xf numFmtId="0" fontId="17" fillId="14" borderId="26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4" fillId="14" borderId="26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6" fillId="0" borderId="26" xfId="1" quotePrefix="1" applyFont="1" applyBorder="1" applyAlignment="1">
      <alignment vertical="center" wrapText="1"/>
    </xf>
    <xf numFmtId="9" fontId="17" fillId="4" borderId="26" xfId="61" applyFont="1" applyFill="1" applyBorder="1" applyAlignment="1" applyProtection="1">
      <alignment horizontal="center" vertical="center" wrapText="1"/>
      <protection locked="0"/>
    </xf>
    <xf numFmtId="0" fontId="22" fillId="0" borderId="0" xfId="1" applyFont="1"/>
    <xf numFmtId="168" fontId="23" fillId="0" borderId="0" xfId="1" applyNumberFormat="1" applyFont="1" applyAlignment="1">
      <alignment vertical="center" wrapText="1"/>
    </xf>
    <xf numFmtId="0" fontId="17" fillId="0" borderId="26" xfId="1" applyFont="1" applyBorder="1" applyAlignment="1">
      <alignment horizontal="center" wrapText="1"/>
    </xf>
    <xf numFmtId="0" fontId="16" fillId="0" borderId="26" xfId="1" applyFont="1" applyBorder="1"/>
    <xf numFmtId="168" fontId="17" fillId="4" borderId="16" xfId="4" applyNumberFormat="1" applyFont="1" applyBorder="1" applyAlignment="1">
      <alignment vertical="center" wrapText="1"/>
      <protection locked="0"/>
    </xf>
    <xf numFmtId="0" fontId="16" fillId="0" borderId="26" xfId="1" applyFont="1" applyBorder="1" applyAlignment="1">
      <alignment vertical="center" wrapText="1"/>
    </xf>
    <xf numFmtId="168" fontId="17" fillId="0" borderId="26" xfId="4" applyNumberFormat="1" applyFont="1" applyFill="1" applyBorder="1" applyAlignment="1" applyProtection="1">
      <alignment vertical="center" wrapText="1"/>
    </xf>
    <xf numFmtId="168" fontId="17" fillId="0" borderId="0" xfId="8" applyNumberFormat="1" applyFont="1" applyFill="1" applyBorder="1" applyProtection="1">
      <alignment horizontal="right"/>
    </xf>
    <xf numFmtId="0" fontId="24" fillId="0" borderId="0" xfId="1" applyFont="1"/>
    <xf numFmtId="0" fontId="2" fillId="0" borderId="26" xfId="1" applyFont="1" applyBorder="1" applyAlignment="1">
      <alignment horizontal="center" vertical="center" wrapText="1"/>
    </xf>
    <xf numFmtId="0" fontId="17" fillId="14" borderId="16" xfId="1" applyFont="1" applyFill="1" applyBorder="1" applyAlignment="1">
      <alignment horizontal="center" vertical="center" wrapText="1"/>
    </xf>
    <xf numFmtId="0" fontId="2" fillId="14" borderId="26" xfId="1" applyFont="1" applyFill="1" applyBorder="1" applyAlignment="1">
      <alignment horizontal="center" vertical="center" wrapText="1"/>
    </xf>
    <xf numFmtId="0" fontId="21" fillId="14" borderId="26" xfId="1" applyFont="1" applyFill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23" fillId="0" borderId="0" xfId="1" applyFont="1" applyAlignment="1">
      <alignment vertical="center" wrapText="1"/>
    </xf>
    <xf numFmtId="0" fontId="16" fillId="9" borderId="26" xfId="1" applyFont="1" applyFill="1" applyBorder="1" applyAlignment="1">
      <alignment vertical="center" wrapText="1"/>
    </xf>
    <xf numFmtId="0" fontId="17" fillId="15" borderId="19" xfId="4" applyNumberFormat="1" applyFont="1" applyFill="1" applyBorder="1" applyAlignment="1" applyProtection="1">
      <alignment horizontal="center" vertical="center" wrapText="1"/>
    </xf>
    <xf numFmtId="0" fontId="16" fillId="9" borderId="26" xfId="1" applyFont="1" applyFill="1" applyBorder="1" applyAlignment="1">
      <alignment horizontal="center" vertical="center" wrapText="1"/>
    </xf>
    <xf numFmtId="0" fontId="17" fillId="15" borderId="1" xfId="4" applyNumberFormat="1" applyFont="1" applyFill="1" applyBorder="1" applyAlignment="1" applyProtection="1">
      <alignment horizontal="center" vertical="center" wrapText="1"/>
    </xf>
    <xf numFmtId="168" fontId="17" fillId="15" borderId="15" xfId="8" applyNumberFormat="1" applyFont="1" applyFill="1" applyBorder="1" applyProtection="1">
      <alignment horizontal="right"/>
    </xf>
    <xf numFmtId="168" fontId="17" fillId="15" borderId="20" xfId="8" applyNumberFormat="1" applyFont="1" applyFill="1" applyBorder="1" applyProtection="1">
      <alignment horizontal="right"/>
    </xf>
    <xf numFmtId="0" fontId="16" fillId="14" borderId="26" xfId="1" applyFont="1" applyFill="1" applyBorder="1" applyAlignment="1">
      <alignment vertical="center" wrapText="1"/>
    </xf>
    <xf numFmtId="168" fontId="17" fillId="10" borderId="26" xfId="8" applyNumberFormat="1" applyFont="1" applyFill="1" applyBorder="1" applyProtection="1">
      <alignment horizontal="right"/>
    </xf>
    <xf numFmtId="168" fontId="17" fillId="3" borderId="16" xfId="8" applyNumberFormat="1" applyFont="1" applyFill="1" applyBorder="1">
      <alignment horizontal="right"/>
      <protection locked="0"/>
    </xf>
    <xf numFmtId="168" fontId="17" fillId="15" borderId="16" xfId="4" applyNumberFormat="1" applyFont="1" applyFill="1" applyBorder="1" applyAlignment="1" applyProtection="1">
      <alignment horizontal="right"/>
    </xf>
    <xf numFmtId="168" fontId="17" fillId="0" borderId="0" xfId="4" applyNumberFormat="1" applyFont="1" applyFill="1" applyBorder="1" applyAlignment="1" applyProtection="1">
      <alignment horizontal="right"/>
    </xf>
    <xf numFmtId="168" fontId="17" fillId="15" borderId="16" xfId="8" applyNumberFormat="1" applyFont="1" applyFill="1" applyBorder="1" applyProtection="1">
      <alignment horizontal="right"/>
    </xf>
    <xf numFmtId="168" fontId="17" fillId="15" borderId="26" xfId="8" applyNumberFormat="1" applyFont="1" applyFill="1" applyBorder="1" applyProtection="1">
      <alignment horizontal="right"/>
    </xf>
    <xf numFmtId="168" fontId="17" fillId="4" borderId="16" xfId="4" applyNumberFormat="1" applyFont="1" applyBorder="1" applyAlignment="1">
      <alignment horizontal="right"/>
      <protection locked="0"/>
    </xf>
    <xf numFmtId="168" fontId="17" fillId="0" borderId="0" xfId="4" applyNumberFormat="1" applyFont="1" applyFill="1" applyBorder="1" applyAlignment="1" applyProtection="1">
      <alignment vertical="center" wrapText="1"/>
    </xf>
    <xf numFmtId="168" fontId="17" fillId="10" borderId="26" xfId="8" applyNumberFormat="1" applyFont="1" applyFill="1" applyBorder="1" applyAlignment="1" applyProtection="1">
      <alignment horizontal="right" vertical="center"/>
    </xf>
    <xf numFmtId="168" fontId="17" fillId="15" borderId="26" xfId="4" applyNumberFormat="1" applyFont="1" applyFill="1" applyBorder="1" applyAlignment="1" applyProtection="1">
      <alignment horizontal="right"/>
    </xf>
    <xf numFmtId="0" fontId="17" fillId="0" borderId="0" xfId="8" applyNumberFormat="1" applyFont="1" applyFill="1" applyBorder="1" applyAlignment="1" applyProtection="1">
      <alignment horizontal="left"/>
    </xf>
    <xf numFmtId="0" fontId="25" fillId="0" borderId="0" xfId="1" applyFont="1"/>
    <xf numFmtId="0" fontId="17" fillId="0" borderId="26" xfId="1" applyFont="1" applyBorder="1" applyAlignment="1">
      <alignment vertical="center" wrapText="1"/>
    </xf>
    <xf numFmtId="0" fontId="17" fillId="14" borderId="26" xfId="1" applyFont="1" applyFill="1" applyBorder="1" applyAlignment="1">
      <alignment vertical="center" wrapText="1"/>
    </xf>
    <xf numFmtId="168" fontId="17" fillId="0" borderId="16" xfId="4" applyNumberFormat="1" applyFont="1" applyFill="1" applyBorder="1" applyAlignment="1" applyProtection="1">
      <alignment horizontal="right"/>
    </xf>
    <xf numFmtId="168" fontId="17" fillId="0" borderId="26" xfId="4" applyNumberFormat="1" applyFont="1" applyFill="1" applyBorder="1" applyAlignment="1" applyProtection="1">
      <alignment horizontal="right"/>
    </xf>
    <xf numFmtId="168" fontId="17" fillId="10" borderId="16" xfId="8" applyNumberFormat="1" applyFont="1" applyFill="1" applyBorder="1" applyProtection="1">
      <alignment horizontal="right"/>
    </xf>
    <xf numFmtId="168" fontId="17" fillId="0" borderId="16" xfId="1" applyNumberFormat="1" applyFont="1" applyBorder="1" applyAlignment="1">
      <alignment vertical="center" wrapText="1"/>
    </xf>
    <xf numFmtId="168" fontId="2" fillId="0" borderId="26" xfId="1" applyNumberFormat="1" applyFont="1" applyBorder="1" applyAlignment="1">
      <alignment vertical="center" wrapText="1"/>
    </xf>
    <xf numFmtId="168" fontId="2" fillId="0" borderId="0" xfId="1" applyNumberFormat="1" applyFont="1" applyAlignment="1">
      <alignment vertical="center" wrapText="1"/>
    </xf>
    <xf numFmtId="168" fontId="21" fillId="15" borderId="26" xfId="4" applyNumberFormat="1" applyFont="1" applyFill="1" applyBorder="1" applyAlignment="1" applyProtection="1">
      <alignment horizontal="right"/>
    </xf>
    <xf numFmtId="168" fontId="17" fillId="6" borderId="26" xfId="8" applyNumberFormat="1" applyFont="1" applyBorder="1" applyProtection="1">
      <alignment horizontal="right"/>
    </xf>
    <xf numFmtId="168" fontId="17" fillId="15" borderId="1" xfId="4" applyNumberFormat="1" applyFont="1" applyFill="1" applyBorder="1" applyAlignment="1" applyProtection="1">
      <alignment vertical="center" wrapText="1"/>
    </xf>
    <xf numFmtId="168" fontId="2" fillId="0" borderId="16" xfId="1" applyNumberFormat="1" applyFont="1" applyBorder="1" applyAlignment="1">
      <alignment vertical="center" wrapText="1"/>
    </xf>
    <xf numFmtId="0" fontId="16" fillId="15" borderId="26" xfId="1" applyFont="1" applyFill="1" applyBorder="1" applyAlignment="1">
      <alignment horizontal="center" vertical="center" wrapText="1"/>
    </xf>
    <xf numFmtId="0" fontId="16" fillId="14" borderId="26" xfId="0" applyFont="1" applyFill="1" applyBorder="1" applyAlignment="1">
      <alignment vertical="center" wrapText="1"/>
    </xf>
    <xf numFmtId="168" fontId="17" fillId="6" borderId="16" xfId="8" applyNumberFormat="1" applyFont="1" applyBorder="1" applyProtection="1">
      <alignment horizontal="right"/>
    </xf>
    <xf numFmtId="0" fontId="16" fillId="14" borderId="23" xfId="0" applyFont="1" applyFill="1" applyBorder="1" applyAlignment="1">
      <alignment vertical="center" wrapText="1"/>
    </xf>
    <xf numFmtId="0" fontId="17" fillId="14" borderId="26" xfId="1" applyFont="1" applyFill="1" applyBorder="1" applyAlignment="1">
      <alignment horizontal="left" vertical="center" wrapText="1" indent="1"/>
    </xf>
    <xf numFmtId="0" fontId="17" fillId="14" borderId="26" xfId="1" applyFont="1" applyFill="1" applyBorder="1" applyAlignment="1">
      <alignment horizontal="left" vertical="center" wrapText="1" indent="2"/>
    </xf>
    <xf numFmtId="0" fontId="17" fillId="0" borderId="26" xfId="1" applyFont="1" applyBorder="1" applyAlignment="1">
      <alignment horizontal="left" vertical="center" wrapText="1" indent="2"/>
    </xf>
    <xf numFmtId="168" fontId="17" fillId="0" borderId="15" xfId="1" applyNumberFormat="1" applyFont="1" applyBorder="1" applyAlignment="1">
      <alignment vertical="center" wrapText="1"/>
    </xf>
    <xf numFmtId="0" fontId="16" fillId="16" borderId="26" xfId="1" applyFont="1" applyFill="1" applyBorder="1" applyAlignment="1">
      <alignment vertical="center" wrapText="1"/>
    </xf>
    <xf numFmtId="168" fontId="17" fillId="16" borderId="16" xfId="8" applyNumberFormat="1" applyFont="1" applyFill="1" applyBorder="1" applyProtection="1">
      <alignment horizontal="right"/>
    </xf>
    <xf numFmtId="0" fontId="2" fillId="16" borderId="0" xfId="1" applyFont="1" applyFill="1"/>
    <xf numFmtId="0" fontId="16" fillId="15" borderId="26" xfId="1" applyFont="1" applyFill="1" applyBorder="1" applyAlignment="1">
      <alignment vertical="center" wrapText="1"/>
    </xf>
    <xf numFmtId="0" fontId="17" fillId="3" borderId="16" xfId="8" quotePrefix="1" applyNumberFormat="1" applyFont="1" applyFill="1" applyBorder="1">
      <alignment horizontal="right"/>
      <protection locked="0"/>
    </xf>
    <xf numFmtId="168" fontId="21" fillId="15" borderId="1" xfId="4" applyNumberFormat="1" applyFont="1" applyFill="1" applyBorder="1" applyAlignment="1" applyProtection="1">
      <alignment vertical="center" wrapText="1"/>
    </xf>
    <xf numFmtId="0" fontId="21" fillId="0" borderId="0" xfId="1" applyFont="1"/>
    <xf numFmtId="9" fontId="17" fillId="3" borderId="16" xfId="61" applyFont="1" applyFill="1" applyBorder="1" applyAlignment="1" applyProtection="1">
      <alignment horizontal="right"/>
      <protection locked="0"/>
    </xf>
    <xf numFmtId="168" fontId="17" fillId="6" borderId="21" xfId="8" applyNumberFormat="1" applyFont="1" applyBorder="1" applyProtection="1">
      <alignment horizontal="right"/>
    </xf>
    <xf numFmtId="168" fontId="17" fillId="0" borderId="26" xfId="8" applyNumberFormat="1" applyFont="1" applyFill="1" applyBorder="1" applyProtection="1">
      <alignment horizontal="right"/>
    </xf>
    <xf numFmtId="168" fontId="17" fillId="6" borderId="22" xfId="8" applyNumberFormat="1" applyFont="1" applyBorder="1" applyProtection="1">
      <alignment horizontal="right"/>
    </xf>
    <xf numFmtId="168" fontId="17" fillId="15" borderId="15" xfId="4" applyNumberFormat="1" applyFont="1" applyFill="1" applyBorder="1" applyAlignment="1" applyProtection="1">
      <alignment vertical="center" wrapText="1"/>
    </xf>
    <xf numFmtId="0" fontId="17" fillId="0" borderId="0" xfId="1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27" fillId="18" borderId="0" xfId="3" applyFont="1" applyFill="1" applyBorder="1" applyAlignment="1">
      <alignment horizontal="left" vertical="center"/>
    </xf>
    <xf numFmtId="0" fontId="2" fillId="18" borderId="0" xfId="1" applyFont="1" applyFill="1"/>
    <xf numFmtId="0" fontId="28" fillId="0" borderId="26" xfId="1" quotePrefix="1" applyFont="1" applyBorder="1"/>
    <xf numFmtId="0" fontId="17" fillId="0" borderId="26" xfId="1" applyFont="1" applyBorder="1"/>
    <xf numFmtId="0" fontId="17" fillId="0" borderId="26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16" fillId="0" borderId="15" xfId="3" applyFont="1" applyFill="1" applyBorder="1" applyAlignment="1">
      <alignment horizontal="center" vertical="center" wrapText="1"/>
    </xf>
    <xf numFmtId="10" fontId="16" fillId="0" borderId="15" xfId="3" applyNumberFormat="1" applyFont="1" applyFill="1" applyBorder="1" applyAlignment="1">
      <alignment horizontal="center" vertical="center" wrapText="1"/>
    </xf>
    <xf numFmtId="0" fontId="16" fillId="0" borderId="24" xfId="3" applyFont="1" applyFill="1" applyBorder="1" applyAlignment="1">
      <alignment vertical="center" wrapText="1"/>
    </xf>
    <xf numFmtId="9" fontId="17" fillId="10" borderId="26" xfId="16" applyFont="1" applyFill="1" applyBorder="1" applyAlignment="1" applyProtection="1">
      <alignment horizontal="right"/>
    </xf>
    <xf numFmtId="166" fontId="17" fillId="3" borderId="26" xfId="8" applyNumberFormat="1" applyFont="1" applyFill="1" applyBorder="1">
      <alignment horizontal="right"/>
      <protection locked="0"/>
    </xf>
    <xf numFmtId="166" fontId="17" fillId="10" borderId="26" xfId="8" applyNumberFormat="1" applyFont="1" applyFill="1" applyBorder="1" applyProtection="1">
      <alignment horizontal="right"/>
    </xf>
    <xf numFmtId="0" fontId="16" fillId="0" borderId="1" xfId="3" applyFont="1" applyFill="1" applyBorder="1" applyAlignment="1">
      <alignment vertical="center" wrapText="1"/>
    </xf>
    <xf numFmtId="3" fontId="17" fillId="15" borderId="26" xfId="8" applyNumberFormat="1" applyFont="1" applyFill="1" applyBorder="1" applyProtection="1">
      <alignment horizontal="right"/>
    </xf>
    <xf numFmtId="0" fontId="20" fillId="19" borderId="1" xfId="3" applyFont="1" applyFill="1" applyBorder="1" applyAlignment="1" applyProtection="1">
      <alignment horizontal="left" wrapText="1" indent="2"/>
      <protection locked="0"/>
    </xf>
    <xf numFmtId="0" fontId="16" fillId="0" borderId="15" xfId="3" applyFont="1" applyFill="1" applyBorder="1" applyAlignment="1">
      <alignment vertical="center" wrapText="1"/>
    </xf>
    <xf numFmtId="166" fontId="16" fillId="10" borderId="26" xfId="8" applyNumberFormat="1" applyFont="1" applyFill="1" applyBorder="1" applyProtection="1">
      <alignment horizontal="right"/>
    </xf>
    <xf numFmtId="0" fontId="29" fillId="18" borderId="0" xfId="3" applyFont="1" applyFill="1" applyBorder="1" applyAlignment="1">
      <alignment horizontal="left" vertical="center"/>
    </xf>
    <xf numFmtId="0" fontId="16" fillId="0" borderId="25" xfId="3" applyFont="1" applyFill="1" applyBorder="1" applyAlignment="1">
      <alignment vertical="center" wrapText="1"/>
    </xf>
    <xf numFmtId="0" fontId="16" fillId="0" borderId="26" xfId="3" applyFont="1" applyFill="1" applyBorder="1" applyAlignment="1">
      <alignment vertical="center" wrapText="1"/>
    </xf>
    <xf numFmtId="0" fontId="17" fillId="0" borderId="16" xfId="1" applyFont="1" applyBorder="1" applyAlignment="1">
      <alignment horizontal="center" vertical="center"/>
    </xf>
    <xf numFmtId="0" fontId="23" fillId="0" borderId="26" xfId="1" applyFont="1" applyBorder="1" applyAlignment="1">
      <alignment horizontal="center" vertical="center" wrapText="1"/>
    </xf>
    <xf numFmtId="0" fontId="16" fillId="0" borderId="17" xfId="3" applyFont="1" applyFill="1" applyBorder="1" applyAlignment="1">
      <alignment vertical="center"/>
    </xf>
    <xf numFmtId="0" fontId="23" fillId="0" borderId="18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vertical="center"/>
    </xf>
    <xf numFmtId="0" fontId="2" fillId="0" borderId="26" xfId="1" applyFont="1" applyBorder="1" applyAlignment="1">
      <alignment vertical="center"/>
    </xf>
    <xf numFmtId="0" fontId="17" fillId="3" borderId="16" xfId="1" applyFont="1" applyFill="1" applyBorder="1" applyAlignment="1" applyProtection="1">
      <alignment horizontal="center" vertical="center"/>
      <protection locked="0"/>
    </xf>
    <xf numFmtId="169" fontId="17" fillId="3" borderId="26" xfId="71" applyNumberFormat="1" applyFont="1" applyFill="1" applyBorder="1" applyAlignment="1" applyProtection="1">
      <alignment horizontal="center" vertical="center"/>
      <protection locked="0"/>
    </xf>
    <xf numFmtId="0" fontId="17" fillId="15" borderId="26" xfId="1" applyFont="1" applyFill="1" applyBorder="1" applyAlignment="1">
      <alignment horizontal="center" vertical="center"/>
    </xf>
    <xf numFmtId="169" fontId="17" fillId="10" borderId="26" xfId="71" applyNumberFormat="1" applyFont="1" applyFill="1" applyBorder="1" applyAlignment="1" applyProtection="1">
      <alignment horizontal="center" vertical="center"/>
    </xf>
    <xf numFmtId="170" fontId="17" fillId="10" borderId="26" xfId="8" applyNumberFormat="1" applyFont="1" applyFill="1" applyBorder="1" applyAlignment="1" applyProtection="1">
      <alignment horizontal="center" vertical="center"/>
    </xf>
    <xf numFmtId="0" fontId="17" fillId="15" borderId="16" xfId="1" applyFont="1" applyFill="1" applyBorder="1" applyAlignment="1">
      <alignment horizontal="center" vertical="center"/>
    </xf>
    <xf numFmtId="169" fontId="16" fillId="10" borderId="16" xfId="71" applyNumberFormat="1" applyFont="1" applyFill="1" applyBorder="1" applyAlignment="1" applyProtection="1">
      <alignment horizontal="center" vertical="center"/>
    </xf>
    <xf numFmtId="169" fontId="16" fillId="10" borderId="26" xfId="71" applyNumberFormat="1" applyFont="1" applyFill="1" applyBorder="1" applyAlignment="1" applyProtection="1">
      <alignment horizontal="center" vertical="center"/>
    </xf>
    <xf numFmtId="0" fontId="2" fillId="0" borderId="0" xfId="1" applyFont="1" applyAlignment="1">
      <alignment vertical="center"/>
    </xf>
    <xf numFmtId="0" fontId="17" fillId="0" borderId="19" xfId="1" applyFont="1" applyBorder="1" applyAlignment="1">
      <alignment horizontal="center" vertical="center" wrapText="1"/>
    </xf>
    <xf numFmtId="0" fontId="17" fillId="0" borderId="26" xfId="1" applyFont="1" applyBorder="1" applyAlignment="1">
      <alignment wrapText="1"/>
    </xf>
    <xf numFmtId="38" fontId="2" fillId="3" borderId="26" xfId="1" applyNumberFormat="1" applyFont="1" applyFill="1" applyBorder="1" applyAlignment="1" applyProtection="1">
      <alignment vertical="center"/>
      <protection locked="0"/>
    </xf>
    <xf numFmtId="0" fontId="2" fillId="0" borderId="0" xfId="1" quotePrefix="1" applyFont="1"/>
    <xf numFmtId="171" fontId="17" fillId="9" borderId="26" xfId="16" applyNumberFormat="1" applyFont="1" applyFill="1" applyBorder="1" applyAlignment="1" applyProtection="1">
      <alignment horizontal="right"/>
    </xf>
    <xf numFmtId="38" fontId="2" fillId="10" borderId="26" xfId="1" applyNumberFormat="1" applyFont="1" applyFill="1" applyBorder="1" applyAlignment="1">
      <alignment vertical="center"/>
    </xf>
    <xf numFmtId="0" fontId="2" fillId="0" borderId="17" xfId="1" applyFont="1" applyBorder="1"/>
    <xf numFmtId="0" fontId="17" fillId="0" borderId="18" xfId="1" applyFont="1" applyBorder="1" applyAlignment="1">
      <alignment wrapText="1"/>
    </xf>
    <xf numFmtId="0" fontId="2" fillId="0" borderId="16" xfId="1" applyFont="1" applyBorder="1"/>
    <xf numFmtId="172" fontId="17" fillId="9" borderId="26" xfId="16" applyNumberFormat="1" applyFont="1" applyFill="1" applyBorder="1" applyAlignment="1" applyProtection="1">
      <alignment horizontal="right"/>
    </xf>
    <xf numFmtId="38" fontId="30" fillId="10" borderId="26" xfId="1" applyNumberFormat="1" applyFont="1" applyFill="1" applyBorder="1" applyAlignment="1">
      <alignment vertical="center"/>
    </xf>
    <xf numFmtId="38" fontId="2" fillId="10" borderId="26" xfId="1" applyNumberFormat="1" applyFont="1" applyFill="1" applyBorder="1" applyAlignment="1">
      <alignment horizontal="center" vertical="center"/>
    </xf>
    <xf numFmtId="9" fontId="17" fillId="0" borderId="0" xfId="1" applyNumberFormat="1" applyFont="1"/>
    <xf numFmtId="0" fontId="16" fillId="0" borderId="0" xfId="1" quotePrefix="1" applyFont="1" applyAlignment="1">
      <alignment vertical="center" wrapText="1"/>
    </xf>
    <xf numFmtId="0" fontId="17" fillId="0" borderId="0" xfId="4" applyNumberFormat="1" applyFont="1" applyFill="1" applyBorder="1" applyAlignment="1" applyProtection="1">
      <alignment horizontal="center" vertical="center" wrapText="1"/>
    </xf>
    <xf numFmtId="0" fontId="14" fillId="14" borderId="26" xfId="1" applyFont="1" applyFill="1" applyBorder="1" applyAlignment="1">
      <alignment horizontal="left" vertical="center" wrapText="1"/>
    </xf>
    <xf numFmtId="0" fontId="17" fillId="16" borderId="26" xfId="1" applyFont="1" applyFill="1" applyBorder="1" applyAlignment="1">
      <alignment horizontal="left" vertical="center" wrapText="1" indent="1"/>
    </xf>
    <xf numFmtId="0" fontId="16" fillId="17" borderId="26" xfId="1" applyFont="1" applyFill="1" applyBorder="1" applyAlignment="1">
      <alignment vertical="center" wrapText="1"/>
    </xf>
    <xf numFmtId="168" fontId="17" fillId="17" borderId="1" xfId="4" applyNumberFormat="1" applyFont="1" applyFill="1" applyBorder="1" applyAlignment="1" applyProtection="1">
      <alignment vertical="center" wrapText="1"/>
    </xf>
    <xf numFmtId="168" fontId="17" fillId="17" borderId="16" xfId="8" applyNumberFormat="1" applyFont="1" applyFill="1" applyBorder="1" applyProtection="1">
      <alignment horizontal="right"/>
    </xf>
    <xf numFmtId="0" fontId="17" fillId="17" borderId="26" xfId="1" applyFont="1" applyFill="1" applyBorder="1" applyAlignment="1">
      <alignment horizontal="left" vertical="center" wrapText="1" indent="1"/>
    </xf>
    <xf numFmtId="168" fontId="17" fillId="17" borderId="16" xfId="4" applyNumberFormat="1" applyFont="1" applyFill="1" applyBorder="1" applyAlignment="1" applyProtection="1">
      <alignment vertical="center" wrapText="1"/>
    </xf>
    <xf numFmtId="168" fontId="17" fillId="17" borderId="21" xfId="8" applyNumberFormat="1" applyFont="1" applyFill="1" applyBorder="1" applyProtection="1">
      <alignment horizontal="right"/>
    </xf>
    <xf numFmtId="0" fontId="2" fillId="11" borderId="26" xfId="18" applyFont="1" applyFill="1" applyBorder="1" applyAlignment="1" applyProtection="1">
      <alignment wrapText="1"/>
      <protection locked="0"/>
    </xf>
    <xf numFmtId="167" fontId="2" fillId="12" borderId="26" xfId="18" applyNumberFormat="1" applyFont="1" applyFill="1" applyBorder="1" applyProtection="1">
      <protection locked="0"/>
    </xf>
    <xf numFmtId="0" fontId="2" fillId="3" borderId="26" xfId="18" applyFont="1" applyFill="1" applyBorder="1" applyProtection="1">
      <protection locked="0"/>
    </xf>
    <xf numFmtId="0" fontId="2" fillId="13" borderId="0" xfId="18" applyFont="1" applyFill="1"/>
    <xf numFmtId="0" fontId="17" fillId="0" borderId="0" xfId="18" applyFont="1" applyAlignment="1">
      <alignment vertical="top"/>
    </xf>
    <xf numFmtId="0" fontId="21" fillId="0" borderId="0" xfId="18" applyFont="1" applyAlignment="1">
      <alignment vertical="top" wrapText="1"/>
    </xf>
    <xf numFmtId="0" fontId="17" fillId="0" borderId="0" xfId="18" applyFont="1"/>
    <xf numFmtId="0" fontId="17" fillId="0" borderId="0" xfId="18" applyFont="1" applyAlignment="1">
      <alignment horizontal="center"/>
    </xf>
    <xf numFmtId="0" fontId="17" fillId="0" borderId="26" xfId="18" applyFont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7" fillId="0" borderId="5" xfId="0" applyFont="1" applyBorder="1"/>
    <xf numFmtId="0" fontId="17" fillId="0" borderId="0" xfId="0" applyFont="1" applyAlignment="1">
      <alignment vertical="top"/>
    </xf>
    <xf numFmtId="0" fontId="17" fillId="0" borderId="0" xfId="0" quotePrefix="1" applyFont="1" applyAlignment="1">
      <alignment horizontal="left" vertical="center" wrapText="1"/>
    </xf>
    <xf numFmtId="0" fontId="32" fillId="0" borderId="13" xfId="0" applyFont="1" applyBorder="1" applyAlignment="1">
      <alignment horizontal="center" vertical="center"/>
    </xf>
    <xf numFmtId="166" fontId="17" fillId="0" borderId="13" xfId="41" applyNumberFormat="1" applyFont="1" applyFill="1" applyBorder="1" applyAlignment="1" applyProtection="1">
      <alignment horizontal="center"/>
    </xf>
    <xf numFmtId="0" fontId="34" fillId="8" borderId="0" xfId="0" applyFont="1" applyFill="1" applyAlignment="1">
      <alignment wrapText="1"/>
    </xf>
    <xf numFmtId="0" fontId="17" fillId="0" borderId="5" xfId="0" applyFont="1" applyBorder="1" applyAlignment="1">
      <alignment horizontal="right" vertical="center" wrapText="1"/>
    </xf>
    <xf numFmtId="0" fontId="17" fillId="0" borderId="14" xfId="0" applyFont="1" applyBorder="1" applyAlignment="1">
      <alignment vertical="center" wrapText="1"/>
    </xf>
    <xf numFmtId="0" fontId="35" fillId="9" borderId="14" xfId="0" applyFont="1" applyFill="1" applyBorder="1" applyAlignment="1">
      <alignment vertical="center" wrapText="1"/>
    </xf>
    <xf numFmtId="0" fontId="17" fillId="11" borderId="13" xfId="41" applyNumberFormat="1" applyFont="1" applyFill="1" applyBorder="1" applyAlignment="1">
      <alignment horizontal="center" wrapText="1"/>
      <protection locked="0"/>
    </xf>
    <xf numFmtId="0" fontId="2" fillId="8" borderId="0" xfId="0" applyFont="1" applyFill="1" applyAlignment="1">
      <alignment wrapText="1"/>
    </xf>
    <xf numFmtId="0" fontId="17" fillId="0" borderId="5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166" fontId="17" fillId="9" borderId="13" xfId="41" applyNumberFormat="1" applyFont="1" applyFill="1" applyBorder="1" applyAlignment="1" applyProtection="1">
      <alignment horizontal="center"/>
    </xf>
    <xf numFmtId="0" fontId="17" fillId="3" borderId="13" xfId="41" applyNumberFormat="1" applyFont="1" applyFill="1" applyBorder="1" applyAlignment="1">
      <alignment horizontal="center"/>
      <protection locked="0"/>
    </xf>
    <xf numFmtId="0" fontId="36" fillId="9" borderId="14" xfId="0" applyFont="1" applyFill="1" applyBorder="1" applyAlignment="1">
      <alignment vertical="center" wrapText="1"/>
    </xf>
    <xf numFmtId="167" fontId="17" fillId="12" borderId="13" xfId="41" applyNumberFormat="1" applyFont="1" applyFill="1" applyBorder="1" applyAlignment="1">
      <alignment horizontal="center"/>
      <protection locked="0"/>
    </xf>
    <xf numFmtId="0" fontId="17" fillId="0" borderId="6" xfId="0" applyFont="1" applyBorder="1" applyAlignment="1">
      <alignment horizontal="right" vertical="center" wrapText="1"/>
    </xf>
    <xf numFmtId="0" fontId="17" fillId="0" borderId="6" xfId="0" applyFont="1" applyBorder="1" applyAlignment="1">
      <alignment vertical="center" wrapText="1"/>
    </xf>
    <xf numFmtId="0" fontId="35" fillId="9" borderId="6" xfId="0" applyFont="1" applyFill="1" applyBorder="1" applyAlignment="1">
      <alignment vertical="center" wrapText="1"/>
    </xf>
    <xf numFmtId="0" fontId="17" fillId="0" borderId="13" xfId="0" applyFont="1" applyBorder="1" applyAlignment="1">
      <alignment horizontal="right" vertical="center" wrapText="1"/>
    </xf>
    <xf numFmtId="0" fontId="17" fillId="0" borderId="13" xfId="0" applyFont="1" applyBorder="1" applyAlignment="1">
      <alignment vertical="center" wrapText="1"/>
    </xf>
    <xf numFmtId="0" fontId="35" fillId="9" borderId="13" xfId="0" applyFont="1" applyFill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37" fillId="0" borderId="5" xfId="0" applyFont="1" applyBorder="1" applyAlignment="1">
      <alignment vertical="center" wrapText="1"/>
    </xf>
    <xf numFmtId="0" fontId="21" fillId="0" borderId="0" xfId="0" applyFont="1"/>
    <xf numFmtId="0" fontId="21" fillId="11" borderId="13" xfId="41" applyNumberFormat="1" applyFont="1" applyFill="1" applyBorder="1" applyAlignment="1">
      <alignment horizontal="center" wrapText="1"/>
      <protection locked="0"/>
    </xf>
    <xf numFmtId="22" fontId="2" fillId="11" borderId="26" xfId="18" applyNumberFormat="1" applyFont="1" applyFill="1" applyBorder="1" applyAlignment="1" applyProtection="1">
      <alignment wrapText="1"/>
      <protection locked="0"/>
    </xf>
    <xf numFmtId="0" fontId="38" fillId="5" borderId="0" xfId="0" applyFont="1" applyFill="1"/>
    <xf numFmtId="0" fontId="3" fillId="0" borderId="26" xfId="0" applyFont="1" applyBorder="1" applyAlignment="1">
      <alignment vertical="center"/>
    </xf>
    <xf numFmtId="0" fontId="39" fillId="9" borderId="26" xfId="0" applyFont="1" applyFill="1" applyBorder="1"/>
    <xf numFmtId="0" fontId="38" fillId="5" borderId="0" xfId="0" applyFont="1" applyFill="1" applyAlignment="1">
      <alignment vertical="top"/>
    </xf>
    <xf numFmtId="0" fontId="3" fillId="5" borderId="0" xfId="0" applyFont="1" applyFill="1"/>
    <xf numFmtId="0" fontId="40" fillId="9" borderId="26" xfId="0" applyFont="1" applyFill="1" applyBorder="1"/>
    <xf numFmtId="0" fontId="38" fillId="13" borderId="0" xfId="1" applyFont="1" applyFill="1"/>
    <xf numFmtId="0" fontId="38" fillId="13" borderId="0" xfId="1" applyFont="1" applyFill="1" applyAlignment="1">
      <alignment horizontal="center"/>
    </xf>
    <xf numFmtId="0" fontId="8" fillId="13" borderId="0" xfId="1" applyFont="1" applyFill="1"/>
    <xf numFmtId="0" fontId="8" fillId="0" borderId="27" xfId="0" applyFont="1" applyBorder="1" applyAlignment="1">
      <alignment vertical="center"/>
    </xf>
    <xf numFmtId="0" fontId="3" fillId="0" borderId="21" xfId="1" applyFont="1" applyBorder="1" applyAlignment="1">
      <alignment horizontal="center"/>
    </xf>
    <xf numFmtId="0" fontId="2" fillId="10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3" fillId="0" borderId="16" xfId="1" applyFont="1" applyBorder="1" applyAlignment="1">
      <alignment horizontal="center"/>
    </xf>
    <xf numFmtId="0" fontId="8" fillId="0" borderId="28" xfId="0" applyFont="1" applyBorder="1" applyAlignment="1">
      <alignment vertical="center"/>
    </xf>
    <xf numFmtId="0" fontId="3" fillId="0" borderId="22" xfId="1" applyFont="1" applyBorder="1" applyAlignment="1">
      <alignment horizontal="center"/>
    </xf>
    <xf numFmtId="0" fontId="39" fillId="9" borderId="16" xfId="0" applyFont="1" applyFill="1" applyBorder="1"/>
    <xf numFmtId="0" fontId="38" fillId="13" borderId="0" xfId="18" applyFont="1" applyFill="1"/>
    <xf numFmtId="0" fontId="38" fillId="13" borderId="0" xfId="18" applyFont="1" applyFill="1" applyAlignment="1">
      <alignment horizontal="center"/>
    </xf>
    <xf numFmtId="0" fontId="8" fillId="0" borderId="26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17" fillId="9" borderId="2" xfId="0" applyFont="1" applyFill="1" applyBorder="1" applyAlignment="1">
      <alignment vertical="center" wrapText="1"/>
    </xf>
    <xf numFmtId="0" fontId="17" fillId="9" borderId="3" xfId="0" applyFont="1" applyFill="1" applyBorder="1" applyAlignment="1">
      <alignment vertical="center" wrapText="1"/>
    </xf>
    <xf numFmtId="0" fontId="17" fillId="9" borderId="8" xfId="0" applyFont="1" applyFill="1" applyBorder="1" applyAlignment="1">
      <alignment vertical="center" wrapText="1"/>
    </xf>
    <xf numFmtId="0" fontId="2" fillId="0" borderId="26" xfId="1" applyFont="1" applyBorder="1" applyAlignment="1">
      <alignment horizontal="left" vertical="center"/>
    </xf>
    <xf numFmtId="0" fontId="17" fillId="0" borderId="26" xfId="1" applyFont="1" applyBorder="1" applyAlignment="1">
      <alignment horizontal="left" vertical="center" wrapText="1"/>
    </xf>
    <xf numFmtId="0" fontId="17" fillId="0" borderId="26" xfId="1" applyFont="1" applyBorder="1" applyAlignment="1">
      <alignment wrapText="1"/>
    </xf>
    <xf numFmtId="0" fontId="23" fillId="0" borderId="26" xfId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center" vertical="center" wrapText="1"/>
    </xf>
    <xf numFmtId="0" fontId="16" fillId="0" borderId="19" xfId="3" applyFont="1" applyFill="1" applyBorder="1" applyAlignment="1">
      <alignment horizontal="center" vertical="center" wrapText="1"/>
    </xf>
    <xf numFmtId="0" fontId="16" fillId="0" borderId="15" xfId="3" applyFont="1" applyFill="1" applyBorder="1" applyAlignment="1">
      <alignment horizontal="center" vertical="center" wrapText="1"/>
    </xf>
    <xf numFmtId="0" fontId="17" fillId="0" borderId="19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17" fillId="0" borderId="19" xfId="1" applyFont="1" applyBorder="1" applyAlignment="1">
      <alignment vertical="center" wrapText="1"/>
    </xf>
    <xf numFmtId="0" fontId="17" fillId="0" borderId="15" xfId="1" applyFont="1" applyBorder="1" applyAlignment="1">
      <alignment vertical="center" wrapText="1"/>
    </xf>
    <xf numFmtId="0" fontId="16" fillId="0" borderId="21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0" fontId="16" fillId="0" borderId="26" xfId="1" applyFont="1" applyBorder="1" applyAlignment="1">
      <alignment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17" fillId="0" borderId="0" xfId="1" applyFont="1" applyAlignment="1">
      <alignment horizontal="left" vertical="top" wrapText="1"/>
    </xf>
    <xf numFmtId="0" fontId="17" fillId="14" borderId="26" xfId="1" applyFont="1" applyFill="1" applyBorder="1" applyAlignment="1">
      <alignment horizontal="left" vertical="center" wrapText="1"/>
    </xf>
    <xf numFmtId="0" fontId="14" fillId="14" borderId="26" xfId="1" applyFont="1" applyFill="1" applyBorder="1" applyAlignment="1">
      <alignment horizontal="left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</cellXfs>
  <cellStyles count="72">
    <cellStyle name="Comma 2" xfId="10" xr:uid="{00000000-0005-0000-0000-000000000000}"/>
    <cellStyle name="Comma 2 2" xfId="13" xr:uid="{00000000-0005-0000-0000-000001000000}"/>
    <cellStyle name="Comma 2 2 2" xfId="15" xr:uid="{00000000-0005-0000-0000-000002000000}"/>
    <cellStyle name="Comma 2 2 2 2" xfId="71" xr:uid="{00000000-0005-0000-0000-000003000000}"/>
    <cellStyle name="Comma 2 3" xfId="21" xr:uid="{00000000-0005-0000-0000-000004000000}"/>
    <cellStyle name="Comma 2 4" xfId="57" xr:uid="{00000000-0005-0000-0000-000005000000}"/>
    <cellStyle name="Comma 2 5" xfId="63" xr:uid="{00000000-0005-0000-0000-000006000000}"/>
    <cellStyle name="Comma 2 5 2" xfId="67" xr:uid="{00000000-0005-0000-0000-000007000000}"/>
    <cellStyle name="Comma 3" xfId="14" xr:uid="{00000000-0005-0000-0000-000008000000}"/>
    <cellStyle name="Comma 3 2" xfId="17" xr:uid="{00000000-0005-0000-0000-000009000000}"/>
    <cellStyle name="Comma 3 3" xfId="24" xr:uid="{00000000-0005-0000-0000-00000A000000}"/>
    <cellStyle name="Comma 4" xfId="31" xr:uid="{00000000-0005-0000-0000-00000B000000}"/>
    <cellStyle name="Comma 5" xfId="39" xr:uid="{00000000-0005-0000-0000-00000C000000}"/>
    <cellStyle name="Comma 5 2" xfId="55" xr:uid="{00000000-0005-0000-0000-00000D000000}"/>
    <cellStyle name="Comma 6" xfId="37" xr:uid="{00000000-0005-0000-0000-00000E000000}"/>
    <cellStyle name="DPM_CellCode" xfId="26" xr:uid="{00000000-0005-0000-0000-00000F000000}"/>
    <cellStyle name="Hyperlink 2" xfId="7" xr:uid="{00000000-0005-0000-0000-000010000000}"/>
    <cellStyle name="Hyperlink 2 2" xfId="36" xr:uid="{00000000-0005-0000-0000-000011000000}"/>
    <cellStyle name="Hyperlink 3" xfId="44" xr:uid="{00000000-0005-0000-0000-000012000000}"/>
    <cellStyle name="Hyperlink 3 2" xfId="56" xr:uid="{00000000-0005-0000-0000-000013000000}"/>
    <cellStyle name="Hyperlink 4" xfId="32" xr:uid="{00000000-0005-0000-0000-000014000000}"/>
    <cellStyle name="IAIS_EOA" xfId="34" xr:uid="{00000000-0005-0000-0000-000015000000}"/>
    <cellStyle name="Normal" xfId="0" builtinId="0"/>
    <cellStyle name="Normal 10" xfId="25" xr:uid="{00000000-0005-0000-0000-000016000000}"/>
    <cellStyle name="Normal 10 2 3 7" xfId="46" xr:uid="{00000000-0005-0000-0000-000017000000}"/>
    <cellStyle name="Normal 10 2 3 7 2" xfId="52" xr:uid="{00000000-0005-0000-0000-000018000000}"/>
    <cellStyle name="Normal 10 2 3 8" xfId="51" xr:uid="{00000000-0005-0000-0000-000019000000}"/>
    <cellStyle name="Normal 11" xfId="20" xr:uid="{00000000-0005-0000-0000-00001A000000}"/>
    <cellStyle name="Normal 14" xfId="5" xr:uid="{00000000-0005-0000-0000-00001B000000}"/>
    <cellStyle name="Normal 14 2" xfId="18" xr:uid="{00000000-0005-0000-0000-00001C000000}"/>
    <cellStyle name="Normal 15" xfId="48" xr:uid="{00000000-0005-0000-0000-00001D000000}"/>
    <cellStyle name="Normal 2" xfId="11" xr:uid="{00000000-0005-0000-0000-00001E000000}"/>
    <cellStyle name="Normal 2 2" xfId="22" xr:uid="{00000000-0005-0000-0000-00001F000000}"/>
    <cellStyle name="Normal 2 2 2" xfId="58" xr:uid="{00000000-0005-0000-0000-000020000000}"/>
    <cellStyle name="Normal 2 2 3" xfId="59" xr:uid="{00000000-0005-0000-0000-000021000000}"/>
    <cellStyle name="Normal 2 3" xfId="33" xr:uid="{00000000-0005-0000-0000-000022000000}"/>
    <cellStyle name="Normal 2 4" xfId="45" xr:uid="{00000000-0005-0000-0000-000023000000}"/>
    <cellStyle name="Normal 2 5" xfId="19" xr:uid="{00000000-0005-0000-0000-000024000000}"/>
    <cellStyle name="Normal 2 5 2" xfId="9" xr:uid="{00000000-0005-0000-0000-000025000000}"/>
    <cellStyle name="Normal 2 6" xfId="62" xr:uid="{00000000-0005-0000-0000-000026000000}"/>
    <cellStyle name="Normal 3" xfId="6" xr:uid="{00000000-0005-0000-0000-000027000000}"/>
    <cellStyle name="Normal 3 2" xfId="29" xr:uid="{00000000-0005-0000-0000-000028000000}"/>
    <cellStyle name="Normal 4" xfId="38" xr:uid="{00000000-0005-0000-0000-000029000000}"/>
    <cellStyle name="Normal 4 2" xfId="53" xr:uid="{00000000-0005-0000-0000-00002A000000}"/>
    <cellStyle name="Normal 5" xfId="43" xr:uid="{00000000-0005-0000-0000-00002B000000}"/>
    <cellStyle name="Normal 5 2" xfId="12" xr:uid="{00000000-0005-0000-0000-00002C000000}"/>
    <cellStyle name="Normal 6" xfId="2" xr:uid="{00000000-0005-0000-0000-00002D000000}"/>
    <cellStyle name="Normal 7" xfId="66" xr:uid="{00000000-0005-0000-0000-00002E000000}"/>
    <cellStyle name="Normal 7 2" xfId="68" xr:uid="{00000000-0005-0000-0000-00002F000000}"/>
    <cellStyle name="Normal 8" xfId="1" xr:uid="{00000000-0005-0000-0000-000030000000}"/>
    <cellStyle name="Normalny 2" xfId="27" xr:uid="{00000000-0005-0000-0000-000031000000}"/>
    <cellStyle name="Percent" xfId="61" builtinId="5"/>
    <cellStyle name="Percent 2" xfId="16" xr:uid="{00000000-0005-0000-0000-000032000000}"/>
    <cellStyle name="Percent 2 2" xfId="35" xr:uid="{00000000-0005-0000-0000-000033000000}"/>
    <cellStyle name="Percent 2 3" xfId="23" xr:uid="{00000000-0005-0000-0000-000034000000}"/>
    <cellStyle name="Percent 2 4" xfId="50" xr:uid="{00000000-0005-0000-0000-000035000000}"/>
    <cellStyle name="Percent 3" xfId="40" xr:uid="{00000000-0005-0000-0000-000036000000}"/>
    <cellStyle name="Percent 3 2" xfId="54" xr:uid="{00000000-0005-0000-0000-000037000000}"/>
    <cellStyle name="QIS5Area" xfId="42" xr:uid="{00000000-0005-0000-0000-000038000000}"/>
    <cellStyle name="QIS5CalcCell" xfId="8" xr:uid="{00000000-0005-0000-0000-000039000000}"/>
    <cellStyle name="QIS5Header 2" xfId="47" xr:uid="{00000000-0005-0000-0000-00003A000000}"/>
    <cellStyle name="QIS5InputCell" xfId="41" xr:uid="{00000000-0005-0000-0000-00003B000000}"/>
    <cellStyle name="QIS5InputCell 2" xfId="4" xr:uid="{00000000-0005-0000-0000-00003C000000}"/>
    <cellStyle name="QIS5Label" xfId="3" xr:uid="{00000000-0005-0000-0000-00003D000000}"/>
    <cellStyle name="QIS5Label 2" xfId="60" xr:uid="{00000000-0005-0000-0000-00003E000000}"/>
    <cellStyle name="一般_Q1" xfId="49" xr:uid="{00000000-0005-0000-0000-000048000000}"/>
    <cellStyle name="千位分隔 2" xfId="30" xr:uid="{00000000-0005-0000-0000-000047000000}"/>
    <cellStyle name="常规 2" xfId="64" xr:uid="{00000000-0005-0000-0000-000041000000}"/>
    <cellStyle name="常规 3" xfId="65" xr:uid="{00000000-0005-0000-0000-000042000000}"/>
    <cellStyle name="常规 4" xfId="69" xr:uid="{00000000-0005-0000-0000-000043000000}"/>
    <cellStyle name="常规 5" xfId="28" xr:uid="{00000000-0005-0000-0000-000044000000}"/>
    <cellStyle name="常规 6" xfId="70" xr:uid="{00000000-0005-0000-0000-00004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BFFFF"/>
      <color rgb="FFCDFFFF"/>
      <color rgb="FFBFBFBF"/>
      <color rgb="FFACFFFF"/>
      <color rgb="FFFFFFCC"/>
      <color rgb="FFE7E6E6"/>
      <color rgb="FFFFFF99"/>
      <color rgb="FF006100"/>
      <color rgb="FFC6EFCE"/>
      <color rgb="FF9C5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1590675</xdr:colOff>
          <xdr:row>3</xdr:row>
          <xdr:rowOff>114300</xdr:rowOff>
        </xdr:to>
        <xdr:sp macro="" textlink="">
          <xdr:nvSpPr>
            <xdr:cNvPr id="20481" name="CommandButton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0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6</xdr:row>
          <xdr:rowOff>19050</xdr:rowOff>
        </xdr:from>
        <xdr:to>
          <xdr:col>20</xdr:col>
          <xdr:colOff>142875</xdr:colOff>
          <xdr:row>7</xdr:row>
          <xdr:rowOff>114300</xdr:rowOff>
        </xdr:to>
        <xdr:sp macro="" textlink="">
          <xdr:nvSpPr>
            <xdr:cNvPr id="20484" name="CommandButton3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0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8</xdr:row>
          <xdr:rowOff>47625</xdr:rowOff>
        </xdr:from>
        <xdr:to>
          <xdr:col>20</xdr:col>
          <xdr:colOff>142875</xdr:colOff>
          <xdr:row>9</xdr:row>
          <xdr:rowOff>0</xdr:rowOff>
        </xdr:to>
        <xdr:sp macro="" textlink="">
          <xdr:nvSpPr>
            <xdr:cNvPr id="20485" name="CommandButton2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0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9525</xdr:rowOff>
        </xdr:from>
        <xdr:to>
          <xdr:col>6</xdr:col>
          <xdr:colOff>409575</xdr:colOff>
          <xdr:row>3</xdr:row>
          <xdr:rowOff>152400</xdr:rowOff>
        </xdr:to>
        <xdr:sp macro="" textlink="">
          <xdr:nvSpPr>
            <xdr:cNvPr id="23553" name="CommandButton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19050</xdr:rowOff>
        </xdr:from>
        <xdr:to>
          <xdr:col>3</xdr:col>
          <xdr:colOff>1609725</xdr:colOff>
          <xdr:row>3</xdr:row>
          <xdr:rowOff>161925</xdr:rowOff>
        </xdr:to>
        <xdr:sp macro="" textlink="">
          <xdr:nvSpPr>
            <xdr:cNvPr id="29697" name="CommandButton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2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0</xdr:rowOff>
        </xdr:from>
        <xdr:to>
          <xdr:col>3</xdr:col>
          <xdr:colOff>1600200</xdr:colOff>
          <xdr:row>3</xdr:row>
          <xdr:rowOff>142875</xdr:rowOff>
        </xdr:to>
        <xdr:sp macro="" textlink="">
          <xdr:nvSpPr>
            <xdr:cNvPr id="28673" name="CommandButton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9525</xdr:rowOff>
        </xdr:from>
        <xdr:to>
          <xdr:col>4</xdr:col>
          <xdr:colOff>66675</xdr:colOff>
          <xdr:row>3</xdr:row>
          <xdr:rowOff>152400</xdr:rowOff>
        </xdr:to>
        <xdr:sp macro="" textlink="">
          <xdr:nvSpPr>
            <xdr:cNvPr id="31746" name="CommandButton1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4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54</xdr:row>
          <xdr:rowOff>57150</xdr:rowOff>
        </xdr:from>
        <xdr:to>
          <xdr:col>0</xdr:col>
          <xdr:colOff>1695450</xdr:colOff>
          <xdr:row>54</xdr:row>
          <xdr:rowOff>381000</xdr:rowOff>
        </xdr:to>
        <xdr:sp macro="" textlink="">
          <xdr:nvSpPr>
            <xdr:cNvPr id="31747" name="CommandButton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4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54</xdr:row>
          <xdr:rowOff>66675</xdr:rowOff>
        </xdr:from>
        <xdr:to>
          <xdr:col>1</xdr:col>
          <xdr:colOff>1619250</xdr:colOff>
          <xdr:row>54</xdr:row>
          <xdr:rowOff>390525</xdr:rowOff>
        </xdr:to>
        <xdr:sp macro="" textlink="">
          <xdr:nvSpPr>
            <xdr:cNvPr id="31748" name="CommandButton2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4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5.emf"/><Relationship Id="rId5" Type="http://schemas.openxmlformats.org/officeDocument/2006/relationships/control" Target="../activeX/activeX5.xml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7.emf"/><Relationship Id="rId5" Type="http://schemas.openxmlformats.org/officeDocument/2006/relationships/control" Target="../activeX/activeX6.xml"/><Relationship Id="rId4" Type="http://schemas.openxmlformats.org/officeDocument/2006/relationships/vmlDrawing" Target="../drawings/vmlDrawing6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3" Type="http://schemas.openxmlformats.org/officeDocument/2006/relationships/vmlDrawing" Target="../drawings/vmlDrawing7.vml"/><Relationship Id="rId7" Type="http://schemas.openxmlformats.org/officeDocument/2006/relationships/image" Target="../media/image9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8.xml"/><Relationship Id="rId5" Type="http://schemas.openxmlformats.org/officeDocument/2006/relationships/image" Target="../media/image8.emf"/><Relationship Id="rId4" Type="http://schemas.openxmlformats.org/officeDocument/2006/relationships/control" Target="../activeX/activeX7.xml"/><Relationship Id="rId9" Type="http://schemas.openxmlformats.org/officeDocument/2006/relationships/image" Target="../media/image10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>
    <pageSetUpPr fitToPage="1"/>
  </sheetPr>
  <dimension ref="A1:V53"/>
  <sheetViews>
    <sheetView showGridLines="0" tabSelected="1" zoomScaleNormal="100" workbookViewId="0"/>
  </sheetViews>
  <sheetFormatPr defaultColWidth="9.42578125" defaultRowHeight="14.25"/>
  <cols>
    <col min="1" max="1" width="4.42578125" style="11" customWidth="1"/>
    <col min="2" max="2" width="65.42578125" style="11" customWidth="1"/>
    <col min="3" max="3" width="53.42578125" style="12" customWidth="1"/>
    <col min="4" max="4" width="1.42578125" style="12" customWidth="1"/>
    <col min="5" max="19" width="30.42578125" style="12" customWidth="1"/>
    <col min="20" max="20" width="23" style="12" customWidth="1"/>
    <col min="21" max="16384" width="9.42578125" style="12"/>
  </cols>
  <sheetData>
    <row r="1" spans="1:20">
      <c r="A1" s="205" t="s">
        <v>32</v>
      </c>
      <c r="B1" s="205"/>
      <c r="C1" s="205"/>
    </row>
    <row r="2" spans="1:20" ht="16.899999999999999" customHeight="1">
      <c r="A2" s="206" t="s">
        <v>29</v>
      </c>
      <c r="B2" s="206"/>
      <c r="C2" s="9"/>
    </row>
    <row r="3" spans="1:20" ht="16.899999999999999" customHeight="1">
      <c r="A3" s="206" t="s">
        <v>30</v>
      </c>
      <c r="B3" s="206"/>
      <c r="C3" s="9"/>
    </row>
    <row r="4" spans="1:20" ht="16.899999999999999" customHeight="1">
      <c r="A4" s="206" t="s">
        <v>31</v>
      </c>
      <c r="B4" s="206"/>
      <c r="C4" s="207"/>
    </row>
    <row r="5" spans="1:20">
      <c r="B5" s="178"/>
      <c r="C5" s="179"/>
    </row>
    <row r="6" spans="1:20" ht="15" thickBot="1">
      <c r="B6" s="178" t="s">
        <v>0</v>
      </c>
    </row>
    <row r="7" spans="1:20" ht="18" thickBot="1">
      <c r="A7" s="225" t="s">
        <v>395</v>
      </c>
      <c r="B7" s="226"/>
      <c r="C7" s="180" t="s">
        <v>33</v>
      </c>
      <c r="E7" s="181" t="s">
        <v>361</v>
      </c>
      <c r="F7" s="181" t="s">
        <v>362</v>
      </c>
      <c r="G7" s="181" t="s">
        <v>363</v>
      </c>
      <c r="H7" s="181" t="s">
        <v>364</v>
      </c>
      <c r="I7" s="181" t="s">
        <v>365</v>
      </c>
      <c r="J7" s="181" t="s">
        <v>366</v>
      </c>
      <c r="K7" s="181" t="s">
        <v>367</v>
      </c>
      <c r="L7" s="181" t="s">
        <v>368</v>
      </c>
      <c r="M7" s="181" t="s">
        <v>369</v>
      </c>
      <c r="N7" s="181" t="s">
        <v>370</v>
      </c>
      <c r="O7" s="181" t="s">
        <v>371</v>
      </c>
      <c r="P7" s="181" t="s">
        <v>372</v>
      </c>
      <c r="Q7" s="181" t="s">
        <v>373</v>
      </c>
      <c r="R7" s="181" t="s">
        <v>374</v>
      </c>
      <c r="S7" s="181" t="s">
        <v>375</v>
      </c>
      <c r="T7" s="182" t="s">
        <v>377</v>
      </c>
    </row>
    <row r="8" spans="1:20" ht="15" thickBot="1">
      <c r="A8" s="183">
        <v>1</v>
      </c>
      <c r="B8" s="184" t="s">
        <v>34</v>
      </c>
      <c r="C8" s="185" t="s">
        <v>35</v>
      </c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7"/>
    </row>
    <row r="9" spans="1:20" ht="29.25" thickBot="1">
      <c r="A9" s="183">
        <v>2</v>
      </c>
      <c r="B9" s="184" t="s">
        <v>36</v>
      </c>
      <c r="C9" s="185" t="s">
        <v>35</v>
      </c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7"/>
    </row>
    <row r="10" spans="1:20" ht="15" thickBot="1">
      <c r="A10" s="183">
        <v>3</v>
      </c>
      <c r="B10" s="184" t="s">
        <v>37</v>
      </c>
      <c r="C10" s="185" t="s">
        <v>35</v>
      </c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7"/>
    </row>
    <row r="11" spans="1:20" ht="15" thickBot="1">
      <c r="A11" s="188"/>
      <c r="B11" s="189" t="s">
        <v>38</v>
      </c>
      <c r="C11" s="185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87"/>
    </row>
    <row r="12" spans="1:20" ht="15" thickBot="1">
      <c r="A12" s="183">
        <v>4</v>
      </c>
      <c r="B12" s="184" t="s">
        <v>39</v>
      </c>
      <c r="C12" s="185" t="s">
        <v>40</v>
      </c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7"/>
    </row>
    <row r="13" spans="1:20" ht="15" thickBot="1">
      <c r="A13" s="183">
        <v>5</v>
      </c>
      <c r="B13" s="184" t="s">
        <v>41</v>
      </c>
      <c r="C13" s="185" t="s">
        <v>35</v>
      </c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7"/>
    </row>
    <row r="14" spans="1:20" ht="15" thickBot="1">
      <c r="A14" s="183">
        <v>6</v>
      </c>
      <c r="B14" s="184" t="s">
        <v>42</v>
      </c>
      <c r="C14" s="185" t="s">
        <v>35</v>
      </c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7"/>
    </row>
    <row r="15" spans="1:20" ht="29.25" thickBot="1">
      <c r="A15" s="183" t="s">
        <v>43</v>
      </c>
      <c r="B15" s="184" t="s">
        <v>44</v>
      </c>
      <c r="C15" s="185" t="s">
        <v>45</v>
      </c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87"/>
    </row>
    <row r="16" spans="1:20" ht="15" thickBot="1">
      <c r="A16" s="183">
        <v>7</v>
      </c>
      <c r="B16" s="184" t="s">
        <v>46</v>
      </c>
      <c r="C16" s="185" t="s">
        <v>35</v>
      </c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7"/>
    </row>
    <row r="17" spans="1:20" ht="29.25" thickBot="1">
      <c r="A17" s="183" t="s">
        <v>47</v>
      </c>
      <c r="B17" s="184" t="s">
        <v>48</v>
      </c>
      <c r="C17" s="185" t="s">
        <v>45</v>
      </c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87"/>
    </row>
    <row r="18" spans="1:20" ht="15" thickBot="1">
      <c r="A18" s="183" t="s">
        <v>49</v>
      </c>
      <c r="B18" s="184" t="s">
        <v>50</v>
      </c>
      <c r="C18" s="185" t="s">
        <v>35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7"/>
    </row>
    <row r="19" spans="1:20" ht="15" thickBot="1">
      <c r="A19" s="183" t="s">
        <v>51</v>
      </c>
      <c r="B19" s="184" t="s">
        <v>52</v>
      </c>
      <c r="C19" s="185" t="s">
        <v>35</v>
      </c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7"/>
    </row>
    <row r="20" spans="1:20" ht="43.5" thickBot="1">
      <c r="A20" s="183">
        <v>8</v>
      </c>
      <c r="B20" s="184" t="s">
        <v>53</v>
      </c>
      <c r="C20" s="185" t="s">
        <v>54</v>
      </c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7"/>
    </row>
    <row r="21" spans="1:20" ht="15" thickBot="1">
      <c r="A21" s="183">
        <v>9</v>
      </c>
      <c r="B21" s="184" t="s">
        <v>55</v>
      </c>
      <c r="C21" s="192" t="s">
        <v>56</v>
      </c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87"/>
    </row>
    <row r="22" spans="1:20" ht="15" thickBot="1">
      <c r="A22" s="183">
        <v>10</v>
      </c>
      <c r="B22" s="184" t="s">
        <v>57</v>
      </c>
      <c r="C22" s="185" t="s">
        <v>58</v>
      </c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7"/>
    </row>
    <row r="23" spans="1:20" ht="15" thickBot="1">
      <c r="A23" s="183">
        <v>11</v>
      </c>
      <c r="B23" s="184" t="s">
        <v>59</v>
      </c>
      <c r="C23" s="185" t="s">
        <v>35</v>
      </c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7"/>
    </row>
    <row r="24" spans="1:20" ht="15" thickBot="1">
      <c r="A24" s="183">
        <v>12</v>
      </c>
      <c r="B24" s="184" t="s">
        <v>60</v>
      </c>
      <c r="C24" s="185" t="s">
        <v>61</v>
      </c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7"/>
    </row>
    <row r="25" spans="1:20" ht="15" thickBot="1">
      <c r="A25" s="194">
        <v>13</v>
      </c>
      <c r="B25" s="195" t="s">
        <v>62</v>
      </c>
      <c r="C25" s="196" t="s">
        <v>35</v>
      </c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7"/>
    </row>
    <row r="26" spans="1:20" ht="15" thickBot="1">
      <c r="A26" s="197">
        <v>14</v>
      </c>
      <c r="B26" s="198" t="s">
        <v>63</v>
      </c>
      <c r="C26" s="199" t="s">
        <v>35</v>
      </c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</row>
    <row r="27" spans="1:20" ht="15" thickBot="1">
      <c r="A27" s="188"/>
      <c r="B27" s="200" t="s">
        <v>64</v>
      </c>
      <c r="C27" s="201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87"/>
    </row>
    <row r="28" spans="1:20" ht="15" thickBot="1">
      <c r="A28" s="183">
        <v>15</v>
      </c>
      <c r="B28" s="184" t="s">
        <v>65</v>
      </c>
      <c r="C28" s="185" t="s">
        <v>66</v>
      </c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7"/>
    </row>
    <row r="29" spans="1:20" ht="15" thickBot="1">
      <c r="A29" s="183">
        <v>16</v>
      </c>
      <c r="B29" s="184" t="s">
        <v>67</v>
      </c>
      <c r="C29" s="185" t="s">
        <v>35</v>
      </c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7"/>
    </row>
    <row r="30" spans="1:20" ht="15" thickBot="1">
      <c r="A30" s="183">
        <v>17</v>
      </c>
      <c r="B30" s="184" t="s">
        <v>68</v>
      </c>
      <c r="C30" s="185" t="s">
        <v>61</v>
      </c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7"/>
    </row>
    <row r="31" spans="1:20" ht="29.25" thickBot="1">
      <c r="A31" s="183" t="s">
        <v>69</v>
      </c>
      <c r="B31" s="184" t="s">
        <v>70</v>
      </c>
      <c r="C31" s="185" t="s">
        <v>71</v>
      </c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7"/>
    </row>
    <row r="32" spans="1:20" ht="29.25" thickBot="1">
      <c r="A32" s="183" t="s">
        <v>72</v>
      </c>
      <c r="B32" s="184" t="s">
        <v>73</v>
      </c>
      <c r="C32" s="185" t="s">
        <v>71</v>
      </c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7"/>
    </row>
    <row r="33" spans="1:22" ht="15" thickBot="1">
      <c r="A33" s="183">
        <v>18</v>
      </c>
      <c r="B33" s="184" t="s">
        <v>74</v>
      </c>
      <c r="C33" s="185" t="s">
        <v>61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7"/>
    </row>
    <row r="34" spans="1:22" ht="15" thickBot="1">
      <c r="A34" s="183" t="s">
        <v>75</v>
      </c>
      <c r="B34" s="184" t="s">
        <v>76</v>
      </c>
      <c r="C34" s="185" t="s">
        <v>77</v>
      </c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7"/>
    </row>
    <row r="35" spans="1:22" s="202" customFormat="1" ht="15" thickBot="1">
      <c r="A35" s="183">
        <v>19</v>
      </c>
      <c r="B35" s="184" t="s">
        <v>78</v>
      </c>
      <c r="C35" s="192" t="s">
        <v>61</v>
      </c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187"/>
      <c r="U35" s="12"/>
      <c r="V35" s="12"/>
    </row>
    <row r="36" spans="1:22" s="202" customFormat="1" ht="15" thickBot="1">
      <c r="A36" s="183" t="s">
        <v>79</v>
      </c>
      <c r="B36" s="184" t="s">
        <v>80</v>
      </c>
      <c r="C36" s="192" t="s">
        <v>35</v>
      </c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187"/>
    </row>
    <row r="37" spans="1:22" ht="15" thickBot="1">
      <c r="A37" s="183">
        <v>20</v>
      </c>
      <c r="B37" s="184" t="s">
        <v>81</v>
      </c>
      <c r="C37" s="185" t="s">
        <v>82</v>
      </c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7"/>
    </row>
    <row r="38" spans="1:22" ht="15" thickBot="1">
      <c r="A38" s="183" t="s">
        <v>83</v>
      </c>
      <c r="B38" s="184" t="s">
        <v>84</v>
      </c>
      <c r="C38" s="185" t="s">
        <v>35</v>
      </c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7"/>
    </row>
    <row r="39" spans="1:22" ht="43.5" thickBot="1">
      <c r="A39" s="183" t="s">
        <v>85</v>
      </c>
      <c r="B39" s="184" t="s">
        <v>86</v>
      </c>
      <c r="C39" s="185" t="s">
        <v>87</v>
      </c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7"/>
    </row>
    <row r="40" spans="1:22" ht="15" thickBot="1">
      <c r="A40" s="183" t="s">
        <v>88</v>
      </c>
      <c r="B40" s="184" t="s">
        <v>89</v>
      </c>
      <c r="C40" s="185" t="s">
        <v>35</v>
      </c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7"/>
    </row>
    <row r="41" spans="1:22" ht="15" thickBot="1">
      <c r="A41" s="183" t="s">
        <v>90</v>
      </c>
      <c r="B41" s="184" t="s">
        <v>91</v>
      </c>
      <c r="C41" s="185" t="s">
        <v>92</v>
      </c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7"/>
    </row>
    <row r="42" spans="1:22" ht="15" thickBot="1">
      <c r="A42" s="183" t="s">
        <v>93</v>
      </c>
      <c r="B42" s="184" t="s">
        <v>94</v>
      </c>
      <c r="C42" s="185" t="s">
        <v>40</v>
      </c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7"/>
    </row>
    <row r="43" spans="1:22" ht="15" thickBot="1">
      <c r="A43" s="183" t="s">
        <v>95</v>
      </c>
      <c r="B43" s="184" t="s">
        <v>96</v>
      </c>
      <c r="C43" s="185" t="s">
        <v>35</v>
      </c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7"/>
    </row>
    <row r="44" spans="1:22" ht="15" thickBot="1">
      <c r="A44" s="183">
        <v>21</v>
      </c>
      <c r="B44" s="184" t="s">
        <v>97</v>
      </c>
      <c r="C44" s="185" t="s">
        <v>61</v>
      </c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7"/>
    </row>
    <row r="45" spans="1:22" ht="15" thickBot="1">
      <c r="A45" s="183" t="s">
        <v>98</v>
      </c>
      <c r="B45" s="184" t="s">
        <v>99</v>
      </c>
      <c r="C45" s="185" t="s">
        <v>35</v>
      </c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7"/>
    </row>
    <row r="46" spans="1:22" ht="72" thickBot="1">
      <c r="A46" s="183" t="s">
        <v>100</v>
      </c>
      <c r="B46" s="184" t="s">
        <v>101</v>
      </c>
      <c r="C46" s="185" t="s">
        <v>102</v>
      </c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7"/>
    </row>
    <row r="47" spans="1:22" ht="15" thickBot="1">
      <c r="A47" s="183" t="s">
        <v>103</v>
      </c>
      <c r="B47" s="184" t="s">
        <v>104</v>
      </c>
      <c r="C47" s="185" t="s">
        <v>105</v>
      </c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7"/>
    </row>
    <row r="48" spans="1:22" ht="15" thickBot="1">
      <c r="A48" s="183" t="s">
        <v>106</v>
      </c>
      <c r="B48" s="184" t="s">
        <v>107</v>
      </c>
      <c r="C48" s="185" t="s">
        <v>35</v>
      </c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7"/>
    </row>
    <row r="49" spans="1:20" ht="29.25" thickBot="1">
      <c r="A49" s="183">
        <v>22</v>
      </c>
      <c r="B49" s="184" t="s">
        <v>108</v>
      </c>
      <c r="C49" s="185" t="s">
        <v>109</v>
      </c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7"/>
    </row>
    <row r="50" spans="1:20" ht="29.25" thickBot="1">
      <c r="A50" s="183" t="s">
        <v>110</v>
      </c>
      <c r="B50" s="184" t="s">
        <v>111</v>
      </c>
      <c r="C50" s="185" t="s">
        <v>35</v>
      </c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7"/>
    </row>
    <row r="51" spans="1:20" ht="15" thickBot="1">
      <c r="A51" s="183">
        <v>23</v>
      </c>
      <c r="B51" s="184" t="s">
        <v>112</v>
      </c>
      <c r="C51" s="185" t="s">
        <v>35</v>
      </c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7"/>
    </row>
    <row r="52" spans="1:20" s="202" customFormat="1" ht="29.25" thickBot="1">
      <c r="A52" s="183">
        <v>24</v>
      </c>
      <c r="B52" s="184" t="s">
        <v>113</v>
      </c>
      <c r="C52" s="192" t="s">
        <v>35</v>
      </c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7"/>
    </row>
    <row r="53" spans="1:20" s="202" customFormat="1" ht="29.25" thickBot="1">
      <c r="A53" s="183">
        <v>25</v>
      </c>
      <c r="B53" s="184" t="s">
        <v>114</v>
      </c>
      <c r="C53" s="192" t="s">
        <v>35</v>
      </c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7"/>
    </row>
  </sheetData>
  <sheetProtection insertHyperlinks="0"/>
  <mergeCells count="1">
    <mergeCell ref="A7:B7"/>
  </mergeCells>
  <phoneticPr fontId="10" type="noConversion"/>
  <dataValidations disablePrompts="1" count="15">
    <dataValidation type="decimal" allowBlank="1" showInputMessage="1" showErrorMessage="1" errorTitle="Error" error="Please enter a number of +/- 11 digits" sqref="E15:S15 E17:S17" xr:uid="{00000000-0002-0000-0A00-000000000000}">
      <formula1>-99999999999</formula1>
      <formula2>99999999999</formula2>
    </dataValidation>
    <dataValidation type="list" allowBlank="1" showInputMessage="1" showErrorMessage="1" sqref="E46:S46" xr:uid="{00000000-0002-0000-0A00-000001000000}">
      <formula1>"Always be written down fully, May be written down partially, Will always be written down partially"</formula1>
    </dataValidation>
    <dataValidation type="list" allowBlank="1" showInputMessage="1" showErrorMessage="1" sqref="E39:S39" xr:uid="{00000000-0002-0000-0A00-000002000000}">
      <formula1>"Always convert fully, May convert fully or partially, Will always convert partially"</formula1>
    </dataValidation>
    <dataValidation type="list" allowBlank="1" showInputMessage="1" showErrorMessage="1" sqref="E37:S37" xr:uid="{00000000-0002-0000-0A00-000003000000}">
      <formula1>"Convertible, Nonconvertible"</formula1>
    </dataValidation>
    <dataValidation type="list" allowBlank="1" showInputMessage="1" showErrorMessage="1" sqref="E28:S28" xr:uid="{00000000-0002-0000-0A00-000004000000}">
      <formula1>"Fixed, Floating, Fixed to floating, Floating to fixed"</formula1>
    </dataValidation>
    <dataValidation type="list" allowBlank="1" showInputMessage="1" showErrorMessage="1" sqref="E31:S32" xr:uid="{00000000-0002-0000-0A00-000005000000}">
      <formula1>"Fully discretionary, Partially discretionary, Mandatory"</formula1>
    </dataValidation>
    <dataValidation type="list" allowBlank="1" showInputMessage="1" showErrorMessage="1" sqref="E41:S41" xr:uid="{00000000-0002-0000-0A00-000006000000}">
      <formula1>"Mandatory, Optional, NA"</formula1>
    </dataValidation>
    <dataValidation type="list" allowBlank="1" showInputMessage="1" showErrorMessage="1" sqref="E34:S34" xr:uid="{00000000-0002-0000-0A00-000007000000}">
      <formula1>"Noncumulative, Cumulative"</formula1>
    </dataValidation>
    <dataValidation type="list" allowBlank="1" showInputMessage="1" showErrorMessage="1" sqref="E47:S47" xr:uid="{00000000-0002-0000-0A00-000008000000}">
      <formula1>"Permanent, Temporary, NA"</formula1>
    </dataValidation>
    <dataValidation type="list" allowBlank="1" showInputMessage="1" showErrorMessage="1" sqref="E22:S22" xr:uid="{00000000-0002-0000-0A00-000009000000}">
      <formula1>"Perpetual, Dated"</formula1>
    </dataValidation>
    <dataValidation type="list" allowBlank="1" showInputMessage="1" showErrorMessage="1" sqref="E20:S20" xr:uid="{00000000-0002-0000-0A00-00000A000000}">
      <formula1>"Shareholders’ equity, Liability – amortised cost, Liability – fair value option, Non-controlling interest in consolidated subsidiary"</formula1>
    </dataValidation>
    <dataValidation type="list" allowBlank="1" showInputMessage="1" showErrorMessage="1" sqref="E49:S49" xr:uid="{00000000-0002-0000-0A00-00000B000000}">
      <formula1>"Statutory, Contractual, Exemption from subordination"</formula1>
    </dataValidation>
    <dataValidation type="list" allowBlank="1" showInputMessage="1" showErrorMessage="1" sqref="E12:S12 E42:S42" xr:uid="{00000000-0002-0000-0A00-00000C000000}">
      <formula1>"Unlimited Tier 1, Limited Tier 1, Tier 2"</formula1>
    </dataValidation>
    <dataValidation type="list" allowBlank="1" showInputMessage="1" showErrorMessage="1" sqref="E24:S24 E30:S30 E33:S33 E35:S35 E44:S44" xr:uid="{00000000-0002-0000-0A00-00000D000000}">
      <formula1>"Yes, No"</formula1>
    </dataValidation>
    <dataValidation type="date" allowBlank="1" showInputMessage="1" showErrorMessage="1" errorTitle="Error" error="Please enter a date in the format of dd/mm/yyyy (e.g., 17/06/2024)" sqref="E21:S21" xr:uid="{00000000-0002-0000-0A00-00000E000000}">
      <formula1>1</formula1>
      <formula2>401404</formula2>
    </dataValidation>
  </dataValidations>
  <pageMargins left="0.7" right="0.7" top="0.75" bottom="0.75" header="0.3" footer="0.3"/>
  <pageSetup paperSize="8" scale="58" fitToWidth="2" orientation="landscape" r:id="rId1"/>
  <drawing r:id="rId2"/>
  <legacyDrawing r:id="rId3"/>
  <controls>
    <mc:AlternateContent xmlns:mc="http://schemas.openxmlformats.org/markup-compatibility/2006">
      <mc:Choice Requires="x14">
        <control shapeId="20485" r:id="rId4" name="CommandButton2">
          <controlPr defaultSize="0" autoLine="0" r:id="rId5">
            <anchor moveWithCells="1">
              <from>
                <xdr:col>19</xdr:col>
                <xdr:colOff>85725</xdr:colOff>
                <xdr:row>8</xdr:row>
                <xdr:rowOff>47625</xdr:rowOff>
              </from>
              <to>
                <xdr:col>20</xdr:col>
                <xdr:colOff>142875</xdr:colOff>
                <xdr:row>9</xdr:row>
                <xdr:rowOff>0</xdr:rowOff>
              </to>
            </anchor>
          </controlPr>
        </control>
      </mc:Choice>
      <mc:Fallback>
        <control shapeId="20485" r:id="rId4" name="CommandButton2"/>
      </mc:Fallback>
    </mc:AlternateContent>
    <mc:AlternateContent xmlns:mc="http://schemas.openxmlformats.org/markup-compatibility/2006">
      <mc:Choice Requires="x14">
        <control shapeId="20484" r:id="rId6" name="CommandButton3">
          <controlPr defaultSize="0" autoLine="0" r:id="rId7">
            <anchor moveWithCells="1">
              <from>
                <xdr:col>19</xdr:col>
                <xdr:colOff>85725</xdr:colOff>
                <xdr:row>6</xdr:row>
                <xdr:rowOff>19050</xdr:rowOff>
              </from>
              <to>
                <xdr:col>20</xdr:col>
                <xdr:colOff>142875</xdr:colOff>
                <xdr:row>7</xdr:row>
                <xdr:rowOff>114300</xdr:rowOff>
              </to>
            </anchor>
          </controlPr>
        </control>
      </mc:Choice>
      <mc:Fallback>
        <control shapeId="20484" r:id="rId6" name="CommandButton3"/>
      </mc:Fallback>
    </mc:AlternateContent>
    <mc:AlternateContent xmlns:mc="http://schemas.openxmlformats.org/markup-compatibility/2006">
      <mc:Choice Requires="x14">
        <control shapeId="20481" r:id="rId8" name="CommandButton1">
          <controlPr defaultSize="0" autoLine="0" r:id="rId9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1590675</xdr:colOff>
                <xdr:row>3</xdr:row>
                <xdr:rowOff>114300</xdr:rowOff>
              </to>
            </anchor>
          </controlPr>
        </control>
      </mc:Choice>
      <mc:Fallback>
        <control shapeId="20481" r:id="rId8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8">
    <pageSetUpPr fitToPage="1"/>
  </sheetPr>
  <dimension ref="A1:N42"/>
  <sheetViews>
    <sheetView showGridLines="0" zoomScale="96" zoomScaleNormal="96" workbookViewId="0"/>
  </sheetViews>
  <sheetFormatPr defaultColWidth="9.140625" defaultRowHeight="14.25"/>
  <cols>
    <col min="1" max="1" width="4.42578125" style="12" customWidth="1"/>
    <col min="2" max="2" width="35.42578125" style="11" customWidth="1"/>
    <col min="3" max="3" width="144.42578125" style="11" customWidth="1"/>
    <col min="4" max="4" width="2.42578125" style="11" customWidth="1"/>
    <col min="5" max="14" width="9" style="11" customWidth="1"/>
    <col min="15" max="16384" width="9.140625" style="12"/>
  </cols>
  <sheetData>
    <row r="1" spans="1:3">
      <c r="A1" s="10"/>
      <c r="B1" s="208" t="s">
        <v>28</v>
      </c>
      <c r="C1" s="209"/>
    </row>
    <row r="2" spans="1:3">
      <c r="A2" s="10"/>
      <c r="B2" s="206" t="s">
        <v>29</v>
      </c>
      <c r="C2" s="9"/>
    </row>
    <row r="3" spans="1:3">
      <c r="A3" s="10"/>
      <c r="B3" s="206" t="s">
        <v>30</v>
      </c>
      <c r="C3" s="9"/>
    </row>
    <row r="4" spans="1:3" ht="15">
      <c r="A4" s="10"/>
      <c r="B4" s="206" t="s">
        <v>31</v>
      </c>
      <c r="C4" s="210"/>
    </row>
    <row r="5" spans="1:3" ht="58.5" customHeight="1">
      <c r="A5" s="10"/>
    </row>
    <row r="7" spans="1:3" ht="15" thickBot="1"/>
    <row r="8" spans="1:3" ht="15">
      <c r="B8" s="227"/>
      <c r="C8" s="13" t="s">
        <v>115</v>
      </c>
    </row>
    <row r="9" spans="1:3">
      <c r="B9" s="228"/>
      <c r="C9" s="14" t="s">
        <v>27</v>
      </c>
    </row>
    <row r="10" spans="1:3">
      <c r="B10" s="228"/>
      <c r="C10" s="15" t="s">
        <v>26</v>
      </c>
    </row>
    <row r="11" spans="1:3">
      <c r="B11" s="228"/>
      <c r="C11" s="15" t="s">
        <v>25</v>
      </c>
    </row>
    <row r="12" spans="1:3" ht="28.5">
      <c r="B12" s="228"/>
      <c r="C12" s="15" t="s">
        <v>24</v>
      </c>
    </row>
    <row r="13" spans="1:3">
      <c r="B13" s="228"/>
      <c r="C13" s="15" t="s">
        <v>23</v>
      </c>
    </row>
    <row r="14" spans="1:3">
      <c r="B14" s="228"/>
      <c r="C14" s="15" t="s">
        <v>22</v>
      </c>
    </row>
    <row r="15" spans="1:3">
      <c r="B15" s="228"/>
      <c r="C15" s="15" t="s">
        <v>21</v>
      </c>
    </row>
    <row r="16" spans="1:3">
      <c r="B16" s="228"/>
      <c r="C16" s="15" t="s">
        <v>20</v>
      </c>
    </row>
    <row r="17" spans="2:3" ht="28.5">
      <c r="B17" s="228"/>
      <c r="C17" s="15" t="s">
        <v>19</v>
      </c>
    </row>
    <row r="18" spans="2:3" ht="28.5">
      <c r="B18" s="228"/>
      <c r="C18" s="15" t="s">
        <v>18</v>
      </c>
    </row>
    <row r="19" spans="2:3">
      <c r="B19" s="228"/>
      <c r="C19" s="15" t="s">
        <v>17</v>
      </c>
    </row>
    <row r="20" spans="2:3">
      <c r="B20" s="228"/>
      <c r="C20" s="15" t="s">
        <v>16</v>
      </c>
    </row>
    <row r="21" spans="2:3">
      <c r="B21" s="228"/>
      <c r="C21" s="15" t="s">
        <v>116</v>
      </c>
    </row>
    <row r="22" spans="2:3">
      <c r="B22" s="228"/>
      <c r="C22" s="15" t="s">
        <v>15</v>
      </c>
    </row>
    <row r="23" spans="2:3">
      <c r="B23" s="228"/>
      <c r="C23" s="15" t="s">
        <v>14</v>
      </c>
    </row>
    <row r="24" spans="2:3" ht="20.25" customHeight="1">
      <c r="B24" s="228"/>
      <c r="C24" s="15" t="s">
        <v>13</v>
      </c>
    </row>
    <row r="25" spans="2:3">
      <c r="B25" s="228"/>
      <c r="C25" s="15" t="s">
        <v>12</v>
      </c>
    </row>
    <row r="26" spans="2:3" ht="15" thickBot="1">
      <c r="B26" s="228"/>
      <c r="C26" s="16"/>
    </row>
    <row r="27" spans="2:3">
      <c r="B27" s="228"/>
      <c r="C27" s="17" t="s">
        <v>11</v>
      </c>
    </row>
    <row r="28" spans="2:3">
      <c r="B28" s="228"/>
      <c r="C28" s="18" t="s">
        <v>117</v>
      </c>
    </row>
    <row r="29" spans="2:3">
      <c r="B29" s="228"/>
      <c r="C29" s="19" t="s">
        <v>10</v>
      </c>
    </row>
    <row r="30" spans="2:3">
      <c r="B30" s="228"/>
      <c r="C30" s="18" t="s">
        <v>9</v>
      </c>
    </row>
    <row r="31" spans="2:3" ht="28.5">
      <c r="B31" s="228"/>
      <c r="C31" s="18" t="s">
        <v>8</v>
      </c>
    </row>
    <row r="32" spans="2:3" ht="28.5">
      <c r="B32" s="228"/>
      <c r="C32" s="18" t="s">
        <v>118</v>
      </c>
    </row>
    <row r="33" spans="2:3">
      <c r="B33" s="228"/>
      <c r="C33" s="18" t="s">
        <v>7</v>
      </c>
    </row>
    <row r="34" spans="2:3">
      <c r="B34" s="228"/>
      <c r="C34" s="20" t="s">
        <v>6</v>
      </c>
    </row>
    <row r="35" spans="2:3">
      <c r="B35" s="228"/>
      <c r="C35" s="20" t="s">
        <v>5</v>
      </c>
    </row>
    <row r="36" spans="2:3" ht="42.75">
      <c r="B36" s="228"/>
      <c r="C36" s="20" t="s">
        <v>4</v>
      </c>
    </row>
    <row r="37" spans="2:3">
      <c r="B37" s="228"/>
      <c r="C37" s="20" t="s">
        <v>2</v>
      </c>
    </row>
    <row r="38" spans="2:3">
      <c r="B38" s="228"/>
      <c r="C38" s="20" t="s">
        <v>3</v>
      </c>
    </row>
    <row r="39" spans="2:3">
      <c r="B39" s="228"/>
      <c r="C39" s="20" t="s">
        <v>2</v>
      </c>
    </row>
    <row r="40" spans="2:3">
      <c r="B40" s="228"/>
      <c r="C40" s="20" t="s">
        <v>1</v>
      </c>
    </row>
    <row r="41" spans="2:3">
      <c r="B41" s="228"/>
      <c r="C41" s="17"/>
    </row>
    <row r="42" spans="2:3" ht="15" thickBot="1">
      <c r="B42" s="229"/>
      <c r="C42" s="177"/>
    </row>
  </sheetData>
  <sheetProtection insertHyperlinks="0"/>
  <mergeCells count="1">
    <mergeCell ref="B8:B42"/>
  </mergeCells>
  <phoneticPr fontId="10" type="noConversion"/>
  <pageMargins left="0.7" right="0.7" top="0.75" bottom="0.75" header="0.3" footer="0.3"/>
  <pageSetup paperSize="8" scale="95" orientation="landscape" r:id="rId1"/>
  <drawing r:id="rId2"/>
  <legacyDrawing r:id="rId3"/>
  <controls>
    <mc:AlternateContent xmlns:mc="http://schemas.openxmlformats.org/markup-compatibility/2006">
      <mc:Choice Requires="x14">
        <control shapeId="23553" r:id="rId4" name="CommandButton1">
          <controlPr defaultSize="0" autoLine="0" r:id="rId5">
            <anchor moveWithCells="1">
              <from>
                <xdr:col>4</xdr:col>
                <xdr:colOff>9525</xdr:colOff>
                <xdr:row>2</xdr:row>
                <xdr:rowOff>9525</xdr:rowOff>
              </from>
              <to>
                <xdr:col>6</xdr:col>
                <xdr:colOff>409575</xdr:colOff>
                <xdr:row>3</xdr:row>
                <xdr:rowOff>152400</xdr:rowOff>
              </to>
            </anchor>
          </controlPr>
        </control>
      </mc:Choice>
      <mc:Fallback>
        <control shapeId="23553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>
    <pageSetUpPr fitToPage="1"/>
  </sheetPr>
  <dimension ref="A1:P202"/>
  <sheetViews>
    <sheetView showGridLines="0" workbookViewId="0"/>
  </sheetViews>
  <sheetFormatPr defaultColWidth="9.42578125" defaultRowHeight="14.25"/>
  <cols>
    <col min="1" max="1" width="47.42578125" style="27" customWidth="1"/>
    <col min="2" max="2" width="12.42578125" style="28" customWidth="1"/>
    <col min="3" max="8" width="25.42578125" style="22" customWidth="1"/>
    <col min="9" max="9" width="15.42578125" style="22" customWidth="1"/>
    <col min="10" max="13" width="25.42578125" style="22" customWidth="1"/>
    <col min="14" max="14" width="25.42578125" style="29" customWidth="1"/>
    <col min="15" max="16" width="25.42578125" style="22" customWidth="1"/>
    <col min="17" max="16384" width="9.42578125" style="22"/>
  </cols>
  <sheetData>
    <row r="1" spans="1:16">
      <c r="A1" s="211" t="s">
        <v>204</v>
      </c>
      <c r="B1" s="212"/>
      <c r="C1" s="213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>
      <c r="A2" s="214" t="s">
        <v>29</v>
      </c>
      <c r="B2" s="215"/>
      <c r="C2" s="216"/>
      <c r="D2" s="12"/>
      <c r="E2" s="12"/>
      <c r="F2" s="23"/>
      <c r="G2" s="23"/>
      <c r="H2" s="23"/>
      <c r="N2" s="24"/>
    </row>
    <row r="3" spans="1:16">
      <c r="A3" s="217" t="s">
        <v>30</v>
      </c>
      <c r="B3" s="218"/>
      <c r="C3" s="216"/>
      <c r="D3" s="12"/>
      <c r="E3" s="12"/>
      <c r="F3" s="23"/>
      <c r="G3" s="23"/>
      <c r="H3" s="23"/>
      <c r="N3" s="24"/>
    </row>
    <row r="4" spans="1:16" ht="15">
      <c r="A4" s="219" t="s">
        <v>31</v>
      </c>
      <c r="B4" s="220"/>
      <c r="C4" s="221"/>
      <c r="D4" s="12"/>
      <c r="E4" s="12"/>
      <c r="F4" s="23"/>
      <c r="G4" s="23"/>
      <c r="H4" s="23"/>
      <c r="N4" s="24"/>
    </row>
    <row r="5" spans="1:16" ht="20.25" customHeight="1">
      <c r="A5" s="25"/>
      <c r="B5" s="249"/>
      <c r="C5" s="249"/>
      <c r="D5" s="249"/>
      <c r="E5" s="249"/>
      <c r="F5" s="26"/>
      <c r="G5" s="23"/>
      <c r="H5" s="23"/>
      <c r="N5" s="24"/>
    </row>
    <row r="6" spans="1:16" ht="20.25" customHeight="1">
      <c r="A6" s="25"/>
      <c r="B6" s="249"/>
      <c r="C6" s="249"/>
      <c r="D6" s="249"/>
      <c r="E6" s="249"/>
      <c r="F6" s="23"/>
      <c r="G6" s="23"/>
      <c r="H6" s="23"/>
      <c r="N6" s="24"/>
    </row>
    <row r="7" spans="1:16">
      <c r="N7" s="22"/>
    </row>
    <row r="8" spans="1:16">
      <c r="A8" s="27" t="s">
        <v>0</v>
      </c>
    </row>
    <row r="10" spans="1:16">
      <c r="A10" s="30" t="s">
        <v>123</v>
      </c>
      <c r="B10" s="31"/>
      <c r="C10" s="30" t="s">
        <v>124</v>
      </c>
    </row>
    <row r="11" spans="1:16" ht="20.25" customHeight="1">
      <c r="A11" s="250" t="s">
        <v>150</v>
      </c>
      <c r="B11" s="31"/>
      <c r="C11" s="32" t="s">
        <v>151</v>
      </c>
      <c r="I11" s="33"/>
    </row>
    <row r="12" spans="1:16">
      <c r="A12" s="250"/>
      <c r="B12" s="31"/>
      <c r="C12" s="34"/>
      <c r="I12" s="35"/>
    </row>
    <row r="13" spans="1:16" ht="45">
      <c r="A13" s="36" t="s">
        <v>152</v>
      </c>
      <c r="B13" s="31"/>
      <c r="C13" s="37"/>
      <c r="F13" s="38"/>
      <c r="I13" s="39"/>
    </row>
    <row r="14" spans="1:16" ht="28.5">
      <c r="A14" s="22"/>
      <c r="B14" s="22"/>
      <c r="C14" s="40" t="s">
        <v>205</v>
      </c>
      <c r="F14" s="38"/>
      <c r="I14" s="39"/>
    </row>
    <row r="15" spans="1:16" ht="15">
      <c r="A15" s="41" t="s">
        <v>206</v>
      </c>
      <c r="B15" s="31"/>
      <c r="C15" s="42"/>
      <c r="F15" s="38"/>
      <c r="I15" s="39"/>
    </row>
    <row r="16" spans="1:16" ht="15">
      <c r="A16" s="43" t="s">
        <v>207</v>
      </c>
      <c r="B16" s="44"/>
      <c r="C16" s="42"/>
      <c r="D16" s="45"/>
      <c r="E16" s="45"/>
      <c r="F16" s="46"/>
      <c r="I16" s="45"/>
    </row>
    <row r="17" spans="1:9" ht="15">
      <c r="E17" s="45"/>
      <c r="F17" s="46"/>
    </row>
    <row r="18" spans="1:9">
      <c r="A18" s="30" t="s">
        <v>123</v>
      </c>
      <c r="B18" s="30" t="s">
        <v>124</v>
      </c>
      <c r="C18" s="47" t="s">
        <v>125</v>
      </c>
      <c r="D18" s="47" t="s">
        <v>126</v>
      </c>
      <c r="E18" s="47" t="s">
        <v>127</v>
      </c>
      <c r="F18" s="38"/>
    </row>
    <row r="19" spans="1:9" ht="20.25" customHeight="1">
      <c r="A19" s="251"/>
      <c r="B19" s="48" t="s">
        <v>151</v>
      </c>
      <c r="C19" s="49" t="s">
        <v>155</v>
      </c>
      <c r="D19" s="49" t="s">
        <v>156</v>
      </c>
      <c r="E19" s="49" t="s">
        <v>157</v>
      </c>
      <c r="F19" s="38"/>
      <c r="I19" s="33"/>
    </row>
    <row r="20" spans="1:9">
      <c r="A20" s="251"/>
      <c r="B20" s="50"/>
      <c r="C20" s="252" t="s">
        <v>158</v>
      </c>
      <c r="D20" s="253"/>
      <c r="E20" s="254"/>
      <c r="I20" s="33"/>
    </row>
    <row r="21" spans="1:9" ht="23.85" customHeight="1">
      <c r="A21" s="245" t="s">
        <v>150</v>
      </c>
      <c r="B21" s="51"/>
      <c r="C21" s="246"/>
      <c r="D21" s="247"/>
      <c r="E21" s="248"/>
      <c r="I21" s="33"/>
    </row>
    <row r="22" spans="1:9" ht="23.85" customHeight="1">
      <c r="A22" s="245"/>
      <c r="B22" s="52"/>
      <c r="C22" s="53" t="s">
        <v>159</v>
      </c>
      <c r="D22" s="30" t="s">
        <v>159</v>
      </c>
      <c r="E22" s="30" t="s">
        <v>159</v>
      </c>
      <c r="I22" s="54"/>
    </row>
    <row r="23" spans="1:9" ht="66.599999999999994" customHeight="1">
      <c r="A23" s="55" t="s">
        <v>389</v>
      </c>
      <c r="B23" s="56"/>
      <c r="C23" s="57" t="s">
        <v>160</v>
      </c>
      <c r="D23" s="57" t="s">
        <v>161</v>
      </c>
      <c r="E23" s="57" t="s">
        <v>162</v>
      </c>
      <c r="F23" s="38"/>
      <c r="I23" s="39"/>
    </row>
    <row r="24" spans="1:9" ht="15">
      <c r="A24" s="43" t="s">
        <v>163</v>
      </c>
      <c r="B24" s="58"/>
      <c r="C24" s="59"/>
      <c r="D24" s="60"/>
      <c r="E24" s="59"/>
      <c r="I24" s="45"/>
    </row>
    <row r="25" spans="1:9" ht="15">
      <c r="A25" s="43" t="s">
        <v>208</v>
      </c>
      <c r="B25" s="58"/>
      <c r="C25" s="59"/>
      <c r="D25" s="60"/>
      <c r="E25" s="59"/>
      <c r="I25" s="45"/>
    </row>
    <row r="26" spans="1:9" ht="60.75" customHeight="1">
      <c r="A26" s="61" t="s">
        <v>120</v>
      </c>
      <c r="B26" s="58" t="s">
        <v>165</v>
      </c>
      <c r="C26" s="42"/>
      <c r="D26" s="62">
        <f t="shared" ref="D26:D31" si="0">E26-C26</f>
        <v>0</v>
      </c>
      <c r="E26" s="42"/>
      <c r="I26" s="45"/>
    </row>
    <row r="27" spans="1:9" ht="39.6" customHeight="1">
      <c r="A27" s="61" t="s">
        <v>121</v>
      </c>
      <c r="B27" s="58" t="s">
        <v>166</v>
      </c>
      <c r="C27" s="63"/>
      <c r="D27" s="62">
        <f t="shared" si="0"/>
        <v>0</v>
      </c>
      <c r="E27" s="42"/>
      <c r="I27" s="45"/>
    </row>
    <row r="28" spans="1:9" ht="15">
      <c r="A28" s="61" t="s">
        <v>390</v>
      </c>
      <c r="B28" s="58" t="s">
        <v>166</v>
      </c>
      <c r="C28" s="42"/>
      <c r="D28" s="62">
        <f t="shared" si="0"/>
        <v>0</v>
      </c>
      <c r="E28" s="42"/>
      <c r="I28" s="45"/>
    </row>
    <row r="29" spans="1:9" ht="15">
      <c r="A29" s="61" t="s">
        <v>122</v>
      </c>
      <c r="B29" s="58" t="s">
        <v>166</v>
      </c>
      <c r="C29" s="42"/>
      <c r="D29" s="62">
        <f t="shared" si="0"/>
        <v>0</v>
      </c>
      <c r="E29" s="42"/>
      <c r="I29" s="45"/>
    </row>
    <row r="30" spans="1:9" ht="15">
      <c r="A30" s="61" t="s">
        <v>167</v>
      </c>
      <c r="B30" s="58"/>
      <c r="C30" s="64"/>
      <c r="D30" s="62">
        <f t="shared" si="0"/>
        <v>0</v>
      </c>
      <c r="E30" s="42"/>
      <c r="I30" s="65"/>
    </row>
    <row r="31" spans="1:9" ht="15">
      <c r="A31" s="61" t="s">
        <v>132</v>
      </c>
      <c r="B31" s="58" t="s">
        <v>166</v>
      </c>
      <c r="C31" s="42"/>
      <c r="D31" s="62">
        <f t="shared" si="0"/>
        <v>0</v>
      </c>
      <c r="E31" s="42"/>
      <c r="I31" s="45"/>
    </row>
    <row r="32" spans="1:9" ht="60.75" customHeight="1">
      <c r="A32" s="61" t="s">
        <v>168</v>
      </c>
      <c r="B32" s="58"/>
      <c r="C32" s="66"/>
      <c r="D32" s="67"/>
      <c r="E32" s="67"/>
      <c r="I32" s="45"/>
    </row>
    <row r="33" spans="1:14" ht="15">
      <c r="A33" s="61" t="s">
        <v>142</v>
      </c>
      <c r="B33" s="58" t="s">
        <v>166</v>
      </c>
      <c r="C33" s="42"/>
      <c r="D33" s="62">
        <f t="shared" ref="D33:D39" si="1">E33-C33</f>
        <v>0</v>
      </c>
      <c r="E33" s="42"/>
      <c r="I33" s="45"/>
    </row>
    <row r="34" spans="1:14" ht="15">
      <c r="A34" s="61" t="s">
        <v>143</v>
      </c>
      <c r="B34" s="58" t="s">
        <v>166</v>
      </c>
      <c r="C34" s="68"/>
      <c r="D34" s="62">
        <f t="shared" si="1"/>
        <v>0</v>
      </c>
      <c r="E34" s="42"/>
      <c r="I34" s="65"/>
    </row>
    <row r="35" spans="1:14" ht="15">
      <c r="A35" s="61" t="s">
        <v>144</v>
      </c>
      <c r="B35" s="58" t="s">
        <v>166</v>
      </c>
      <c r="C35" s="42"/>
      <c r="D35" s="62">
        <f t="shared" si="1"/>
        <v>0</v>
      </c>
      <c r="E35" s="42"/>
      <c r="I35" s="45"/>
    </row>
    <row r="36" spans="1:14" ht="15">
      <c r="A36" s="61" t="s">
        <v>145</v>
      </c>
      <c r="B36" s="58" t="s">
        <v>166</v>
      </c>
      <c r="C36" s="42"/>
      <c r="D36" s="62">
        <f t="shared" si="1"/>
        <v>0</v>
      </c>
      <c r="E36" s="42"/>
      <c r="I36" s="45"/>
    </row>
    <row r="37" spans="1:14" ht="15">
      <c r="A37" s="61" t="s">
        <v>146</v>
      </c>
      <c r="B37" s="58" t="s">
        <v>166</v>
      </c>
      <c r="C37" s="42"/>
      <c r="D37" s="62">
        <f t="shared" si="1"/>
        <v>0</v>
      </c>
      <c r="E37" s="42"/>
      <c r="I37" s="45"/>
    </row>
    <row r="38" spans="1:14" ht="15">
      <c r="A38" s="61" t="s">
        <v>169</v>
      </c>
      <c r="B38" s="58"/>
      <c r="C38" s="42"/>
      <c r="D38" s="62">
        <f t="shared" si="1"/>
        <v>0</v>
      </c>
      <c r="E38" s="42"/>
      <c r="I38" s="69"/>
    </row>
    <row r="39" spans="1:14" ht="15">
      <c r="A39" s="61" t="s">
        <v>387</v>
      </c>
      <c r="B39" s="58"/>
      <c r="C39" s="42"/>
      <c r="D39" s="70">
        <f t="shared" si="1"/>
        <v>0</v>
      </c>
      <c r="E39" s="42"/>
      <c r="I39" s="69"/>
    </row>
    <row r="40" spans="1:14" s="73" customFormat="1" ht="15">
      <c r="A40" s="43" t="s">
        <v>170</v>
      </c>
      <c r="B40" s="58"/>
      <c r="C40" s="64"/>
      <c r="D40" s="71"/>
      <c r="E40" s="71"/>
      <c r="F40" s="72"/>
      <c r="G40" s="72"/>
      <c r="H40" s="22"/>
      <c r="I40" s="72"/>
      <c r="J40" s="22"/>
      <c r="K40" s="22"/>
      <c r="L40" s="22"/>
      <c r="M40" s="22"/>
      <c r="N40" s="29"/>
    </row>
    <row r="41" spans="1:14" ht="15">
      <c r="A41" s="61" t="s">
        <v>171</v>
      </c>
      <c r="B41" s="58"/>
      <c r="C41" s="42"/>
      <c r="D41" s="62">
        <f>E41-C41</f>
        <v>0</v>
      </c>
      <c r="E41" s="42"/>
      <c r="F41" s="38"/>
      <c r="I41" s="45"/>
    </row>
    <row r="42" spans="1:14" ht="28.5">
      <c r="A42" s="74" t="s">
        <v>172</v>
      </c>
      <c r="B42" s="58"/>
      <c r="C42" s="68"/>
      <c r="D42" s="62">
        <f>E42-C42</f>
        <v>0</v>
      </c>
      <c r="E42" s="42"/>
      <c r="I42" s="65"/>
    </row>
    <row r="43" spans="1:14" ht="15">
      <c r="A43" s="43" t="s">
        <v>173</v>
      </c>
      <c r="B43" s="58"/>
      <c r="C43" s="68"/>
      <c r="D43" s="62">
        <f>E43-C43</f>
        <v>0</v>
      </c>
      <c r="E43" s="42"/>
      <c r="I43" s="65"/>
    </row>
    <row r="44" spans="1:14" ht="15">
      <c r="A44" s="43" t="s">
        <v>174</v>
      </c>
      <c r="B44" s="58"/>
      <c r="C44" s="68"/>
      <c r="D44" s="62">
        <f>E44-C44</f>
        <v>0</v>
      </c>
      <c r="E44" s="42"/>
      <c r="I44" s="65"/>
    </row>
    <row r="45" spans="1:14" ht="15">
      <c r="A45" s="61" t="s">
        <v>147</v>
      </c>
      <c r="B45" s="58" t="s">
        <v>166</v>
      </c>
      <c r="C45" s="68"/>
      <c r="D45" s="62">
        <f>E45-C45</f>
        <v>0</v>
      </c>
      <c r="E45" s="42"/>
      <c r="I45" s="65"/>
    </row>
    <row r="46" spans="1:14">
      <c r="A46" s="75"/>
      <c r="B46" s="58"/>
      <c r="C46" s="76"/>
      <c r="D46" s="77"/>
      <c r="E46" s="77"/>
      <c r="I46" s="65"/>
    </row>
    <row r="47" spans="1:14" ht="30">
      <c r="A47" s="61" t="s">
        <v>202</v>
      </c>
      <c r="B47" s="58"/>
      <c r="C47" s="78">
        <f>SUM(C25:C41,C43:C45)</f>
        <v>0</v>
      </c>
      <c r="D47" s="78">
        <f>SUM(D25:D41,D43:D45)</f>
        <v>0</v>
      </c>
      <c r="E47" s="78">
        <f>SUM(E25:E41,E43:E45)</f>
        <v>0</v>
      </c>
      <c r="I47" s="45"/>
    </row>
    <row r="48" spans="1:14">
      <c r="A48" s="75"/>
      <c r="B48" s="58"/>
      <c r="C48" s="79"/>
      <c r="D48" s="80"/>
      <c r="E48" s="80"/>
      <c r="I48" s="81"/>
    </row>
    <row r="49" spans="1:9" ht="30">
      <c r="A49" s="43" t="s">
        <v>148</v>
      </c>
      <c r="B49" s="58" t="s">
        <v>166</v>
      </c>
      <c r="C49" s="68"/>
      <c r="D49" s="82"/>
      <c r="E49" s="71"/>
      <c r="I49" s="65"/>
    </row>
    <row r="50" spans="1:9">
      <c r="A50" s="75"/>
      <c r="B50" s="58"/>
      <c r="C50" s="76"/>
      <c r="D50" s="77"/>
      <c r="E50" s="77"/>
      <c r="I50" s="65"/>
    </row>
    <row r="51" spans="1:9" ht="30">
      <c r="A51" s="61" t="s">
        <v>176</v>
      </c>
      <c r="B51" s="58"/>
      <c r="C51" s="83">
        <f>SUM(C47,C49)</f>
        <v>0</v>
      </c>
      <c r="D51" s="83">
        <f>SUM(D47,D49)</f>
        <v>0</v>
      </c>
      <c r="E51" s="83">
        <f>SUM(E47,E49)</f>
        <v>0</v>
      </c>
      <c r="I51" s="45"/>
    </row>
    <row r="52" spans="1:9">
      <c r="A52" s="75"/>
      <c r="B52" s="84"/>
      <c r="C52" s="85"/>
      <c r="D52" s="80"/>
      <c r="E52" s="80"/>
      <c r="I52" s="81"/>
    </row>
    <row r="53" spans="1:9" ht="30">
      <c r="A53" s="55" t="s">
        <v>209</v>
      </c>
      <c r="B53" s="84"/>
      <c r="C53" s="86" t="s">
        <v>178</v>
      </c>
      <c r="D53" s="86" t="s">
        <v>179</v>
      </c>
      <c r="E53" s="86" t="s">
        <v>180</v>
      </c>
      <c r="I53" s="39"/>
    </row>
    <row r="54" spans="1:9" ht="39.6" customHeight="1">
      <c r="A54" s="87" t="s">
        <v>360</v>
      </c>
      <c r="B54" s="84"/>
      <c r="C54" s="88">
        <f>SUM(C55)</f>
        <v>0</v>
      </c>
      <c r="D54" s="88">
        <f>SUM(D55)</f>
        <v>0</v>
      </c>
      <c r="E54" s="88">
        <f>SUM(E55)</f>
        <v>0</v>
      </c>
      <c r="I54" s="45"/>
    </row>
    <row r="55" spans="1:9" ht="15.75" thickBot="1">
      <c r="A55" s="89" t="s">
        <v>203</v>
      </c>
      <c r="B55" s="84"/>
      <c r="C55" s="88">
        <f>SUM(C56,C59,C62,C65)</f>
        <v>0</v>
      </c>
      <c r="D55" s="88">
        <f>SUM(D56,D59,D62,D65)</f>
        <v>0</v>
      </c>
      <c r="E55" s="88">
        <f>SUM(E56,E59,E62,E65)</f>
        <v>0</v>
      </c>
      <c r="I55" s="69"/>
    </row>
    <row r="56" spans="1:9">
      <c r="A56" s="90" t="s">
        <v>182</v>
      </c>
      <c r="B56" s="84"/>
      <c r="C56" s="88">
        <f>C57-C58</f>
        <v>0</v>
      </c>
      <c r="D56" s="88">
        <f>D57-D58</f>
        <v>0</v>
      </c>
      <c r="E56" s="88">
        <f>E57-E58</f>
        <v>0</v>
      </c>
      <c r="I56" s="69"/>
    </row>
    <row r="57" spans="1:9">
      <c r="A57" s="91" t="s">
        <v>183</v>
      </c>
      <c r="B57" s="84"/>
      <c r="C57" s="88">
        <f>SUM(D57,$C$13*E57)</f>
        <v>0</v>
      </c>
      <c r="D57" s="42"/>
      <c r="E57" s="42"/>
      <c r="I57" s="69"/>
    </row>
    <row r="58" spans="1:9">
      <c r="A58" s="92" t="s">
        <v>184</v>
      </c>
      <c r="B58" s="84"/>
      <c r="C58" s="88">
        <f>SUM(D58,$C$13*E58)</f>
        <v>0</v>
      </c>
      <c r="D58" s="42"/>
      <c r="E58" s="42"/>
      <c r="I58" s="69"/>
    </row>
    <row r="59" spans="1:9">
      <c r="A59" s="90" t="s">
        <v>185</v>
      </c>
      <c r="B59" s="84"/>
      <c r="C59" s="88">
        <f>C60-C61</f>
        <v>0</v>
      </c>
      <c r="D59" s="88">
        <f>D60-D61</f>
        <v>0</v>
      </c>
      <c r="E59" s="88">
        <f>E60-E61</f>
        <v>0</v>
      </c>
      <c r="I59" s="69"/>
    </row>
    <row r="60" spans="1:9">
      <c r="A60" s="91" t="s">
        <v>186</v>
      </c>
      <c r="B60" s="84"/>
      <c r="C60" s="88">
        <f>SUM(D60,$C$13*E60)</f>
        <v>0</v>
      </c>
      <c r="D60" s="42"/>
      <c r="E60" s="42"/>
      <c r="I60" s="69"/>
    </row>
    <row r="61" spans="1:9" ht="28.5">
      <c r="A61" s="91" t="s">
        <v>187</v>
      </c>
      <c r="B61" s="84"/>
      <c r="C61" s="88">
        <f>SUM(D61,$C$13*E61)</f>
        <v>0</v>
      </c>
      <c r="D61" s="42"/>
      <c r="E61" s="42"/>
      <c r="I61" s="69"/>
    </row>
    <row r="62" spans="1:9">
      <c r="A62" s="90" t="s">
        <v>188</v>
      </c>
      <c r="B62" s="84"/>
      <c r="C62" s="88">
        <f>SUM(C63:C64)</f>
        <v>0</v>
      </c>
      <c r="D62" s="88">
        <f>SUM(D63:D64)</f>
        <v>0</v>
      </c>
      <c r="E62" s="88">
        <f>SUM(E63:E64)</f>
        <v>0</v>
      </c>
      <c r="I62" s="69"/>
    </row>
    <row r="63" spans="1:9">
      <c r="A63" s="91" t="s">
        <v>210</v>
      </c>
      <c r="B63" s="84"/>
      <c r="C63" s="88">
        <f>SUM(D63,$C$13*E63)</f>
        <v>0</v>
      </c>
      <c r="D63" s="42"/>
      <c r="E63" s="42"/>
      <c r="I63" s="69"/>
    </row>
    <row r="64" spans="1:9">
      <c r="A64" s="91" t="s">
        <v>211</v>
      </c>
      <c r="B64" s="84"/>
      <c r="C64" s="88">
        <f>SUM(D64,$C$13*E64)</f>
        <v>0</v>
      </c>
      <c r="D64" s="42"/>
      <c r="E64" s="42"/>
      <c r="I64" s="69"/>
    </row>
    <row r="65" spans="1:14">
      <c r="A65" s="90" t="s">
        <v>191</v>
      </c>
      <c r="B65" s="84"/>
      <c r="C65" s="88">
        <f>SUM(D65,$C$13*E65)</f>
        <v>0</v>
      </c>
      <c r="D65" s="42"/>
      <c r="E65" s="42"/>
      <c r="I65" s="69"/>
    </row>
    <row r="66" spans="1:14">
      <c r="A66" s="75"/>
      <c r="B66" s="84"/>
      <c r="C66" s="93"/>
      <c r="I66" s="81"/>
    </row>
    <row r="67" spans="1:14" ht="15">
      <c r="A67" s="61" t="s">
        <v>192</v>
      </c>
      <c r="B67" s="84"/>
      <c r="C67" s="88">
        <f>SUM(C54)</f>
        <v>0</v>
      </c>
      <c r="D67" s="88">
        <f>SUM(D54)</f>
        <v>0</v>
      </c>
      <c r="E67" s="88">
        <f>SUM(E54)</f>
        <v>0</v>
      </c>
      <c r="I67" s="45"/>
    </row>
    <row r="68" spans="1:14" s="96" customFormat="1" ht="15">
      <c r="A68" s="94"/>
      <c r="B68" s="84"/>
      <c r="C68" s="95"/>
      <c r="D68" s="22"/>
      <c r="E68" s="22"/>
      <c r="F68" s="22"/>
      <c r="G68" s="22"/>
      <c r="H68" s="22"/>
      <c r="I68" s="45"/>
      <c r="J68" s="22"/>
      <c r="K68" s="22"/>
      <c r="L68" s="22"/>
      <c r="M68" s="22"/>
      <c r="N68" s="29"/>
    </row>
    <row r="69" spans="1:14" ht="15">
      <c r="A69" s="97" t="s">
        <v>212</v>
      </c>
      <c r="B69" s="84"/>
      <c r="C69" s="86" t="s">
        <v>213</v>
      </c>
      <c r="D69" s="38"/>
      <c r="I69" s="39"/>
    </row>
    <row r="70" spans="1:14" ht="20.25" customHeight="1">
      <c r="A70" s="61" t="s">
        <v>214</v>
      </c>
      <c r="B70" s="84"/>
      <c r="C70" s="42"/>
      <c r="I70" s="45"/>
    </row>
    <row r="71" spans="1:14" ht="20.25" customHeight="1">
      <c r="A71" s="90" t="s">
        <v>391</v>
      </c>
      <c r="B71" s="84"/>
      <c r="C71" s="88">
        <f>MAX(C72:C73,0)</f>
        <v>0</v>
      </c>
      <c r="D71" s="73"/>
      <c r="I71" s="45"/>
    </row>
    <row r="72" spans="1:14" ht="20.25" customHeight="1">
      <c r="A72" s="91" t="s">
        <v>215</v>
      </c>
      <c r="B72" s="84"/>
      <c r="C72" s="98"/>
      <c r="D72" s="73"/>
      <c r="I72" s="45"/>
    </row>
    <row r="73" spans="1:14" ht="20.25" customHeight="1">
      <c r="A73" s="91" t="s">
        <v>216</v>
      </c>
      <c r="B73" s="84"/>
      <c r="C73" s="98"/>
      <c r="I73" s="45"/>
    </row>
    <row r="74" spans="1:14" ht="20.25" customHeight="1">
      <c r="A74" s="90" t="s">
        <v>217</v>
      </c>
      <c r="B74" s="84"/>
      <c r="C74" s="63"/>
      <c r="I74" s="45"/>
    </row>
    <row r="75" spans="1:14" ht="20.25" customHeight="1">
      <c r="A75" s="90" t="s">
        <v>218</v>
      </c>
      <c r="B75" s="84"/>
      <c r="C75" s="63"/>
      <c r="I75" s="45"/>
    </row>
    <row r="76" spans="1:14" ht="20.25" customHeight="1">
      <c r="A76" s="90" t="s">
        <v>392</v>
      </c>
      <c r="B76" s="84"/>
      <c r="C76" s="63"/>
      <c r="D76" s="73"/>
      <c r="I76" s="45"/>
    </row>
    <row r="77" spans="1:14" ht="20.25" customHeight="1">
      <c r="A77" s="90" t="s">
        <v>219</v>
      </c>
      <c r="B77" s="84"/>
      <c r="C77" s="88">
        <f>$E$155</f>
        <v>0</v>
      </c>
      <c r="I77" s="45"/>
    </row>
    <row r="78" spans="1:14" ht="20.25" customHeight="1">
      <c r="A78" s="61" t="s">
        <v>220</v>
      </c>
      <c r="B78" s="84"/>
      <c r="C78" s="63"/>
      <c r="D78" s="73"/>
      <c r="I78" s="45"/>
    </row>
    <row r="79" spans="1:14" ht="20.25" customHeight="1">
      <c r="A79" s="90" t="s">
        <v>221</v>
      </c>
      <c r="B79" s="84"/>
      <c r="C79" s="63"/>
      <c r="I79" s="45"/>
    </row>
    <row r="80" spans="1:14" ht="20.25" customHeight="1">
      <c r="A80" s="90" t="s">
        <v>222</v>
      </c>
      <c r="B80" s="84"/>
      <c r="C80" s="63"/>
      <c r="I80" s="45"/>
    </row>
    <row r="81" spans="1:9" ht="20.25" customHeight="1">
      <c r="A81" s="90" t="s">
        <v>223</v>
      </c>
      <c r="B81" s="84"/>
      <c r="C81" s="66"/>
      <c r="D81" s="73"/>
      <c r="I81" s="45"/>
    </row>
    <row r="82" spans="1:9" ht="20.25" customHeight="1">
      <c r="A82" s="90" t="s">
        <v>224</v>
      </c>
      <c r="B82" s="84"/>
      <c r="C82" s="66"/>
      <c r="I82" s="45"/>
    </row>
    <row r="83" spans="1:9" ht="20.25" customHeight="1">
      <c r="A83" s="90" t="s">
        <v>225</v>
      </c>
      <c r="B83" s="84"/>
      <c r="C83" s="66"/>
      <c r="D83" s="73"/>
      <c r="I83" s="45"/>
    </row>
    <row r="84" spans="1:9" ht="20.25" customHeight="1">
      <c r="A84" s="90" t="s">
        <v>226</v>
      </c>
      <c r="B84" s="84"/>
      <c r="C84" s="63"/>
      <c r="I84" s="45"/>
    </row>
    <row r="85" spans="1:9" ht="20.25" customHeight="1">
      <c r="A85" s="61" t="s">
        <v>227</v>
      </c>
      <c r="B85" s="99"/>
      <c r="C85" s="63"/>
      <c r="I85" s="45"/>
    </row>
    <row r="86" spans="1:9" ht="20.25" customHeight="1">
      <c r="A86" s="90" t="s">
        <v>228</v>
      </c>
      <c r="B86" s="99"/>
      <c r="C86" s="63"/>
      <c r="D86" s="100"/>
      <c r="I86" s="45"/>
    </row>
    <row r="87" spans="1:9" ht="20.25" customHeight="1">
      <c r="A87" s="90" t="s">
        <v>229</v>
      </c>
      <c r="B87" s="99"/>
      <c r="C87" s="63"/>
      <c r="D87" s="100"/>
      <c r="I87" s="45"/>
    </row>
    <row r="88" spans="1:9" ht="20.25" customHeight="1">
      <c r="A88" s="61" t="s">
        <v>230</v>
      </c>
      <c r="B88" s="84"/>
      <c r="C88" s="88">
        <f>$O$174</f>
        <v>0</v>
      </c>
      <c r="I88" s="45"/>
    </row>
    <row r="89" spans="1:9" ht="30">
      <c r="A89" s="61" t="s">
        <v>231</v>
      </c>
      <c r="B89" s="84"/>
      <c r="C89" s="63"/>
      <c r="I89" s="45"/>
    </row>
    <row r="90" spans="1:9">
      <c r="A90" s="90" t="s">
        <v>232</v>
      </c>
      <c r="B90" s="84"/>
      <c r="C90" s="63"/>
      <c r="I90" s="45"/>
    </row>
    <row r="91" spans="1:9" ht="30">
      <c r="A91" s="61" t="s">
        <v>233</v>
      </c>
      <c r="B91" s="84"/>
      <c r="C91" s="78">
        <f>SUM(C89:C90)</f>
        <v>0</v>
      </c>
      <c r="I91" s="45"/>
    </row>
    <row r="92" spans="1:9" ht="20.25" customHeight="1">
      <c r="A92" s="61" t="s">
        <v>234</v>
      </c>
      <c r="B92" s="84"/>
      <c r="C92" s="88">
        <f>$D$198</f>
        <v>0</v>
      </c>
      <c r="I92" s="45"/>
    </row>
    <row r="93" spans="1:9" ht="30">
      <c r="A93" s="61" t="s">
        <v>235</v>
      </c>
      <c r="B93" s="84"/>
      <c r="C93" s="78">
        <f>SUM(C91:C92)</f>
        <v>0</v>
      </c>
      <c r="I93" s="45"/>
    </row>
    <row r="94" spans="1:9">
      <c r="A94" s="90" t="s">
        <v>236</v>
      </c>
      <c r="B94" s="84"/>
      <c r="C94" s="101"/>
      <c r="I94" s="45"/>
    </row>
    <row r="95" spans="1:9" ht="15">
      <c r="A95" s="61" t="s">
        <v>237</v>
      </c>
      <c r="B95" s="84"/>
      <c r="C95" s="88">
        <f>-C93*C94</f>
        <v>0</v>
      </c>
      <c r="I95" s="45"/>
    </row>
    <row r="96" spans="1:9" ht="45">
      <c r="A96" s="61" t="s">
        <v>376</v>
      </c>
      <c r="B96" s="84"/>
      <c r="C96" s="102">
        <f>PRODUCT(SUM(C93,C95),IFERROR(SUM(C15,C13*C16)/SUM(C15,C16),1))</f>
        <v>0</v>
      </c>
      <c r="D96" s="22" t="s">
        <v>238</v>
      </c>
      <c r="I96" s="45"/>
    </row>
    <row r="97" spans="1:14" ht="28.5">
      <c r="A97" s="90" t="s">
        <v>239</v>
      </c>
      <c r="B97" s="84"/>
      <c r="C97" s="63"/>
      <c r="I97" s="45"/>
    </row>
    <row r="98" spans="1:14" ht="45">
      <c r="A98" s="61" t="s">
        <v>240</v>
      </c>
      <c r="B98" s="84"/>
      <c r="C98" s="102">
        <f>C96+C97</f>
        <v>0</v>
      </c>
      <c r="D98" s="22" t="s">
        <v>238</v>
      </c>
      <c r="I98" s="45"/>
    </row>
    <row r="99" spans="1:14" ht="15">
      <c r="A99" s="61"/>
      <c r="B99" s="84"/>
      <c r="C99" s="103"/>
      <c r="I99" s="45"/>
    </row>
    <row r="100" spans="1:14" ht="30">
      <c r="A100" s="61" t="s">
        <v>241</v>
      </c>
      <c r="B100" s="84"/>
      <c r="C100" s="104">
        <f>SUM(C67,C98)</f>
        <v>0</v>
      </c>
      <c r="I100" s="45"/>
    </row>
    <row r="101" spans="1:14" ht="15">
      <c r="A101" s="43" t="s">
        <v>200</v>
      </c>
      <c r="B101" s="84"/>
      <c r="C101" s="42"/>
      <c r="I101" s="69"/>
    </row>
    <row r="102" spans="1:14" ht="39.6" customHeight="1">
      <c r="A102" s="97" t="s">
        <v>201</v>
      </c>
      <c r="B102" s="105"/>
      <c r="C102" s="88">
        <f>C100-C101</f>
        <v>0</v>
      </c>
      <c r="I102" s="45"/>
    </row>
    <row r="103" spans="1:14" ht="45">
      <c r="A103" s="106" t="s">
        <v>393</v>
      </c>
      <c r="B103" s="69"/>
      <c r="C103" s="45"/>
      <c r="D103" s="45"/>
      <c r="E103" s="45"/>
      <c r="F103" s="45"/>
      <c r="G103" s="45"/>
      <c r="H103" s="45"/>
      <c r="I103" s="45"/>
    </row>
    <row r="104" spans="1:14" ht="15">
      <c r="A104" s="107"/>
      <c r="B104" s="69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22"/>
    </row>
    <row r="105" spans="1:14" ht="22.5" customHeight="1">
      <c r="A105" s="108" t="s">
        <v>242</v>
      </c>
      <c r="B105" s="109"/>
      <c r="C105" s="109"/>
      <c r="D105" s="109"/>
      <c r="E105" s="109"/>
      <c r="N105" s="22"/>
    </row>
    <row r="106" spans="1:14">
      <c r="A106" s="30" t="s">
        <v>123</v>
      </c>
      <c r="B106" s="30" t="s">
        <v>124</v>
      </c>
      <c r="C106" s="47" t="s">
        <v>125</v>
      </c>
      <c r="D106" s="47" t="s">
        <v>126</v>
      </c>
      <c r="E106" s="47" t="s">
        <v>127</v>
      </c>
      <c r="N106" s="22"/>
    </row>
    <row r="107" spans="1:14" ht="15">
      <c r="A107" s="110"/>
      <c r="B107" s="111"/>
      <c r="C107" s="112" t="s">
        <v>151</v>
      </c>
      <c r="D107" s="113" t="s">
        <v>155</v>
      </c>
      <c r="E107" s="113" t="s">
        <v>156</v>
      </c>
      <c r="N107" s="22"/>
    </row>
    <row r="108" spans="1:14" ht="30">
      <c r="A108" s="114" t="s">
        <v>243</v>
      </c>
      <c r="B108" s="115" t="s">
        <v>244</v>
      </c>
      <c r="C108" s="115" t="s">
        <v>245</v>
      </c>
      <c r="D108" s="115" t="s">
        <v>246</v>
      </c>
      <c r="E108" s="115" t="s">
        <v>247</v>
      </c>
      <c r="N108" s="22"/>
    </row>
    <row r="109" spans="1:14" ht="15">
      <c r="A109" s="116" t="s">
        <v>248</v>
      </c>
      <c r="B109" s="117">
        <v>0</v>
      </c>
      <c r="C109" s="118"/>
      <c r="D109" s="118"/>
      <c r="E109" s="119">
        <f>ABS(C109-D109)*B109</f>
        <v>0</v>
      </c>
      <c r="N109" s="22"/>
    </row>
    <row r="110" spans="1:14" ht="15">
      <c r="A110" s="116" t="s">
        <v>249</v>
      </c>
      <c r="B110" s="117">
        <v>0.01</v>
      </c>
      <c r="C110" s="118"/>
      <c r="D110" s="118"/>
      <c r="E110" s="119">
        <f>ABS(C110-D110)*B110</f>
        <v>0</v>
      </c>
      <c r="N110" s="22"/>
    </row>
    <row r="111" spans="1:14" ht="15">
      <c r="A111" s="116" t="s">
        <v>250</v>
      </c>
      <c r="B111" s="117">
        <v>0.01</v>
      </c>
      <c r="C111" s="118"/>
      <c r="D111" s="118"/>
      <c r="E111" s="119">
        <f t="shared" ref="E111:E153" si="2">ABS(C111-D111)*B111</f>
        <v>0</v>
      </c>
      <c r="N111" s="22"/>
    </row>
    <row r="112" spans="1:14" ht="15">
      <c r="A112" s="116" t="s">
        <v>251</v>
      </c>
      <c r="B112" s="117">
        <v>0.25</v>
      </c>
      <c r="C112" s="118"/>
      <c r="D112" s="118"/>
      <c r="E112" s="119">
        <f t="shared" si="2"/>
        <v>0</v>
      </c>
      <c r="N112" s="22"/>
    </row>
    <row r="113" spans="1:14" ht="15">
      <c r="A113" s="116" t="s">
        <v>252</v>
      </c>
      <c r="B113" s="117">
        <v>0.25</v>
      </c>
      <c r="C113" s="118"/>
      <c r="D113" s="118"/>
      <c r="E113" s="119">
        <f>ABS(C113-D113)*B113</f>
        <v>0</v>
      </c>
      <c r="N113" s="22"/>
    </row>
    <row r="114" spans="1:14" ht="15">
      <c r="A114" s="116" t="s">
        <v>253</v>
      </c>
      <c r="B114" s="117">
        <v>0.25</v>
      </c>
      <c r="C114" s="118"/>
      <c r="D114" s="118"/>
      <c r="E114" s="119">
        <f t="shared" si="2"/>
        <v>0</v>
      </c>
      <c r="N114" s="22"/>
    </row>
    <row r="115" spans="1:14" ht="15">
      <c r="A115" s="116" t="s">
        <v>254</v>
      </c>
      <c r="B115" s="117">
        <v>0.1</v>
      </c>
      <c r="C115" s="118"/>
      <c r="D115" s="118"/>
      <c r="E115" s="119">
        <f t="shared" si="2"/>
        <v>0</v>
      </c>
      <c r="N115" s="22"/>
    </row>
    <row r="116" spans="1:14" ht="15">
      <c r="A116" s="116" t="s">
        <v>255</v>
      </c>
      <c r="B116" s="117">
        <v>0.3</v>
      </c>
      <c r="C116" s="118"/>
      <c r="D116" s="118"/>
      <c r="E116" s="119">
        <f t="shared" si="2"/>
        <v>0</v>
      </c>
      <c r="N116" s="22"/>
    </row>
    <row r="117" spans="1:14" ht="15">
      <c r="A117" s="116" t="s">
        <v>256</v>
      </c>
      <c r="B117" s="117">
        <v>0.35</v>
      </c>
      <c r="C117" s="118"/>
      <c r="D117" s="118"/>
      <c r="E117" s="119">
        <f t="shared" si="2"/>
        <v>0</v>
      </c>
      <c r="N117" s="22"/>
    </row>
    <row r="118" spans="1:14" ht="15">
      <c r="A118" s="116" t="s">
        <v>257</v>
      </c>
      <c r="B118" s="117">
        <v>0.1</v>
      </c>
      <c r="C118" s="118"/>
      <c r="D118" s="118"/>
      <c r="E118" s="119">
        <f t="shared" si="2"/>
        <v>0</v>
      </c>
      <c r="N118" s="22"/>
    </row>
    <row r="119" spans="1:14" ht="15">
      <c r="A119" s="116" t="s">
        <v>258</v>
      </c>
      <c r="B119" s="117">
        <v>0.2</v>
      </c>
      <c r="C119" s="118"/>
      <c r="D119" s="118"/>
      <c r="E119" s="119">
        <f t="shared" si="2"/>
        <v>0</v>
      </c>
      <c r="N119" s="22"/>
    </row>
    <row r="120" spans="1:14" ht="15">
      <c r="A120" s="116" t="s">
        <v>259</v>
      </c>
      <c r="B120" s="117">
        <v>0.15</v>
      </c>
      <c r="C120" s="118"/>
      <c r="D120" s="118"/>
      <c r="E120" s="119">
        <f t="shared" si="2"/>
        <v>0</v>
      </c>
      <c r="N120" s="22"/>
    </row>
    <row r="121" spans="1:14" ht="15">
      <c r="A121" s="116" t="s">
        <v>260</v>
      </c>
      <c r="B121" s="117">
        <v>0.25</v>
      </c>
      <c r="C121" s="118"/>
      <c r="D121" s="118"/>
      <c r="E121" s="119">
        <f t="shared" si="2"/>
        <v>0</v>
      </c>
      <c r="N121" s="22"/>
    </row>
    <row r="122" spans="1:14" ht="15">
      <c r="A122" s="116" t="s">
        <v>261</v>
      </c>
      <c r="B122" s="117">
        <v>0.55000000000000004</v>
      </c>
      <c r="C122" s="118"/>
      <c r="D122" s="118"/>
      <c r="E122" s="119">
        <f t="shared" si="2"/>
        <v>0</v>
      </c>
      <c r="N122" s="22"/>
    </row>
    <row r="123" spans="1:14" ht="15">
      <c r="A123" s="116" t="s">
        <v>262</v>
      </c>
      <c r="B123" s="117">
        <v>0.3</v>
      </c>
      <c r="C123" s="118"/>
      <c r="D123" s="118"/>
      <c r="E123" s="119">
        <f t="shared" si="2"/>
        <v>0</v>
      </c>
      <c r="N123" s="22"/>
    </row>
    <row r="124" spans="1:14" ht="15">
      <c r="A124" s="116" t="s">
        <v>263</v>
      </c>
      <c r="B124" s="117">
        <v>0.35</v>
      </c>
      <c r="C124" s="118"/>
      <c r="D124" s="118"/>
      <c r="E124" s="119">
        <f t="shared" si="2"/>
        <v>0</v>
      </c>
      <c r="N124" s="22"/>
    </row>
    <row r="125" spans="1:14" ht="15">
      <c r="A125" s="116" t="s">
        <v>264</v>
      </c>
      <c r="B125" s="117">
        <v>0.35</v>
      </c>
      <c r="C125" s="118"/>
      <c r="D125" s="118"/>
      <c r="E125" s="119">
        <f t="shared" si="2"/>
        <v>0</v>
      </c>
      <c r="N125" s="22"/>
    </row>
    <row r="126" spans="1:14" ht="15">
      <c r="A126" s="116" t="s">
        <v>265</v>
      </c>
      <c r="B126" s="117">
        <v>0.3</v>
      </c>
      <c r="C126" s="118"/>
      <c r="D126" s="118"/>
      <c r="E126" s="119">
        <f t="shared" si="2"/>
        <v>0</v>
      </c>
      <c r="N126" s="22"/>
    </row>
    <row r="127" spans="1:14" ht="15">
      <c r="A127" s="116" t="s">
        <v>266</v>
      </c>
      <c r="B127" s="117">
        <v>0.45</v>
      </c>
      <c r="C127" s="118"/>
      <c r="D127" s="118"/>
      <c r="E127" s="119">
        <f t="shared" si="2"/>
        <v>0</v>
      </c>
      <c r="N127" s="22"/>
    </row>
    <row r="128" spans="1:14" ht="15">
      <c r="A128" s="116" t="s">
        <v>267</v>
      </c>
      <c r="B128" s="117">
        <v>0.35</v>
      </c>
      <c r="C128" s="118"/>
      <c r="D128" s="118"/>
      <c r="E128" s="119">
        <f t="shared" si="2"/>
        <v>0</v>
      </c>
      <c r="N128" s="22"/>
    </row>
    <row r="129" spans="1:14" ht="15">
      <c r="A129" s="116" t="s">
        <v>268</v>
      </c>
      <c r="B129" s="117">
        <v>0.25</v>
      </c>
      <c r="C129" s="118"/>
      <c r="D129" s="118"/>
      <c r="E129" s="119">
        <f t="shared" si="2"/>
        <v>0</v>
      </c>
      <c r="N129" s="22"/>
    </row>
    <row r="130" spans="1:14" ht="15">
      <c r="A130" s="116" t="s">
        <v>269</v>
      </c>
      <c r="B130" s="117">
        <v>0.15</v>
      </c>
      <c r="C130" s="118"/>
      <c r="D130" s="118"/>
      <c r="E130" s="119">
        <f t="shared" si="2"/>
        <v>0</v>
      </c>
      <c r="N130" s="22"/>
    </row>
    <row r="131" spans="1:14" ht="15">
      <c r="A131" s="116" t="s">
        <v>270</v>
      </c>
      <c r="B131" s="117">
        <v>0.25</v>
      </c>
      <c r="C131" s="118"/>
      <c r="D131" s="118"/>
      <c r="E131" s="119">
        <f t="shared" si="2"/>
        <v>0</v>
      </c>
      <c r="N131" s="22"/>
    </row>
    <row r="132" spans="1:14" ht="15">
      <c r="A132" s="116" t="s">
        <v>271</v>
      </c>
      <c r="B132" s="117">
        <v>0.3</v>
      </c>
      <c r="C132" s="118"/>
      <c r="D132" s="118"/>
      <c r="E132" s="119">
        <f t="shared" si="2"/>
        <v>0</v>
      </c>
      <c r="N132" s="22"/>
    </row>
    <row r="133" spans="1:14" ht="15">
      <c r="A133" s="116" t="s">
        <v>272</v>
      </c>
      <c r="B133" s="117">
        <v>0.15</v>
      </c>
      <c r="C133" s="118"/>
      <c r="D133" s="118"/>
      <c r="E133" s="119">
        <f t="shared" si="2"/>
        <v>0</v>
      </c>
      <c r="N133" s="22"/>
    </row>
    <row r="134" spans="1:14" ht="15">
      <c r="A134" s="116" t="s">
        <v>273</v>
      </c>
      <c r="B134" s="117">
        <v>0.35</v>
      </c>
      <c r="C134" s="118"/>
      <c r="D134" s="118"/>
      <c r="E134" s="119">
        <f t="shared" si="2"/>
        <v>0</v>
      </c>
      <c r="N134" s="22"/>
    </row>
    <row r="135" spans="1:14" ht="15">
      <c r="A135" s="116" t="s">
        <v>274</v>
      </c>
      <c r="B135" s="117">
        <v>0.4</v>
      </c>
      <c r="C135" s="118"/>
      <c r="D135" s="118"/>
      <c r="E135" s="119">
        <f t="shared" si="2"/>
        <v>0</v>
      </c>
      <c r="N135" s="22"/>
    </row>
    <row r="136" spans="1:14" ht="15">
      <c r="A136" s="116" t="s">
        <v>275</v>
      </c>
      <c r="B136" s="117">
        <v>0.15</v>
      </c>
      <c r="C136" s="118"/>
      <c r="D136" s="118"/>
      <c r="E136" s="119">
        <f t="shared" si="2"/>
        <v>0</v>
      </c>
      <c r="N136" s="22"/>
    </row>
    <row r="137" spans="1:14" ht="15">
      <c r="A137" s="116" t="s">
        <v>276</v>
      </c>
      <c r="B137" s="117">
        <v>0.3</v>
      </c>
      <c r="C137" s="118"/>
      <c r="D137" s="118"/>
      <c r="E137" s="119">
        <f t="shared" si="2"/>
        <v>0</v>
      </c>
      <c r="N137" s="22"/>
    </row>
    <row r="138" spans="1:14" ht="15">
      <c r="A138" s="116" t="s">
        <v>277</v>
      </c>
      <c r="B138" s="117">
        <v>0.35</v>
      </c>
      <c r="C138" s="118"/>
      <c r="D138" s="118"/>
      <c r="E138" s="119">
        <f t="shared" si="2"/>
        <v>0</v>
      </c>
      <c r="N138" s="22"/>
    </row>
    <row r="139" spans="1:14" ht="15">
      <c r="A139" s="116" t="s">
        <v>278</v>
      </c>
      <c r="B139" s="117">
        <v>0.05</v>
      </c>
      <c r="C139" s="118"/>
      <c r="D139" s="118"/>
      <c r="E139" s="119">
        <f t="shared" si="2"/>
        <v>0</v>
      </c>
      <c r="N139" s="22"/>
    </row>
    <row r="140" spans="1:14" ht="15">
      <c r="A140" s="116" t="s">
        <v>279</v>
      </c>
      <c r="B140" s="117">
        <v>0.35</v>
      </c>
      <c r="C140" s="118"/>
      <c r="D140" s="118"/>
      <c r="E140" s="119">
        <f t="shared" si="2"/>
        <v>0</v>
      </c>
      <c r="N140" s="22"/>
    </row>
    <row r="141" spans="1:14" ht="15">
      <c r="A141" s="116" t="s">
        <v>280</v>
      </c>
      <c r="B141" s="117">
        <v>0.6</v>
      </c>
      <c r="C141" s="118"/>
      <c r="D141" s="118"/>
      <c r="E141" s="119">
        <f t="shared" si="2"/>
        <v>0</v>
      </c>
      <c r="N141" s="22"/>
    </row>
    <row r="142" spans="1:14" ht="15">
      <c r="A142" s="116" t="s">
        <v>281</v>
      </c>
      <c r="B142" s="117">
        <v>0.55000000000000004</v>
      </c>
      <c r="C142" s="118"/>
      <c r="D142" s="118"/>
      <c r="E142" s="119">
        <f t="shared" si="2"/>
        <v>0</v>
      </c>
      <c r="N142" s="22"/>
    </row>
    <row r="143" spans="1:14" ht="15">
      <c r="A143" s="120" t="s">
        <v>282</v>
      </c>
      <c r="B143" s="121"/>
      <c r="C143" s="119">
        <f>SUM(C144:C153)</f>
        <v>0</v>
      </c>
      <c r="D143" s="119">
        <f>SUM(D144:D153)</f>
        <v>0</v>
      </c>
      <c r="E143" s="119">
        <f>SUM(E144:E153)</f>
        <v>0</v>
      </c>
      <c r="N143" s="22"/>
    </row>
    <row r="144" spans="1:14">
      <c r="A144" s="122" t="s">
        <v>388</v>
      </c>
      <c r="B144" s="117">
        <v>0.6</v>
      </c>
      <c r="C144" s="118"/>
      <c r="D144" s="118"/>
      <c r="E144" s="119">
        <f t="shared" si="2"/>
        <v>0</v>
      </c>
      <c r="N144" s="22"/>
    </row>
    <row r="145" spans="1:15">
      <c r="A145" s="122" t="s">
        <v>378</v>
      </c>
      <c r="B145" s="117">
        <v>0.6</v>
      </c>
      <c r="C145" s="118"/>
      <c r="D145" s="118"/>
      <c r="E145" s="119">
        <f t="shared" si="2"/>
        <v>0</v>
      </c>
      <c r="N145" s="22"/>
    </row>
    <row r="146" spans="1:15">
      <c r="A146" s="122" t="s">
        <v>379</v>
      </c>
      <c r="B146" s="117">
        <v>0.6</v>
      </c>
      <c r="C146" s="118"/>
      <c r="D146" s="118"/>
      <c r="E146" s="119">
        <f t="shared" si="2"/>
        <v>0</v>
      </c>
      <c r="N146" s="22"/>
    </row>
    <row r="147" spans="1:15">
      <c r="A147" s="122" t="s">
        <v>380</v>
      </c>
      <c r="B147" s="117">
        <v>0.6</v>
      </c>
      <c r="C147" s="118"/>
      <c r="D147" s="118"/>
      <c r="E147" s="119">
        <f t="shared" si="2"/>
        <v>0</v>
      </c>
      <c r="N147" s="22"/>
    </row>
    <row r="148" spans="1:15">
      <c r="A148" s="122" t="s">
        <v>381</v>
      </c>
      <c r="B148" s="117">
        <v>0.6</v>
      </c>
      <c r="C148" s="118"/>
      <c r="D148" s="118"/>
      <c r="E148" s="119">
        <f t="shared" si="2"/>
        <v>0</v>
      </c>
      <c r="N148" s="22"/>
    </row>
    <row r="149" spans="1:15">
      <c r="A149" s="122" t="s">
        <v>382</v>
      </c>
      <c r="B149" s="117">
        <v>0.6</v>
      </c>
      <c r="C149" s="118"/>
      <c r="D149" s="118"/>
      <c r="E149" s="119">
        <f t="shared" si="2"/>
        <v>0</v>
      </c>
      <c r="N149" s="22"/>
    </row>
    <row r="150" spans="1:15">
      <c r="A150" s="122" t="s">
        <v>383</v>
      </c>
      <c r="B150" s="117">
        <v>0.6</v>
      </c>
      <c r="C150" s="118"/>
      <c r="D150" s="118"/>
      <c r="E150" s="119">
        <f t="shared" si="2"/>
        <v>0</v>
      </c>
      <c r="N150" s="22"/>
    </row>
    <row r="151" spans="1:15">
      <c r="A151" s="122" t="s">
        <v>384</v>
      </c>
      <c r="B151" s="117">
        <v>0.6</v>
      </c>
      <c r="C151" s="118"/>
      <c r="D151" s="118"/>
      <c r="E151" s="119">
        <f t="shared" si="2"/>
        <v>0</v>
      </c>
      <c r="N151" s="22"/>
    </row>
    <row r="152" spans="1:15">
      <c r="A152" s="122" t="s">
        <v>385</v>
      </c>
      <c r="B152" s="117">
        <v>0.6</v>
      </c>
      <c r="C152" s="118"/>
      <c r="D152" s="118"/>
      <c r="E152" s="119">
        <f t="shared" si="2"/>
        <v>0</v>
      </c>
      <c r="N152" s="22"/>
    </row>
    <row r="153" spans="1:15">
      <c r="A153" s="122" t="s">
        <v>386</v>
      </c>
      <c r="B153" s="117">
        <v>0.6</v>
      </c>
      <c r="C153" s="118"/>
      <c r="D153" s="118"/>
      <c r="E153" s="119">
        <f t="shared" si="2"/>
        <v>0</v>
      </c>
      <c r="N153" s="22"/>
    </row>
    <row r="154" spans="1:15" ht="15">
      <c r="A154" s="120" t="s">
        <v>283</v>
      </c>
      <c r="B154" s="117">
        <v>0.6</v>
      </c>
      <c r="C154" s="118"/>
      <c r="D154" s="118"/>
      <c r="E154" s="118"/>
      <c r="N154" s="22"/>
    </row>
    <row r="155" spans="1:15" ht="15">
      <c r="A155" s="123" t="s">
        <v>162</v>
      </c>
      <c r="B155" s="121"/>
      <c r="C155" s="124">
        <f>SUM(C109:C143)+C154</f>
        <v>0</v>
      </c>
      <c r="D155" s="124">
        <f>SUM(D109:D143)+D154</f>
        <v>0</v>
      </c>
      <c r="E155" s="124">
        <f>SUM(E109:E143)+E154</f>
        <v>0</v>
      </c>
      <c r="N155" s="22"/>
    </row>
    <row r="156" spans="1:15">
      <c r="A156" s="22"/>
      <c r="B156" s="22"/>
      <c r="N156" s="22"/>
    </row>
    <row r="157" spans="1:15">
      <c r="A157" s="22"/>
      <c r="B157" s="22"/>
      <c r="N157" s="22"/>
    </row>
    <row r="158" spans="1:15" ht="15">
      <c r="A158" s="125" t="s">
        <v>284</v>
      </c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</row>
    <row r="159" spans="1:15">
      <c r="A159" s="30" t="s">
        <v>123</v>
      </c>
      <c r="B159" s="30" t="s">
        <v>124</v>
      </c>
      <c r="C159" s="47" t="s">
        <v>125</v>
      </c>
      <c r="D159" s="47" t="s">
        <v>126</v>
      </c>
      <c r="E159" s="47" t="s">
        <v>127</v>
      </c>
      <c r="F159" s="30" t="s">
        <v>128</v>
      </c>
      <c r="G159" s="47" t="s">
        <v>129</v>
      </c>
      <c r="H159" s="47" t="s">
        <v>130</v>
      </c>
      <c r="I159" s="47" t="s">
        <v>131</v>
      </c>
      <c r="J159" s="30" t="s">
        <v>285</v>
      </c>
      <c r="K159" s="47" t="s">
        <v>286</v>
      </c>
      <c r="L159" s="47" t="s">
        <v>287</v>
      </c>
      <c r="M159" s="47" t="s">
        <v>288</v>
      </c>
      <c r="N159" s="47" t="s">
        <v>289</v>
      </c>
      <c r="O159" s="30" t="s">
        <v>290</v>
      </c>
    </row>
    <row r="160" spans="1:15" ht="20.100000000000001" customHeight="1">
      <c r="A160" s="126"/>
      <c r="B160" s="127"/>
      <c r="C160" s="128" t="s">
        <v>151</v>
      </c>
      <c r="D160" s="113" t="s">
        <v>155</v>
      </c>
      <c r="E160" s="113" t="s">
        <v>156</v>
      </c>
      <c r="F160" s="113" t="s">
        <v>157</v>
      </c>
      <c r="G160" s="113" t="s">
        <v>291</v>
      </c>
      <c r="H160" s="113" t="s">
        <v>292</v>
      </c>
      <c r="I160" s="113" t="s">
        <v>293</v>
      </c>
      <c r="J160" s="113" t="s">
        <v>294</v>
      </c>
      <c r="K160" s="113" t="s">
        <v>295</v>
      </c>
      <c r="L160" s="113" t="s">
        <v>296</v>
      </c>
      <c r="M160" s="113" t="s">
        <v>297</v>
      </c>
      <c r="N160" s="113" t="s">
        <v>298</v>
      </c>
      <c r="O160" s="113" t="s">
        <v>299</v>
      </c>
    </row>
    <row r="161" spans="1:15" ht="22.5" customHeight="1">
      <c r="A161" s="243" t="s">
        <v>300</v>
      </c>
      <c r="B161" s="235"/>
      <c r="C161" s="234" t="s">
        <v>301</v>
      </c>
      <c r="D161" s="233" t="s">
        <v>302</v>
      </c>
      <c r="E161" s="233" t="s">
        <v>303</v>
      </c>
      <c r="F161" s="233" t="s">
        <v>304</v>
      </c>
      <c r="G161" s="233" t="s">
        <v>305</v>
      </c>
      <c r="H161" s="233" t="s">
        <v>306</v>
      </c>
      <c r="I161" s="233" t="s">
        <v>307</v>
      </c>
      <c r="J161" s="239" t="s">
        <v>308</v>
      </c>
      <c r="K161" s="239" t="s">
        <v>309</v>
      </c>
      <c r="L161" s="239" t="s">
        <v>310</v>
      </c>
      <c r="M161" s="233" t="s">
        <v>311</v>
      </c>
      <c r="N161" s="233"/>
      <c r="O161" s="234" t="s">
        <v>312</v>
      </c>
    </row>
    <row r="162" spans="1:15" ht="75.599999999999994" customHeight="1">
      <c r="A162" s="244"/>
      <c r="B162" s="236"/>
      <c r="C162" s="234"/>
      <c r="D162" s="233"/>
      <c r="E162" s="233"/>
      <c r="F162" s="233"/>
      <c r="G162" s="233"/>
      <c r="H162" s="233"/>
      <c r="I162" s="233"/>
      <c r="J162" s="240"/>
      <c r="K162" s="240"/>
      <c r="L162" s="240"/>
      <c r="M162" s="129" t="s">
        <v>313</v>
      </c>
      <c r="N162" s="129" t="s">
        <v>314</v>
      </c>
      <c r="O162" s="234"/>
    </row>
    <row r="163" spans="1:15" ht="15">
      <c r="A163" s="130" t="s">
        <v>315</v>
      </c>
      <c r="B163" s="127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2"/>
    </row>
    <row r="164" spans="1:15">
      <c r="A164" s="133" t="s">
        <v>316</v>
      </c>
      <c r="B164" s="134" t="s">
        <v>317</v>
      </c>
      <c r="C164" s="135"/>
      <c r="D164" s="136"/>
      <c r="E164" s="136"/>
      <c r="F164" s="136"/>
      <c r="G164" s="137"/>
      <c r="H164" s="136"/>
      <c r="I164" s="136"/>
      <c r="J164" s="136"/>
      <c r="K164" s="136"/>
      <c r="L164" s="138">
        <f t="shared" ref="L164:L171" si="3">SUM(C164:K164)</f>
        <v>0</v>
      </c>
      <c r="M164" s="139">
        <v>4.0000000000000001E-3</v>
      </c>
      <c r="N164" s="139">
        <f t="shared" ref="N164:N171" si="4">M164/2</f>
        <v>2E-3</v>
      </c>
      <c r="O164" s="138">
        <f t="shared" ref="O164:O171" si="5">(L164-H164)*M164+H164*N164</f>
        <v>0</v>
      </c>
    </row>
    <row r="165" spans="1:15">
      <c r="A165" s="133" t="s">
        <v>318</v>
      </c>
      <c r="B165" s="134" t="s">
        <v>319</v>
      </c>
      <c r="C165" s="135"/>
      <c r="D165" s="136"/>
      <c r="E165" s="136"/>
      <c r="F165" s="136"/>
      <c r="G165" s="137"/>
      <c r="H165" s="136"/>
      <c r="I165" s="136"/>
      <c r="J165" s="136"/>
      <c r="K165" s="136"/>
      <c r="L165" s="138">
        <f t="shared" si="3"/>
        <v>0</v>
      </c>
      <c r="M165" s="139">
        <v>8.0000000000000002E-3</v>
      </c>
      <c r="N165" s="139">
        <f t="shared" si="4"/>
        <v>4.0000000000000001E-3</v>
      </c>
      <c r="O165" s="138">
        <f t="shared" si="5"/>
        <v>0</v>
      </c>
    </row>
    <row r="166" spans="1:15">
      <c r="A166" s="133" t="s">
        <v>320</v>
      </c>
      <c r="B166" s="134" t="s">
        <v>321</v>
      </c>
      <c r="C166" s="135"/>
      <c r="D166" s="136"/>
      <c r="E166" s="136"/>
      <c r="F166" s="136"/>
      <c r="G166" s="137"/>
      <c r="H166" s="136"/>
      <c r="I166" s="136"/>
      <c r="J166" s="136"/>
      <c r="K166" s="136"/>
      <c r="L166" s="138">
        <f t="shared" si="3"/>
        <v>0</v>
      </c>
      <c r="M166" s="139">
        <v>1.6E-2</v>
      </c>
      <c r="N166" s="139">
        <f t="shared" si="4"/>
        <v>8.0000000000000002E-3</v>
      </c>
      <c r="O166" s="138">
        <f>(L166-H166)*M166+H166*N166</f>
        <v>0</v>
      </c>
    </row>
    <row r="167" spans="1:15">
      <c r="A167" s="133" t="s">
        <v>322</v>
      </c>
      <c r="B167" s="134" t="s">
        <v>323</v>
      </c>
      <c r="C167" s="135"/>
      <c r="D167" s="136"/>
      <c r="E167" s="136"/>
      <c r="F167" s="136"/>
      <c r="G167" s="137"/>
      <c r="H167" s="136"/>
      <c r="I167" s="136"/>
      <c r="J167" s="136"/>
      <c r="K167" s="136"/>
      <c r="L167" s="138">
        <f t="shared" si="3"/>
        <v>0</v>
      </c>
      <c r="M167" s="139">
        <v>0.04</v>
      </c>
      <c r="N167" s="139">
        <f t="shared" si="4"/>
        <v>0.02</v>
      </c>
      <c r="O167" s="138">
        <f t="shared" si="5"/>
        <v>0</v>
      </c>
    </row>
    <row r="168" spans="1:15">
      <c r="A168" s="133" t="s">
        <v>324</v>
      </c>
      <c r="B168" s="134" t="s">
        <v>325</v>
      </c>
      <c r="C168" s="135"/>
      <c r="D168" s="136"/>
      <c r="E168" s="136"/>
      <c r="F168" s="136"/>
      <c r="G168" s="137"/>
      <c r="H168" s="136"/>
      <c r="I168" s="136"/>
      <c r="J168" s="136"/>
      <c r="K168" s="136"/>
      <c r="L168" s="138">
        <f t="shared" si="3"/>
        <v>0</v>
      </c>
      <c r="M168" s="139">
        <v>8.4000000000000005E-2</v>
      </c>
      <c r="N168" s="139">
        <f t="shared" si="4"/>
        <v>4.2000000000000003E-2</v>
      </c>
      <c r="O168" s="138">
        <f t="shared" si="5"/>
        <v>0</v>
      </c>
    </row>
    <row r="169" spans="1:15">
      <c r="A169" s="133" t="s">
        <v>326</v>
      </c>
      <c r="B169" s="134" t="s">
        <v>327</v>
      </c>
      <c r="C169" s="135"/>
      <c r="D169" s="136"/>
      <c r="E169" s="136"/>
      <c r="F169" s="136"/>
      <c r="G169" s="137"/>
      <c r="H169" s="136"/>
      <c r="I169" s="136"/>
      <c r="J169" s="136"/>
      <c r="K169" s="136"/>
      <c r="L169" s="138">
        <f t="shared" si="3"/>
        <v>0</v>
      </c>
      <c r="M169" s="139">
        <v>0.16</v>
      </c>
      <c r="N169" s="139">
        <f t="shared" si="4"/>
        <v>0.08</v>
      </c>
      <c r="O169" s="138">
        <f>(L169-H169)*M169+H169*N169</f>
        <v>0</v>
      </c>
    </row>
    <row r="170" spans="1:15">
      <c r="A170" s="133" t="s">
        <v>328</v>
      </c>
      <c r="B170" s="134" t="s">
        <v>329</v>
      </c>
      <c r="C170" s="135"/>
      <c r="D170" s="136"/>
      <c r="E170" s="136"/>
      <c r="F170" s="136"/>
      <c r="G170" s="137"/>
      <c r="H170" s="136"/>
      <c r="I170" s="136"/>
      <c r="J170" s="136"/>
      <c r="K170" s="136"/>
      <c r="L170" s="138">
        <f t="shared" si="3"/>
        <v>0</v>
      </c>
      <c r="M170" s="139">
        <v>0.38800000000000001</v>
      </c>
      <c r="N170" s="139">
        <f t="shared" si="4"/>
        <v>0.19400000000000001</v>
      </c>
      <c r="O170" s="138">
        <f t="shared" si="5"/>
        <v>0</v>
      </c>
    </row>
    <row r="171" spans="1:15">
      <c r="A171" s="133" t="s">
        <v>330</v>
      </c>
      <c r="B171" s="134" t="s">
        <v>331</v>
      </c>
      <c r="C171" s="135"/>
      <c r="D171" s="136"/>
      <c r="E171" s="136"/>
      <c r="F171" s="136"/>
      <c r="G171" s="137"/>
      <c r="H171" s="136"/>
      <c r="I171" s="136"/>
      <c r="J171" s="136"/>
      <c r="K171" s="136"/>
      <c r="L171" s="138">
        <f t="shared" si="3"/>
        <v>0</v>
      </c>
      <c r="M171" s="139">
        <v>6.2E-2</v>
      </c>
      <c r="N171" s="139">
        <f t="shared" si="4"/>
        <v>3.1E-2</v>
      </c>
      <c r="O171" s="138">
        <f t="shared" si="5"/>
        <v>0</v>
      </c>
    </row>
    <row r="172" spans="1:15" ht="15">
      <c r="A172" s="130" t="s">
        <v>332</v>
      </c>
      <c r="B172" s="127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2"/>
    </row>
    <row r="173" spans="1:15">
      <c r="A173" s="133" t="s">
        <v>333</v>
      </c>
      <c r="B173" s="134" t="s">
        <v>334</v>
      </c>
      <c r="C173" s="140"/>
      <c r="D173" s="137"/>
      <c r="E173" s="136"/>
      <c r="F173" s="136"/>
      <c r="G173" s="137"/>
      <c r="H173" s="137"/>
      <c r="I173" s="137"/>
      <c r="J173" s="137"/>
      <c r="K173" s="137"/>
      <c r="L173" s="138">
        <f>SUM(C173:K173)</f>
        <v>0</v>
      </c>
      <c r="M173" s="139">
        <v>1</v>
      </c>
      <c r="N173" s="137"/>
      <c r="O173" s="138">
        <f>(L173-H173)*M173+H173*N173</f>
        <v>0</v>
      </c>
    </row>
    <row r="174" spans="1:15" ht="15">
      <c r="A174" s="133"/>
      <c r="B174" s="134" t="s">
        <v>162</v>
      </c>
      <c r="C174" s="141">
        <f>SUM(C164:C173)</f>
        <v>0</v>
      </c>
      <c r="D174" s="142">
        <f t="shared" ref="D174:K174" si="6">SUM(D164:D173)</f>
        <v>0</v>
      </c>
      <c r="E174" s="142">
        <f t="shared" si="6"/>
        <v>0</v>
      </c>
      <c r="F174" s="142">
        <f t="shared" si="6"/>
        <v>0</v>
      </c>
      <c r="G174" s="142">
        <f>SUM(G164:G173)</f>
        <v>0</v>
      </c>
      <c r="H174" s="142">
        <f t="shared" si="6"/>
        <v>0</v>
      </c>
      <c r="I174" s="142">
        <f t="shared" si="6"/>
        <v>0</v>
      </c>
      <c r="J174" s="142">
        <f>SUM(J164:J173)</f>
        <v>0</v>
      </c>
      <c r="K174" s="142">
        <f t="shared" si="6"/>
        <v>0</v>
      </c>
      <c r="L174" s="142">
        <f>SUM(L164:L173)</f>
        <v>0</v>
      </c>
      <c r="M174" s="143"/>
      <c r="N174" s="143"/>
      <c r="O174" s="142">
        <f>SUM(O164:O173)</f>
        <v>0</v>
      </c>
    </row>
    <row r="175" spans="1:15">
      <c r="A175" s="22"/>
      <c r="B175" s="22"/>
      <c r="N175" s="22"/>
    </row>
    <row r="176" spans="1:15">
      <c r="A176" s="22"/>
      <c r="B176" s="22"/>
      <c r="N176" s="22"/>
    </row>
    <row r="177" spans="1:14" ht="15">
      <c r="A177" s="108" t="s">
        <v>335</v>
      </c>
      <c r="B177" s="109"/>
      <c r="C177" s="109"/>
      <c r="D177" s="109"/>
      <c r="N177" s="22"/>
    </row>
    <row r="178" spans="1:14">
      <c r="A178" s="30" t="s">
        <v>123</v>
      </c>
      <c r="B178" s="30" t="s">
        <v>124</v>
      </c>
      <c r="C178" s="47" t="s">
        <v>125</v>
      </c>
      <c r="D178" s="47" t="s">
        <v>126</v>
      </c>
    </row>
    <row r="179" spans="1:14" ht="20.100000000000001" customHeight="1">
      <c r="A179" s="235"/>
      <c r="B179" s="235"/>
      <c r="C179" s="237"/>
      <c r="D179" s="113" t="s">
        <v>151</v>
      </c>
    </row>
    <row r="180" spans="1:14" ht="104.85" customHeight="1">
      <c r="A180" s="236"/>
      <c r="B180" s="236"/>
      <c r="C180" s="238"/>
      <c r="D180" s="144" t="s">
        <v>336</v>
      </c>
      <c r="N180" s="22"/>
    </row>
    <row r="181" spans="1:14" ht="42.75">
      <c r="A181" s="230" t="s">
        <v>337</v>
      </c>
      <c r="B181" s="241" t="s">
        <v>338</v>
      </c>
      <c r="C181" s="145" t="s">
        <v>339</v>
      </c>
      <c r="D181" s="146"/>
      <c r="E181" s="147"/>
      <c r="N181" s="22"/>
    </row>
    <row r="182" spans="1:14" ht="42.75">
      <c r="A182" s="230"/>
      <c r="B182" s="242"/>
      <c r="C182" s="145" t="s">
        <v>340</v>
      </c>
      <c r="D182" s="146"/>
      <c r="E182" s="147"/>
      <c r="N182" s="22"/>
    </row>
    <row r="183" spans="1:14">
      <c r="A183" s="230"/>
      <c r="B183" s="241" t="s">
        <v>341</v>
      </c>
      <c r="C183" s="145" t="s">
        <v>342</v>
      </c>
      <c r="D183" s="148">
        <v>2.75E-2</v>
      </c>
      <c r="N183" s="22"/>
    </row>
    <row r="184" spans="1:14" ht="42.75">
      <c r="A184" s="230"/>
      <c r="B184" s="242"/>
      <c r="C184" s="145" t="s">
        <v>343</v>
      </c>
      <c r="D184" s="148">
        <v>2.75E-2</v>
      </c>
      <c r="N184" s="22"/>
    </row>
    <row r="185" spans="1:14" ht="12.75" customHeight="1">
      <c r="A185" s="230"/>
      <c r="B185" s="241" t="s">
        <v>341</v>
      </c>
      <c r="C185" s="145" t="s">
        <v>342</v>
      </c>
      <c r="D185" s="149">
        <f>D181*D183</f>
        <v>0</v>
      </c>
      <c r="N185" s="22"/>
    </row>
    <row r="186" spans="1:14" ht="42.75">
      <c r="A186" s="230"/>
      <c r="B186" s="242"/>
      <c r="C186" s="145" t="s">
        <v>343</v>
      </c>
      <c r="D186" s="149">
        <f>MAX((D181-D182*1.2)*D184,0)</f>
        <v>0</v>
      </c>
      <c r="N186" s="22"/>
    </row>
    <row r="187" spans="1:14">
      <c r="A187" s="150"/>
      <c r="B187" s="151"/>
      <c r="C187" s="151"/>
      <c r="D187" s="152"/>
      <c r="N187" s="22"/>
    </row>
    <row r="188" spans="1:14">
      <c r="A188" s="230" t="s">
        <v>344</v>
      </c>
      <c r="B188" s="231" t="s">
        <v>345</v>
      </c>
      <c r="C188" s="145" t="s">
        <v>346</v>
      </c>
      <c r="D188" s="146"/>
      <c r="E188" s="147"/>
      <c r="N188" s="22"/>
    </row>
    <row r="189" spans="1:14" ht="28.5">
      <c r="A189" s="230"/>
      <c r="B189" s="231"/>
      <c r="C189" s="145" t="s">
        <v>347</v>
      </c>
      <c r="D189" s="146"/>
      <c r="E189" s="147"/>
      <c r="N189" s="22"/>
    </row>
    <row r="190" spans="1:14" ht="28.5">
      <c r="A190" s="230"/>
      <c r="B190" s="231"/>
      <c r="C190" s="145" t="s">
        <v>348</v>
      </c>
      <c r="D190" s="146"/>
      <c r="E190" s="147"/>
      <c r="N190" s="22"/>
    </row>
    <row r="191" spans="1:14">
      <c r="A191" s="230"/>
      <c r="B191" s="232" t="s">
        <v>349</v>
      </c>
      <c r="C191" s="232"/>
      <c r="D191" s="148">
        <v>2.75E-2</v>
      </c>
      <c r="N191" s="22"/>
    </row>
    <row r="192" spans="1:14">
      <c r="A192" s="230"/>
      <c r="B192" s="232" t="s">
        <v>350</v>
      </c>
      <c r="C192" s="232"/>
      <c r="D192" s="149">
        <f>SUM(D188:D190)/3*D191</f>
        <v>0</v>
      </c>
      <c r="N192" s="22"/>
    </row>
    <row r="193" spans="1:14">
      <c r="A193" s="150"/>
      <c r="B193" s="151"/>
      <c r="C193" s="151"/>
      <c r="D193" s="152"/>
      <c r="N193" s="22"/>
    </row>
    <row r="194" spans="1:14">
      <c r="A194" s="230" t="s">
        <v>162</v>
      </c>
      <c r="B194" s="232" t="s">
        <v>351</v>
      </c>
      <c r="C194" s="232"/>
      <c r="D194" s="149">
        <f>MAX(D192,D185)+D186</f>
        <v>0</v>
      </c>
      <c r="N194" s="22"/>
    </row>
    <row r="195" spans="1:14" ht="39.6" customHeight="1">
      <c r="A195" s="230"/>
      <c r="B195" s="232" t="s">
        <v>352</v>
      </c>
      <c r="C195" s="232"/>
      <c r="D195" s="149">
        <f>$C$91</f>
        <v>0</v>
      </c>
      <c r="N195" s="22"/>
    </row>
    <row r="196" spans="1:14">
      <c r="A196" s="230"/>
      <c r="B196" s="232" t="s">
        <v>353</v>
      </c>
      <c r="C196" s="232"/>
      <c r="D196" s="153">
        <v>0.3</v>
      </c>
      <c r="N196" s="22"/>
    </row>
    <row r="197" spans="1:14">
      <c r="A197" s="230"/>
      <c r="B197" s="232" t="s">
        <v>354</v>
      </c>
      <c r="C197" s="232"/>
      <c r="D197" s="149">
        <f>D195*D196</f>
        <v>0</v>
      </c>
      <c r="N197" s="22"/>
    </row>
    <row r="198" spans="1:14">
      <c r="A198" s="230"/>
      <c r="B198" s="232" t="s">
        <v>355</v>
      </c>
      <c r="C198" s="232"/>
      <c r="D198" s="149">
        <f>MIN(D194,D197)</f>
        <v>0</v>
      </c>
      <c r="N198" s="22"/>
    </row>
    <row r="201" spans="1:14">
      <c r="A201" s="111"/>
      <c r="B201" s="31" t="s">
        <v>356</v>
      </c>
      <c r="C201" s="31" t="s">
        <v>357</v>
      </c>
      <c r="D201" s="31" t="s">
        <v>358</v>
      </c>
    </row>
    <row r="202" spans="1:14">
      <c r="A202" s="111" t="s">
        <v>359</v>
      </c>
      <c r="B202" s="149">
        <f>COUNTIF($D$25:$D$45, "&lt;0")</f>
        <v>0</v>
      </c>
      <c r="C202" s="154">
        <v>0</v>
      </c>
      <c r="D202" s="155" t="str">
        <f>IF(B202&lt;=C202,"OK","Error")</f>
        <v>OK</v>
      </c>
    </row>
  </sheetData>
  <sheetProtection insertHyperlinks="0"/>
  <mergeCells count="38">
    <mergeCell ref="A21:A22"/>
    <mergeCell ref="C21:E21"/>
    <mergeCell ref="B5:E5"/>
    <mergeCell ref="B6:E6"/>
    <mergeCell ref="A11:A12"/>
    <mergeCell ref="A19:A20"/>
    <mergeCell ref="C20:E20"/>
    <mergeCell ref="A181:A186"/>
    <mergeCell ref="B181:B182"/>
    <mergeCell ref="B183:B184"/>
    <mergeCell ref="B185:B186"/>
    <mergeCell ref="G161:G162"/>
    <mergeCell ref="A161:A162"/>
    <mergeCell ref="B161:B162"/>
    <mergeCell ref="C161:C162"/>
    <mergeCell ref="D161:D162"/>
    <mergeCell ref="E161:E162"/>
    <mergeCell ref="F161:F162"/>
    <mergeCell ref="M161:N161"/>
    <mergeCell ref="O161:O162"/>
    <mergeCell ref="A179:A180"/>
    <mergeCell ref="B179:B180"/>
    <mergeCell ref="C179:C180"/>
    <mergeCell ref="H161:H162"/>
    <mergeCell ref="I161:I162"/>
    <mergeCell ref="J161:J162"/>
    <mergeCell ref="K161:K162"/>
    <mergeCell ref="L161:L162"/>
    <mergeCell ref="A188:A192"/>
    <mergeCell ref="B188:B190"/>
    <mergeCell ref="B191:C191"/>
    <mergeCell ref="B192:C192"/>
    <mergeCell ref="A194:A198"/>
    <mergeCell ref="B194:C194"/>
    <mergeCell ref="B195:C195"/>
    <mergeCell ref="B196:C196"/>
    <mergeCell ref="B197:C197"/>
    <mergeCell ref="B198:C198"/>
  </mergeCells>
  <phoneticPr fontId="10" type="noConversion"/>
  <conditionalFormatting sqref="D202">
    <cfRule type="cellIs" dxfId="1" priority="1" operator="equal">
      <formula>"OK"</formula>
    </cfRule>
    <cfRule type="cellIs" dxfId="0" priority="2" operator="equal">
      <formula>"Error"</formula>
    </cfRule>
  </conditionalFormatting>
  <dataValidations count="2">
    <dataValidation type="decimal" allowBlank="1" showInputMessage="1" showErrorMessage="1" errorTitle="Error" error="Please enter a number of +/- 11 digits" sqref="D188:D190 D181:D182 E173:F173 H164:K171 C164:F171 E154 C144:D154 C109:D142 C101 C97 C94 C89:C90 C84:C87 C78:C80 C72:C76 C70 D63:E65 D60:E61 D57:E58 C49 E41:E45 C41:C45 C15:C16 C31 E26:E31 C26:C29 E33:E39 C33:C39" xr:uid="{00000000-0002-0000-0C00-000000000000}">
      <formula1>-99999999999</formula1>
      <formula2>99999999999</formula2>
    </dataValidation>
    <dataValidation type="list" allowBlank="1" showInputMessage="1" showErrorMessage="1" sqref="C13" xr:uid="{00000000-0002-0000-0C00-000001000000}">
      <formula1>"0%, 50%, 100%"</formula1>
    </dataValidation>
  </dataValidations>
  <pageMargins left="0.7" right="0.7" top="0.75" bottom="0.75" header="0.3" footer="0.3"/>
  <pageSetup paperSize="8" scale="47" fitToHeight="0" orientation="landscape" r:id="rId1"/>
  <headerFooter>
    <oddHeader>&amp;C&amp;G</oddHeader>
  </headerFooter>
  <rowBreaks count="2" manualBreakCount="2">
    <brk id="52" max="18" man="1"/>
    <brk id="104" max="18" man="1"/>
  </rowBreaks>
  <drawing r:id="rId2"/>
  <legacyDrawing r:id="rId3"/>
  <legacyDrawingHF r:id="rId4"/>
  <controls>
    <mc:AlternateContent xmlns:mc="http://schemas.openxmlformats.org/markup-compatibility/2006">
      <mc:Choice Requires="x14">
        <control shapeId="29697" r:id="rId5" name="CommandButton1">
          <controlPr defaultSize="0" autoLine="0" r:id="rId6">
            <anchor moveWithCells="1">
              <from>
                <xdr:col>3</xdr:col>
                <xdr:colOff>19050</xdr:colOff>
                <xdr:row>2</xdr:row>
                <xdr:rowOff>19050</xdr:rowOff>
              </from>
              <to>
                <xdr:col>3</xdr:col>
                <xdr:colOff>1609725</xdr:colOff>
                <xdr:row>3</xdr:row>
                <xdr:rowOff>161925</xdr:rowOff>
              </to>
            </anchor>
          </controlPr>
        </control>
      </mc:Choice>
      <mc:Fallback>
        <control shapeId="29697" r:id="rId5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>
    <pageSetUpPr fitToPage="1"/>
  </sheetPr>
  <dimension ref="A1:R102"/>
  <sheetViews>
    <sheetView showGridLines="0" zoomScale="95" zoomScaleNormal="95" workbookViewId="0"/>
  </sheetViews>
  <sheetFormatPr defaultColWidth="9.42578125" defaultRowHeight="14.25"/>
  <cols>
    <col min="1" max="1" width="55.42578125" style="27" customWidth="1"/>
    <col min="2" max="2" width="12.42578125" style="28" customWidth="1"/>
    <col min="3" max="8" width="25.42578125" style="22" customWidth="1"/>
    <col min="9" max="9" width="15.42578125" style="22" customWidth="1"/>
    <col min="10" max="13" width="25.42578125" style="22" customWidth="1"/>
    <col min="14" max="14" width="25.42578125" style="29" customWidth="1"/>
    <col min="15" max="16" width="25.42578125" style="22" customWidth="1"/>
    <col min="17" max="16384" width="9.42578125" style="22"/>
  </cols>
  <sheetData>
    <row r="1" spans="1:16">
      <c r="A1" s="211" t="s">
        <v>149</v>
      </c>
      <c r="B1" s="212"/>
      <c r="C1" s="213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>
      <c r="A2" s="214" t="s">
        <v>29</v>
      </c>
      <c r="B2" s="215"/>
      <c r="C2" s="216"/>
      <c r="D2" s="23"/>
      <c r="E2" s="23"/>
      <c r="F2" s="23"/>
      <c r="G2" s="23"/>
      <c r="H2" s="23"/>
      <c r="N2" s="24"/>
    </row>
    <row r="3" spans="1:16">
      <c r="A3" s="217" t="s">
        <v>30</v>
      </c>
      <c r="B3" s="218"/>
      <c r="C3" s="216"/>
      <c r="D3" s="23"/>
      <c r="E3" s="23"/>
      <c r="F3" s="23"/>
      <c r="G3" s="23"/>
      <c r="H3" s="23"/>
      <c r="N3" s="24"/>
    </row>
    <row r="4" spans="1:16" ht="15">
      <c r="A4" s="219" t="s">
        <v>31</v>
      </c>
      <c r="B4" s="220"/>
      <c r="C4" s="221" t="str">
        <f>IFERROR(IF(C3="","",TEXT(DATE(YEAR(C3),1,1),"dd mmm yyyy")&amp;" "&amp;"- "&amp;TEXT(C3,"dd mmm yyyy")),"")</f>
        <v/>
      </c>
      <c r="D4" s="23"/>
      <c r="E4" s="23"/>
      <c r="F4" s="23"/>
      <c r="G4" s="23"/>
      <c r="H4" s="23"/>
      <c r="N4" s="24"/>
    </row>
    <row r="5" spans="1:16">
      <c r="A5" s="25"/>
      <c r="B5" s="23"/>
      <c r="C5" s="23"/>
      <c r="D5" s="23"/>
      <c r="E5" s="23"/>
      <c r="F5" s="23"/>
      <c r="G5" s="23"/>
      <c r="H5" s="23"/>
      <c r="N5" s="24"/>
    </row>
    <row r="6" spans="1:16" hidden="1">
      <c r="A6" s="25"/>
      <c r="B6" s="23"/>
      <c r="C6" s="23"/>
      <c r="D6" s="23"/>
      <c r="E6" s="23"/>
      <c r="F6" s="23"/>
      <c r="G6" s="23"/>
      <c r="H6" s="23"/>
      <c r="N6" s="24"/>
    </row>
    <row r="7" spans="1:16" hidden="1">
      <c r="N7" s="22"/>
    </row>
    <row r="8" spans="1:16">
      <c r="A8" s="27" t="s">
        <v>0</v>
      </c>
      <c r="G8" s="27"/>
    </row>
    <row r="9" spans="1:16" hidden="1">
      <c r="G9" s="27"/>
    </row>
    <row r="10" spans="1:16">
      <c r="A10" s="30" t="s">
        <v>123</v>
      </c>
      <c r="B10" s="31"/>
      <c r="C10" s="30" t="s">
        <v>124</v>
      </c>
      <c r="G10" s="27"/>
    </row>
    <row r="11" spans="1:16" ht="20.25" customHeight="1">
      <c r="A11" s="250" t="s">
        <v>150</v>
      </c>
      <c r="B11" s="31"/>
      <c r="C11" s="32" t="s">
        <v>151</v>
      </c>
      <c r="G11" s="156"/>
      <c r="I11" s="33"/>
    </row>
    <row r="12" spans="1:16">
      <c r="A12" s="250"/>
      <c r="B12" s="31"/>
      <c r="C12" s="32"/>
      <c r="G12" s="156"/>
      <c r="I12" s="35"/>
    </row>
    <row r="13" spans="1:16" ht="30">
      <c r="A13" s="36" t="s">
        <v>152</v>
      </c>
      <c r="B13" s="31"/>
      <c r="C13" s="37"/>
      <c r="F13" s="38"/>
      <c r="G13" s="156"/>
      <c r="I13" s="39"/>
    </row>
    <row r="14" spans="1:16" ht="15">
      <c r="A14" s="157"/>
      <c r="B14" s="22"/>
      <c r="C14" s="158"/>
      <c r="F14" s="38"/>
      <c r="G14" s="27"/>
      <c r="I14" s="39"/>
    </row>
    <row r="15" spans="1:16" ht="15" hidden="1">
      <c r="A15" s="157"/>
      <c r="B15" s="22"/>
      <c r="C15" s="158"/>
      <c r="F15" s="38"/>
      <c r="I15" s="39"/>
    </row>
    <row r="16" spans="1:16" ht="15" hidden="1">
      <c r="A16" s="157"/>
      <c r="B16" s="22"/>
      <c r="C16" s="158"/>
      <c r="F16" s="38"/>
      <c r="I16" s="39"/>
    </row>
    <row r="17" spans="1:18" ht="15" hidden="1">
      <c r="A17" s="157"/>
      <c r="B17" s="22"/>
      <c r="C17" s="158"/>
      <c r="F17" s="38"/>
      <c r="I17" s="39"/>
    </row>
    <row r="18" spans="1:18" ht="15" hidden="1">
      <c r="A18" s="157"/>
      <c r="B18" s="22"/>
      <c r="C18" s="158"/>
      <c r="F18" s="38"/>
      <c r="I18" s="39"/>
    </row>
    <row r="19" spans="1:18" ht="15" hidden="1">
      <c r="A19" s="22"/>
      <c r="B19" s="22"/>
      <c r="F19" s="38"/>
      <c r="I19" s="39"/>
      <c r="Q19" s="22" t="s">
        <v>153</v>
      </c>
      <c r="R19" s="22" t="s">
        <v>154</v>
      </c>
    </row>
    <row r="20" spans="1:18">
      <c r="A20" s="30" t="s">
        <v>123</v>
      </c>
      <c r="B20" s="30" t="s">
        <v>124</v>
      </c>
      <c r="C20" s="47" t="s">
        <v>125</v>
      </c>
      <c r="D20" s="47" t="s">
        <v>126</v>
      </c>
      <c r="E20" s="47" t="s">
        <v>127</v>
      </c>
      <c r="F20" s="38"/>
    </row>
    <row r="21" spans="1:18" ht="20.25" customHeight="1">
      <c r="A21" s="159"/>
      <c r="B21" s="48" t="s">
        <v>151</v>
      </c>
      <c r="C21" s="49" t="s">
        <v>155</v>
      </c>
      <c r="D21" s="49" t="s">
        <v>156</v>
      </c>
      <c r="E21" s="49" t="s">
        <v>157</v>
      </c>
      <c r="F21" s="38"/>
      <c r="I21" s="33"/>
    </row>
    <row r="22" spans="1:18">
      <c r="A22" s="159"/>
      <c r="B22" s="50"/>
      <c r="C22" s="252" t="s">
        <v>158</v>
      </c>
      <c r="D22" s="253"/>
      <c r="E22" s="254"/>
      <c r="I22" s="33"/>
    </row>
    <row r="23" spans="1:18" ht="23.85" customHeight="1">
      <c r="A23" s="245" t="s">
        <v>150</v>
      </c>
      <c r="B23" s="51"/>
      <c r="C23" s="246"/>
      <c r="D23" s="247"/>
      <c r="E23" s="248"/>
      <c r="I23" s="33"/>
    </row>
    <row r="24" spans="1:18" ht="23.85" customHeight="1">
      <c r="A24" s="245"/>
      <c r="B24" s="52"/>
      <c r="C24" s="53" t="s">
        <v>159</v>
      </c>
      <c r="D24" s="30" t="s">
        <v>159</v>
      </c>
      <c r="E24" s="30" t="s">
        <v>159</v>
      </c>
      <c r="I24" s="54"/>
    </row>
    <row r="25" spans="1:18" ht="66.599999999999994" customHeight="1">
      <c r="A25" s="55" t="s">
        <v>389</v>
      </c>
      <c r="B25" s="56"/>
      <c r="C25" s="57" t="s">
        <v>160</v>
      </c>
      <c r="D25" s="57" t="s">
        <v>161</v>
      </c>
      <c r="E25" s="57" t="s">
        <v>162</v>
      </c>
      <c r="F25" s="38"/>
      <c r="I25" s="39"/>
    </row>
    <row r="26" spans="1:18" ht="15">
      <c r="A26" s="43" t="s">
        <v>163</v>
      </c>
      <c r="B26" s="58"/>
      <c r="C26" s="59"/>
      <c r="D26" s="60"/>
      <c r="E26" s="59"/>
      <c r="I26" s="45"/>
    </row>
    <row r="27" spans="1:18" ht="15">
      <c r="A27" s="43" t="s">
        <v>164</v>
      </c>
      <c r="B27" s="58"/>
      <c r="C27" s="63"/>
      <c r="D27" s="62">
        <f t="shared" ref="D27:D33" si="0">E27-C27</f>
        <v>0</v>
      </c>
      <c r="E27" s="42"/>
      <c r="I27" s="45"/>
    </row>
    <row r="28" spans="1:18" ht="60.75" customHeight="1">
      <c r="A28" s="61" t="s">
        <v>120</v>
      </c>
      <c r="B28" s="58" t="s">
        <v>165</v>
      </c>
      <c r="C28" s="42"/>
      <c r="D28" s="62">
        <f t="shared" si="0"/>
        <v>0</v>
      </c>
      <c r="E28" s="42"/>
      <c r="I28" s="45"/>
    </row>
    <row r="29" spans="1:18" ht="39.6" customHeight="1">
      <c r="A29" s="61" t="s">
        <v>121</v>
      </c>
      <c r="B29" s="58" t="s">
        <v>166</v>
      </c>
      <c r="C29" s="63"/>
      <c r="D29" s="62">
        <f t="shared" si="0"/>
        <v>0</v>
      </c>
      <c r="E29" s="42"/>
      <c r="I29" s="45"/>
    </row>
    <row r="30" spans="1:18" ht="15">
      <c r="A30" s="61" t="s">
        <v>390</v>
      </c>
      <c r="B30" s="58" t="s">
        <v>166</v>
      </c>
      <c r="C30" s="42"/>
      <c r="D30" s="62">
        <f t="shared" si="0"/>
        <v>0</v>
      </c>
      <c r="E30" s="42"/>
      <c r="I30" s="45"/>
    </row>
    <row r="31" spans="1:18" ht="15">
      <c r="A31" s="61" t="s">
        <v>122</v>
      </c>
      <c r="B31" s="58" t="s">
        <v>166</v>
      </c>
      <c r="C31" s="42"/>
      <c r="D31" s="62">
        <f t="shared" si="0"/>
        <v>0</v>
      </c>
      <c r="E31" s="42"/>
      <c r="I31" s="45"/>
    </row>
    <row r="32" spans="1:18" ht="15">
      <c r="A32" s="61" t="s">
        <v>167</v>
      </c>
      <c r="B32" s="58"/>
      <c r="C32" s="64"/>
      <c r="D32" s="62">
        <f t="shared" si="0"/>
        <v>0</v>
      </c>
      <c r="E32" s="42"/>
      <c r="I32" s="65"/>
    </row>
    <row r="33" spans="1:14" ht="15">
      <c r="A33" s="61" t="s">
        <v>132</v>
      </c>
      <c r="B33" s="58" t="s">
        <v>166</v>
      </c>
      <c r="C33" s="42"/>
      <c r="D33" s="62">
        <f t="shared" si="0"/>
        <v>0</v>
      </c>
      <c r="E33" s="42"/>
      <c r="I33" s="45"/>
    </row>
    <row r="34" spans="1:14" ht="60.75" customHeight="1">
      <c r="A34" s="61" t="s">
        <v>168</v>
      </c>
      <c r="B34" s="58"/>
      <c r="C34" s="66"/>
      <c r="D34" s="67"/>
      <c r="E34" s="67"/>
      <c r="I34" s="45"/>
    </row>
    <row r="35" spans="1:14" ht="15">
      <c r="A35" s="61" t="s">
        <v>142</v>
      </c>
      <c r="B35" s="58" t="s">
        <v>166</v>
      </c>
      <c r="C35" s="42"/>
      <c r="D35" s="62">
        <f t="shared" ref="D35:D41" si="1">E35-C35</f>
        <v>0</v>
      </c>
      <c r="E35" s="42"/>
      <c r="I35" s="45"/>
    </row>
    <row r="36" spans="1:14" ht="15">
      <c r="A36" s="61" t="s">
        <v>143</v>
      </c>
      <c r="B36" s="58" t="s">
        <v>166</v>
      </c>
      <c r="C36" s="68"/>
      <c r="D36" s="62">
        <f t="shared" si="1"/>
        <v>0</v>
      </c>
      <c r="E36" s="42"/>
      <c r="I36" s="65"/>
    </row>
    <row r="37" spans="1:14" ht="15">
      <c r="A37" s="61" t="s">
        <v>144</v>
      </c>
      <c r="B37" s="58" t="s">
        <v>166</v>
      </c>
      <c r="C37" s="42"/>
      <c r="D37" s="62">
        <f t="shared" si="1"/>
        <v>0</v>
      </c>
      <c r="E37" s="42"/>
      <c r="I37" s="45"/>
    </row>
    <row r="38" spans="1:14" ht="15">
      <c r="A38" s="61" t="s">
        <v>145</v>
      </c>
      <c r="B38" s="58" t="s">
        <v>166</v>
      </c>
      <c r="C38" s="42"/>
      <c r="D38" s="62">
        <f t="shared" si="1"/>
        <v>0</v>
      </c>
      <c r="E38" s="42"/>
      <c r="I38" s="45"/>
    </row>
    <row r="39" spans="1:14" ht="15">
      <c r="A39" s="61" t="s">
        <v>146</v>
      </c>
      <c r="B39" s="58" t="s">
        <v>166</v>
      </c>
      <c r="C39" s="42"/>
      <c r="D39" s="62">
        <f t="shared" si="1"/>
        <v>0</v>
      </c>
      <c r="E39" s="42"/>
      <c r="I39" s="45"/>
    </row>
    <row r="40" spans="1:14" ht="15">
      <c r="A40" s="61" t="s">
        <v>169</v>
      </c>
      <c r="B40" s="58"/>
      <c r="C40" s="42"/>
      <c r="D40" s="62">
        <f t="shared" si="1"/>
        <v>0</v>
      </c>
      <c r="E40" s="42"/>
      <c r="I40" s="69"/>
    </row>
    <row r="41" spans="1:14" ht="15">
      <c r="A41" s="61" t="s">
        <v>387</v>
      </c>
      <c r="B41" s="58"/>
      <c r="C41" s="42"/>
      <c r="D41" s="70">
        <f t="shared" si="1"/>
        <v>0</v>
      </c>
      <c r="E41" s="42"/>
      <c r="I41" s="69"/>
    </row>
    <row r="42" spans="1:14" s="73" customFormat="1" ht="15">
      <c r="A42" s="43" t="s">
        <v>170</v>
      </c>
      <c r="B42" s="58"/>
      <c r="C42" s="64"/>
      <c r="D42" s="71"/>
      <c r="E42" s="71"/>
      <c r="F42" s="72"/>
      <c r="G42" s="72"/>
      <c r="H42" s="22"/>
      <c r="I42" s="72"/>
      <c r="J42" s="22"/>
      <c r="K42" s="22"/>
      <c r="L42" s="22"/>
      <c r="M42" s="22"/>
      <c r="N42" s="29"/>
    </row>
    <row r="43" spans="1:14" ht="15">
      <c r="A43" s="61" t="s">
        <v>171</v>
      </c>
      <c r="B43" s="58"/>
      <c r="C43" s="42"/>
      <c r="D43" s="62">
        <f>E43-C43</f>
        <v>0</v>
      </c>
      <c r="E43" s="42"/>
      <c r="F43" s="38"/>
      <c r="I43" s="45"/>
    </row>
    <row r="44" spans="1:14" ht="28.5">
      <c r="A44" s="74" t="s">
        <v>172</v>
      </c>
      <c r="B44" s="58"/>
      <c r="C44" s="68"/>
      <c r="D44" s="62">
        <f>E44-C44</f>
        <v>0</v>
      </c>
      <c r="E44" s="42"/>
      <c r="I44" s="65"/>
    </row>
    <row r="45" spans="1:14" ht="15">
      <c r="A45" s="43" t="s">
        <v>173</v>
      </c>
      <c r="B45" s="58"/>
      <c r="C45" s="68"/>
      <c r="D45" s="62">
        <f>E45-C45</f>
        <v>0</v>
      </c>
      <c r="E45" s="42"/>
      <c r="I45" s="65"/>
    </row>
    <row r="46" spans="1:14" ht="15">
      <c r="A46" s="43" t="s">
        <v>174</v>
      </c>
      <c r="B46" s="58"/>
      <c r="C46" s="68"/>
      <c r="D46" s="62">
        <f>E46-C46</f>
        <v>0</v>
      </c>
      <c r="E46" s="42"/>
      <c r="I46" s="65"/>
    </row>
    <row r="47" spans="1:14" ht="15">
      <c r="A47" s="61" t="s">
        <v>147</v>
      </c>
      <c r="B47" s="58" t="s">
        <v>166</v>
      </c>
      <c r="C47" s="68"/>
      <c r="D47" s="62">
        <f>E47-C47</f>
        <v>0</v>
      </c>
      <c r="E47" s="42"/>
      <c r="I47" s="65"/>
    </row>
    <row r="48" spans="1:14">
      <c r="A48" s="75"/>
      <c r="B48" s="58"/>
      <c r="C48" s="76"/>
      <c r="D48" s="77"/>
      <c r="E48" s="77"/>
      <c r="I48" s="65"/>
    </row>
    <row r="49" spans="1:9" ht="15">
      <c r="A49" s="61" t="s">
        <v>175</v>
      </c>
      <c r="B49" s="58"/>
      <c r="C49" s="78">
        <f>SUM(C27:C43,C45:C47)</f>
        <v>0</v>
      </c>
      <c r="D49" s="78">
        <f>SUM(D27:D43,D45:D47)</f>
        <v>0</v>
      </c>
      <c r="E49" s="78">
        <f>SUM(E27:E43,E45:E47)</f>
        <v>0</v>
      </c>
      <c r="I49" s="45"/>
    </row>
    <row r="50" spans="1:9">
      <c r="A50" s="75"/>
      <c r="B50" s="58"/>
      <c r="C50" s="79"/>
      <c r="D50" s="80"/>
      <c r="E50" s="80"/>
      <c r="I50" s="81"/>
    </row>
    <row r="51" spans="1:9" ht="30">
      <c r="A51" s="43" t="s">
        <v>148</v>
      </c>
      <c r="B51" s="58" t="s">
        <v>166</v>
      </c>
      <c r="C51" s="68"/>
      <c r="D51" s="82"/>
      <c r="E51" s="71"/>
      <c r="I51" s="65"/>
    </row>
    <row r="52" spans="1:9">
      <c r="A52" s="75"/>
      <c r="B52" s="58"/>
      <c r="C52" s="76"/>
      <c r="D52" s="77"/>
      <c r="E52" s="77"/>
      <c r="I52" s="65"/>
    </row>
    <row r="53" spans="1:9" ht="30">
      <c r="A53" s="61" t="s">
        <v>176</v>
      </c>
      <c r="B53" s="58"/>
      <c r="C53" s="83">
        <f>SUM(C49,C51)</f>
        <v>0</v>
      </c>
      <c r="D53" s="83">
        <f>SUM(D49,D51)</f>
        <v>0</v>
      </c>
      <c r="E53" s="83">
        <f>SUM(E49,E51)</f>
        <v>0</v>
      </c>
      <c r="I53" s="45"/>
    </row>
    <row r="54" spans="1:9">
      <c r="A54" s="75"/>
      <c r="B54" s="84"/>
      <c r="C54" s="85"/>
      <c r="D54" s="80"/>
      <c r="E54" s="80"/>
      <c r="I54" s="81"/>
    </row>
    <row r="55" spans="1:9" ht="30">
      <c r="A55" s="55" t="s">
        <v>177</v>
      </c>
      <c r="B55" s="84"/>
      <c r="C55" s="86" t="s">
        <v>178</v>
      </c>
      <c r="D55" s="86" t="s">
        <v>179</v>
      </c>
      <c r="E55" s="86" t="s">
        <v>180</v>
      </c>
      <c r="I55" s="39"/>
    </row>
    <row r="56" spans="1:9" ht="39.6" customHeight="1">
      <c r="A56" s="94" t="s">
        <v>360</v>
      </c>
      <c r="B56" s="84"/>
      <c r="C56" s="88">
        <f>SUM(C57)</f>
        <v>0</v>
      </c>
      <c r="D56" s="88">
        <f>SUM(D57)</f>
        <v>0</v>
      </c>
      <c r="E56" s="88">
        <f>SUM(E57)</f>
        <v>0</v>
      </c>
      <c r="I56" s="45"/>
    </row>
    <row r="57" spans="1:9" ht="15">
      <c r="A57" s="94" t="s">
        <v>181</v>
      </c>
      <c r="B57" s="84"/>
      <c r="C57" s="88">
        <f>SUM(C58,C61,C64,C67)</f>
        <v>0</v>
      </c>
      <c r="D57" s="88">
        <f>SUM(D58,D61,D64,D67)</f>
        <v>0</v>
      </c>
      <c r="E57" s="88">
        <f>SUM(E58,E61,E64,E67)</f>
        <v>0</v>
      </c>
      <c r="I57" s="69"/>
    </row>
    <row r="58" spans="1:9">
      <c r="A58" s="90" t="s">
        <v>182</v>
      </c>
      <c r="B58" s="84"/>
      <c r="C58" s="88">
        <f>C59-C60</f>
        <v>0</v>
      </c>
      <c r="D58" s="88">
        <f>D59-D60</f>
        <v>0</v>
      </c>
      <c r="E58" s="88">
        <f>E59-E60</f>
        <v>0</v>
      </c>
      <c r="I58" s="69"/>
    </row>
    <row r="59" spans="1:9">
      <c r="A59" s="91" t="s">
        <v>183</v>
      </c>
      <c r="B59" s="84"/>
      <c r="C59" s="88">
        <f>SUM(D59,$C$13*E59)</f>
        <v>0</v>
      </c>
      <c r="D59" s="42"/>
      <c r="E59" s="42"/>
      <c r="I59" s="69"/>
    </row>
    <row r="60" spans="1:9">
      <c r="A60" s="92" t="s">
        <v>184</v>
      </c>
      <c r="B60" s="84"/>
      <c r="C60" s="88">
        <f>SUM(D60,$C$13*E60)</f>
        <v>0</v>
      </c>
      <c r="D60" s="42"/>
      <c r="E60" s="42"/>
      <c r="I60" s="69"/>
    </row>
    <row r="61" spans="1:9">
      <c r="A61" s="90" t="s">
        <v>185</v>
      </c>
      <c r="B61" s="84"/>
      <c r="C61" s="88">
        <f>C62-C63</f>
        <v>0</v>
      </c>
      <c r="D61" s="88">
        <f>D62-D63</f>
        <v>0</v>
      </c>
      <c r="E61" s="88">
        <f>E62-E63</f>
        <v>0</v>
      </c>
      <c r="I61" s="69"/>
    </row>
    <row r="62" spans="1:9">
      <c r="A62" s="91" t="s">
        <v>186</v>
      </c>
      <c r="B62" s="84"/>
      <c r="C62" s="88">
        <f>SUM(D62,$C$13*E62)</f>
        <v>0</v>
      </c>
      <c r="D62" s="42"/>
      <c r="E62" s="42"/>
      <c r="I62" s="69"/>
    </row>
    <row r="63" spans="1:9">
      <c r="A63" s="91" t="s">
        <v>187</v>
      </c>
      <c r="B63" s="84"/>
      <c r="C63" s="88">
        <f>SUM(D63,$C$13*E63)</f>
        <v>0</v>
      </c>
      <c r="D63" s="42"/>
      <c r="E63" s="42"/>
      <c r="I63" s="69"/>
    </row>
    <row r="64" spans="1:9">
      <c r="A64" s="90" t="s">
        <v>188</v>
      </c>
      <c r="B64" s="84"/>
      <c r="C64" s="88">
        <f>SUM(C65:C66)</f>
        <v>0</v>
      </c>
      <c r="D64" s="88">
        <f>SUM(D65:D66)</f>
        <v>0</v>
      </c>
      <c r="E64" s="88">
        <f>SUM(E65:E66)</f>
        <v>0</v>
      </c>
      <c r="I64" s="69"/>
    </row>
    <row r="65" spans="1:14">
      <c r="A65" s="91" t="s">
        <v>189</v>
      </c>
      <c r="B65" s="84"/>
      <c r="C65" s="88">
        <f>SUM(D65,$C$13*E65)</f>
        <v>0</v>
      </c>
      <c r="D65" s="42"/>
      <c r="E65" s="42"/>
      <c r="I65" s="69"/>
    </row>
    <row r="66" spans="1:14">
      <c r="A66" s="91" t="s">
        <v>190</v>
      </c>
      <c r="B66" s="84"/>
      <c r="C66" s="88">
        <f>SUM(D66,$C$13*E66)</f>
        <v>0</v>
      </c>
      <c r="D66" s="42"/>
      <c r="E66" s="42"/>
      <c r="I66" s="69"/>
    </row>
    <row r="67" spans="1:14">
      <c r="A67" s="160" t="s">
        <v>191</v>
      </c>
      <c r="B67" s="84"/>
      <c r="C67" s="88">
        <f>SUM(D67,$C$13*E67)</f>
        <v>0</v>
      </c>
      <c r="D67" s="42"/>
      <c r="E67" s="42"/>
      <c r="I67" s="69"/>
    </row>
    <row r="68" spans="1:14">
      <c r="A68" s="75"/>
      <c r="B68" s="84"/>
      <c r="C68" s="93"/>
      <c r="I68" s="81"/>
    </row>
    <row r="69" spans="1:14" ht="15">
      <c r="A69" s="61" t="s">
        <v>192</v>
      </c>
      <c r="B69" s="84"/>
      <c r="C69" s="88">
        <f>SUM(C56)</f>
        <v>0</v>
      </c>
      <c r="D69" s="88">
        <f>SUM(D56)</f>
        <v>0</v>
      </c>
      <c r="E69" s="88">
        <f>SUM(E56)</f>
        <v>0</v>
      </c>
      <c r="I69" s="45"/>
    </row>
    <row r="70" spans="1:14" s="96" customFormat="1" ht="15">
      <c r="A70" s="94"/>
      <c r="B70" s="84"/>
      <c r="C70" s="95"/>
      <c r="D70" s="22"/>
      <c r="E70" s="22"/>
      <c r="F70" s="22"/>
      <c r="G70" s="22"/>
      <c r="H70" s="22"/>
      <c r="I70" s="45"/>
      <c r="J70" s="22"/>
      <c r="K70" s="22"/>
      <c r="L70" s="22"/>
      <c r="M70" s="22"/>
      <c r="N70" s="29"/>
    </row>
    <row r="71" spans="1:14" ht="15">
      <c r="A71" s="97" t="s">
        <v>193</v>
      </c>
      <c r="B71" s="84"/>
      <c r="C71" s="86" t="s">
        <v>194</v>
      </c>
      <c r="D71" s="38"/>
      <c r="I71" s="39"/>
    </row>
    <row r="72" spans="1:14" ht="20.25" customHeight="1">
      <c r="A72" s="61" t="s">
        <v>195</v>
      </c>
      <c r="B72" s="84"/>
      <c r="C72" s="78">
        <f>IF(C73&gt;200000,40000+(C73-200000)*0.1,C73*0.2)</f>
        <v>0</v>
      </c>
      <c r="I72" s="45"/>
    </row>
    <row r="73" spans="1:14" ht="20.25" customHeight="1">
      <c r="A73" s="160" t="s">
        <v>196</v>
      </c>
      <c r="B73" s="84"/>
      <c r="C73" s="42"/>
      <c r="I73" s="45"/>
    </row>
    <row r="74" spans="1:14" ht="25.15" customHeight="1">
      <c r="A74" s="61" t="s">
        <v>197</v>
      </c>
      <c r="B74" s="84"/>
      <c r="C74" s="78">
        <f>IF(C75&gt;200000,40000+(C75-200000)*0.1,C75*0.2)</f>
        <v>0</v>
      </c>
      <c r="D74" s="73"/>
      <c r="I74" s="45"/>
    </row>
    <row r="75" spans="1:14" ht="20.25" customHeight="1">
      <c r="A75" s="90" t="s">
        <v>394</v>
      </c>
      <c r="B75" s="84"/>
      <c r="C75" s="42"/>
      <c r="D75" s="73"/>
      <c r="I75" s="45"/>
    </row>
    <row r="76" spans="1:14" ht="14.1" hidden="1" customHeight="1">
      <c r="A76" s="161"/>
      <c r="B76" s="162"/>
      <c r="C76" s="163"/>
      <c r="I76" s="45"/>
    </row>
    <row r="77" spans="1:14" ht="14.1" hidden="1" customHeight="1">
      <c r="A77" s="161"/>
      <c r="B77" s="162"/>
      <c r="C77" s="163"/>
      <c r="I77" s="45"/>
    </row>
    <row r="78" spans="1:14" ht="15" hidden="1">
      <c r="A78" s="161"/>
      <c r="B78" s="162"/>
      <c r="C78" s="163"/>
      <c r="I78" s="45"/>
    </row>
    <row r="79" spans="1:14" ht="15" hidden="1">
      <c r="A79" s="161"/>
      <c r="B79" s="162"/>
      <c r="C79" s="163"/>
      <c r="I79" s="45"/>
    </row>
    <row r="80" spans="1:14" ht="15" hidden="1">
      <c r="A80" s="161"/>
      <c r="B80" s="162"/>
      <c r="C80" s="163"/>
      <c r="I80" s="45"/>
    </row>
    <row r="81" spans="1:9" hidden="1">
      <c r="A81" s="164"/>
      <c r="B81" s="162"/>
      <c r="C81" s="165"/>
      <c r="I81" s="45"/>
    </row>
    <row r="82" spans="1:9" ht="15" hidden="1">
      <c r="A82" s="161"/>
      <c r="B82" s="162"/>
      <c r="C82" s="163"/>
      <c r="I82" s="45"/>
    </row>
    <row r="83" spans="1:9" ht="15" hidden="1">
      <c r="A83" s="161"/>
      <c r="B83" s="162"/>
      <c r="C83" s="166"/>
      <c r="I83" s="45"/>
    </row>
    <row r="84" spans="1:9" ht="15" hidden="1">
      <c r="A84" s="161"/>
      <c r="B84" s="162"/>
      <c r="C84" s="166"/>
      <c r="I84" s="45"/>
    </row>
    <row r="85" spans="1:9" ht="15" hidden="1">
      <c r="A85" s="161"/>
      <c r="B85" s="162"/>
      <c r="C85" s="166"/>
      <c r="I85" s="45"/>
    </row>
    <row r="86" spans="1:9" ht="15" hidden="1">
      <c r="A86" s="161"/>
      <c r="B86" s="162"/>
      <c r="C86" s="166"/>
      <c r="I86" s="45"/>
    </row>
    <row r="87" spans="1:9" ht="15" hidden="1">
      <c r="A87" s="161"/>
      <c r="B87" s="162"/>
      <c r="C87" s="166"/>
      <c r="I87" s="45"/>
    </row>
    <row r="88" spans="1:9" ht="15" hidden="1">
      <c r="A88" s="161"/>
      <c r="B88" s="162"/>
      <c r="C88" s="166"/>
      <c r="I88" s="45"/>
    </row>
    <row r="89" spans="1:9" ht="15" hidden="1">
      <c r="A89" s="161"/>
      <c r="B89" s="162"/>
      <c r="C89" s="166"/>
      <c r="I89" s="45"/>
    </row>
    <row r="90" spans="1:9" ht="15" hidden="1">
      <c r="A90" s="161"/>
      <c r="B90" s="162"/>
      <c r="C90" s="166"/>
      <c r="I90" s="45"/>
    </row>
    <row r="91" spans="1:9" ht="15" hidden="1">
      <c r="A91" s="161"/>
      <c r="B91" s="162"/>
      <c r="C91" s="166"/>
      <c r="I91" s="45"/>
    </row>
    <row r="92" spans="1:9" ht="15" hidden="1">
      <c r="A92" s="161"/>
      <c r="B92" s="162"/>
      <c r="C92" s="166"/>
      <c r="I92" s="45"/>
    </row>
    <row r="93" spans="1:9" ht="15" hidden="1">
      <c r="A93" s="161"/>
      <c r="B93" s="162"/>
      <c r="C93" s="166"/>
      <c r="I93" s="45"/>
    </row>
    <row r="94" spans="1:9" ht="15" hidden="1">
      <c r="A94" s="161"/>
      <c r="B94" s="162"/>
      <c r="C94" s="166"/>
      <c r="I94" s="45"/>
    </row>
    <row r="95" spans="1:9" ht="15" hidden="1">
      <c r="A95" s="161"/>
      <c r="B95" s="162"/>
      <c r="C95" s="166"/>
      <c r="I95" s="45"/>
    </row>
    <row r="96" spans="1:9" ht="15" hidden="1">
      <c r="A96" s="161"/>
      <c r="B96" s="162"/>
      <c r="C96" s="166"/>
      <c r="I96" s="45"/>
    </row>
    <row r="97" spans="1:9" ht="15" hidden="1">
      <c r="A97" s="161"/>
      <c r="B97" s="162"/>
      <c r="C97" s="166"/>
      <c r="I97" s="45"/>
    </row>
    <row r="98" spans="1:9" ht="15">
      <c r="A98" s="61" t="s">
        <v>198</v>
      </c>
      <c r="B98" s="84"/>
      <c r="C98" s="102">
        <f>MAX(C72,C74,2000)</f>
        <v>2000</v>
      </c>
      <c r="I98" s="45"/>
    </row>
    <row r="99" spans="1:9" ht="15">
      <c r="A99" s="61"/>
      <c r="B99" s="84"/>
      <c r="C99" s="103"/>
      <c r="I99" s="45"/>
    </row>
    <row r="100" spans="1:9" ht="30">
      <c r="A100" s="61" t="s">
        <v>199</v>
      </c>
      <c r="B100" s="84"/>
      <c r="C100" s="104">
        <f>SUM(C69,C98)</f>
        <v>2000</v>
      </c>
      <c r="I100" s="45"/>
    </row>
    <row r="101" spans="1:9" ht="15">
      <c r="A101" s="43" t="s">
        <v>200</v>
      </c>
      <c r="B101" s="84"/>
      <c r="C101" s="42"/>
      <c r="I101" s="69"/>
    </row>
    <row r="102" spans="1:9" ht="39.6" customHeight="1">
      <c r="A102" s="97" t="s">
        <v>201</v>
      </c>
      <c r="B102" s="105"/>
      <c r="C102" s="88">
        <f>C100-C101</f>
        <v>2000</v>
      </c>
      <c r="I102" s="45"/>
    </row>
  </sheetData>
  <sheetProtection insertHyperlinks="0"/>
  <mergeCells count="4">
    <mergeCell ref="A11:A12"/>
    <mergeCell ref="C22:E22"/>
    <mergeCell ref="A23:A24"/>
    <mergeCell ref="C23:E23"/>
  </mergeCells>
  <phoneticPr fontId="10" type="noConversion"/>
  <dataValidations count="2">
    <dataValidation type="decimal" allowBlank="1" showInputMessage="1" showErrorMessage="1" errorTitle="Error" error="Please enter a number of +/- 11 digits" sqref="C101 C75 C73 D65:E67 D62:E63 D59:E60 C51 E43:E47 C43:C47 E27:E33 C33 C27:C31 E35:E41 C35:C41" xr:uid="{00000000-0002-0000-0D00-000000000000}">
      <formula1>-99999999999</formula1>
      <formula2>99999999999</formula2>
    </dataValidation>
    <dataValidation type="list" allowBlank="1" showInputMessage="1" showErrorMessage="1" sqref="C13" xr:uid="{00000000-0002-0000-0D00-000001000000}">
      <formula1>"0%, 50%, 100%"</formula1>
    </dataValidation>
  </dataValidations>
  <pageMargins left="0.7" right="0.7" top="0.75" bottom="0.75" header="0.3" footer="0.3"/>
  <pageSetup paperSize="8" scale="47" fitToHeight="0" orientation="landscape" r:id="rId1"/>
  <headerFooter>
    <oddHeader>&amp;C&amp;G</oddHeader>
  </headerFooter>
  <rowBreaks count="1" manualBreakCount="1">
    <brk id="54" max="18" man="1"/>
  </rowBreaks>
  <drawing r:id="rId2"/>
  <legacyDrawing r:id="rId3"/>
  <legacyDrawingHF r:id="rId4"/>
  <controls>
    <mc:AlternateContent xmlns:mc="http://schemas.openxmlformats.org/markup-compatibility/2006">
      <mc:Choice Requires="x14">
        <control shapeId="28673" r:id="rId5" name="CommandButton1">
          <controlPr defaultSize="0" autoLine="0" r:id="rId6">
            <anchor moveWithCells="1">
              <from>
                <xdr:col>3</xdr:col>
                <xdr:colOff>9525</xdr:colOff>
                <xdr:row>2</xdr:row>
                <xdr:rowOff>0</xdr:rowOff>
              </from>
              <to>
                <xdr:col>3</xdr:col>
                <xdr:colOff>1600200</xdr:colOff>
                <xdr:row>3</xdr:row>
                <xdr:rowOff>142875</xdr:rowOff>
              </to>
            </anchor>
          </controlPr>
        </control>
      </mc:Choice>
      <mc:Fallback>
        <control shapeId="28673" r:id="rId5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AM55"/>
  <sheetViews>
    <sheetView showGridLines="0" workbookViewId="0"/>
  </sheetViews>
  <sheetFormatPr defaultColWidth="8.42578125" defaultRowHeight="14.25"/>
  <cols>
    <col min="1" max="1" width="26.42578125" style="29" customWidth="1"/>
    <col min="2" max="2" width="42.42578125" style="29" customWidth="1"/>
    <col min="3" max="3" width="22.42578125" style="29" customWidth="1"/>
    <col min="4" max="4" width="23" style="29" customWidth="1"/>
    <col min="5" max="5" width="26.42578125" style="29" customWidth="1"/>
    <col min="6" max="9" width="14.42578125" style="29" customWidth="1"/>
    <col min="10" max="10" width="5.42578125" style="29" customWidth="1"/>
    <col min="11" max="16384" width="8.42578125" style="29"/>
  </cols>
  <sheetData>
    <row r="1" spans="1:9">
      <c r="A1" s="222" t="s">
        <v>119</v>
      </c>
      <c r="B1" s="223"/>
      <c r="C1" s="170"/>
      <c r="D1" s="170"/>
      <c r="E1" s="170"/>
    </row>
    <row r="2" spans="1:9">
      <c r="A2" s="224" t="s">
        <v>29</v>
      </c>
      <c r="B2" s="9"/>
      <c r="C2" s="12"/>
      <c r="D2" s="12"/>
      <c r="E2" s="12"/>
    </row>
    <row r="3" spans="1:9">
      <c r="A3" s="224" t="s">
        <v>30</v>
      </c>
      <c r="B3" s="9"/>
      <c r="C3" s="12"/>
      <c r="D3" s="12"/>
      <c r="E3" s="12"/>
    </row>
    <row r="4" spans="1:9" ht="15">
      <c r="A4" s="224" t="s">
        <v>31</v>
      </c>
      <c r="B4" s="207"/>
      <c r="C4" s="12"/>
      <c r="D4" s="12"/>
      <c r="E4" s="12"/>
    </row>
    <row r="7" spans="1:9">
      <c r="A7" s="171"/>
      <c r="B7" s="172"/>
      <c r="C7" s="172"/>
      <c r="D7" s="172"/>
      <c r="E7" s="172"/>
    </row>
    <row r="8" spans="1:9">
      <c r="A8" s="173" t="s">
        <v>0</v>
      </c>
      <c r="B8" s="174"/>
    </row>
    <row r="9" spans="1:9">
      <c r="A9" s="175" t="s">
        <v>123</v>
      </c>
      <c r="B9" s="175" t="s">
        <v>124</v>
      </c>
      <c r="C9" s="175" t="s">
        <v>125</v>
      </c>
      <c r="D9" s="175" t="s">
        <v>126</v>
      </c>
      <c r="E9" s="175" t="s">
        <v>127</v>
      </c>
      <c r="F9" s="175" t="s">
        <v>128</v>
      </c>
      <c r="G9" s="175" t="s">
        <v>129</v>
      </c>
      <c r="H9" s="175" t="s">
        <v>130</v>
      </c>
      <c r="I9" s="175" t="s">
        <v>131</v>
      </c>
    </row>
    <row r="10" spans="1:9" ht="30">
      <c r="A10" s="176" t="s">
        <v>133</v>
      </c>
      <c r="B10" s="176" t="s">
        <v>134</v>
      </c>
      <c r="C10" s="176" t="s">
        <v>135</v>
      </c>
      <c r="D10" s="176" t="s">
        <v>136</v>
      </c>
      <c r="E10" s="176" t="s">
        <v>137</v>
      </c>
      <c r="F10" s="114" t="s">
        <v>138</v>
      </c>
      <c r="G10" s="114" t="s">
        <v>139</v>
      </c>
      <c r="H10" s="114" t="s">
        <v>140</v>
      </c>
      <c r="I10" s="114" t="s">
        <v>141</v>
      </c>
    </row>
    <row r="11" spans="1:9">
      <c r="A11" s="167"/>
      <c r="B11" s="167"/>
      <c r="C11" s="204"/>
      <c r="D11" s="167"/>
      <c r="E11" s="167"/>
      <c r="F11" s="168"/>
      <c r="G11" s="167"/>
      <c r="H11" s="167"/>
      <c r="I11" s="169"/>
    </row>
    <row r="12" spans="1:9">
      <c r="A12" s="167"/>
      <c r="B12" s="167"/>
      <c r="C12" s="167"/>
      <c r="D12" s="167"/>
      <c r="E12" s="167"/>
      <c r="F12" s="168"/>
      <c r="G12" s="167"/>
      <c r="H12" s="167"/>
      <c r="I12" s="169"/>
    </row>
    <row r="13" spans="1:9">
      <c r="A13" s="167"/>
      <c r="B13" s="167"/>
      <c r="C13" s="167"/>
      <c r="D13" s="167"/>
      <c r="E13" s="167"/>
      <c r="F13" s="168"/>
      <c r="G13" s="167"/>
      <c r="H13" s="167"/>
      <c r="I13" s="169"/>
    </row>
    <row r="14" spans="1:9">
      <c r="A14" s="167"/>
      <c r="B14" s="167"/>
      <c r="C14" s="167"/>
      <c r="D14" s="167"/>
      <c r="E14" s="167"/>
      <c r="F14" s="168"/>
      <c r="G14" s="167"/>
      <c r="H14" s="167"/>
      <c r="I14" s="169"/>
    </row>
    <row r="15" spans="1:9">
      <c r="A15" s="167"/>
      <c r="B15" s="167"/>
      <c r="C15" s="167"/>
      <c r="D15" s="167"/>
      <c r="E15" s="167"/>
      <c r="F15" s="168"/>
      <c r="G15" s="167"/>
      <c r="H15" s="167"/>
      <c r="I15" s="169"/>
    </row>
    <row r="16" spans="1:9">
      <c r="A16" s="167"/>
      <c r="B16" s="167"/>
      <c r="C16" s="167"/>
      <c r="D16" s="167"/>
      <c r="E16" s="167"/>
      <c r="F16" s="168"/>
      <c r="G16" s="167"/>
      <c r="H16" s="167"/>
      <c r="I16" s="169"/>
    </row>
    <row r="17" spans="1:9">
      <c r="A17" s="167"/>
      <c r="B17" s="167"/>
      <c r="C17" s="167"/>
      <c r="D17" s="167"/>
      <c r="E17" s="167"/>
      <c r="F17" s="168"/>
      <c r="G17" s="167"/>
      <c r="H17" s="167"/>
      <c r="I17" s="169"/>
    </row>
    <row r="18" spans="1:9">
      <c r="A18" s="167"/>
      <c r="B18" s="167"/>
      <c r="C18" s="167"/>
      <c r="D18" s="167"/>
      <c r="E18" s="167"/>
      <c r="F18" s="168"/>
      <c r="G18" s="167"/>
      <c r="H18" s="167"/>
      <c r="I18" s="169"/>
    </row>
    <row r="19" spans="1:9">
      <c r="A19" s="167"/>
      <c r="B19" s="167"/>
      <c r="C19" s="167"/>
      <c r="D19" s="167"/>
      <c r="E19" s="167"/>
      <c r="F19" s="168"/>
      <c r="G19" s="167"/>
      <c r="H19" s="167"/>
      <c r="I19" s="169"/>
    </row>
    <row r="20" spans="1:9">
      <c r="A20" s="167"/>
      <c r="B20" s="167"/>
      <c r="C20" s="167"/>
      <c r="D20" s="167"/>
      <c r="E20" s="167"/>
      <c r="F20" s="168"/>
      <c r="G20" s="167"/>
      <c r="H20" s="167"/>
      <c r="I20" s="169"/>
    </row>
    <row r="21" spans="1:9">
      <c r="A21" s="167"/>
      <c r="B21" s="167"/>
      <c r="C21" s="167"/>
      <c r="D21" s="167"/>
      <c r="E21" s="167"/>
      <c r="F21" s="168"/>
      <c r="G21" s="167"/>
      <c r="H21" s="167"/>
      <c r="I21" s="169"/>
    </row>
    <row r="22" spans="1:9">
      <c r="A22" s="167"/>
      <c r="B22" s="167"/>
      <c r="C22" s="167"/>
      <c r="D22" s="167"/>
      <c r="E22" s="167"/>
      <c r="F22" s="168"/>
      <c r="G22" s="167"/>
      <c r="H22" s="167"/>
      <c r="I22" s="169"/>
    </row>
    <row r="23" spans="1:9">
      <c r="A23" s="167"/>
      <c r="B23" s="167"/>
      <c r="C23" s="167"/>
      <c r="D23" s="167"/>
      <c r="E23" s="167"/>
      <c r="F23" s="168"/>
      <c r="G23" s="167"/>
      <c r="H23" s="167"/>
      <c r="I23" s="169"/>
    </row>
    <row r="24" spans="1:9">
      <c r="A24" s="167"/>
      <c r="B24" s="167"/>
      <c r="C24" s="167"/>
      <c r="D24" s="167"/>
      <c r="E24" s="167"/>
      <c r="F24" s="168"/>
      <c r="G24" s="167"/>
      <c r="H24" s="167"/>
      <c r="I24" s="169"/>
    </row>
    <row r="25" spans="1:9">
      <c r="A25" s="167"/>
      <c r="B25" s="167"/>
      <c r="C25" s="167"/>
      <c r="D25" s="167"/>
      <c r="E25" s="167"/>
      <c r="F25" s="168"/>
      <c r="G25" s="167"/>
      <c r="H25" s="167"/>
      <c r="I25" s="169"/>
    </row>
    <row r="26" spans="1:9">
      <c r="A26" s="167"/>
      <c r="B26" s="167"/>
      <c r="C26" s="167"/>
      <c r="D26" s="167"/>
      <c r="E26" s="167"/>
      <c r="F26" s="168"/>
      <c r="G26" s="167"/>
      <c r="H26" s="167"/>
      <c r="I26" s="169"/>
    </row>
    <row r="27" spans="1:9">
      <c r="A27" s="167"/>
      <c r="B27" s="167"/>
      <c r="C27" s="167"/>
      <c r="D27" s="167"/>
      <c r="E27" s="167"/>
      <c r="F27" s="168"/>
      <c r="G27" s="167"/>
      <c r="H27" s="167"/>
      <c r="I27" s="169"/>
    </row>
    <row r="28" spans="1:9">
      <c r="A28" s="167"/>
      <c r="B28" s="167"/>
      <c r="C28" s="167"/>
      <c r="D28" s="167"/>
      <c r="E28" s="167"/>
      <c r="F28" s="168"/>
      <c r="G28" s="167"/>
      <c r="H28" s="167"/>
      <c r="I28" s="169"/>
    </row>
    <row r="29" spans="1:9">
      <c r="A29" s="167"/>
      <c r="B29" s="167"/>
      <c r="C29" s="167"/>
      <c r="D29" s="167"/>
      <c r="E29" s="167"/>
      <c r="F29" s="168"/>
      <c r="G29" s="167"/>
      <c r="H29" s="167"/>
      <c r="I29" s="169"/>
    </row>
    <row r="30" spans="1:9">
      <c r="A30" s="167"/>
      <c r="B30" s="167"/>
      <c r="C30" s="167"/>
      <c r="D30" s="167"/>
      <c r="E30" s="167"/>
      <c r="F30" s="168"/>
      <c r="G30" s="167"/>
      <c r="H30" s="167"/>
      <c r="I30" s="169"/>
    </row>
    <row r="31" spans="1:9">
      <c r="A31" s="167"/>
      <c r="B31" s="167"/>
      <c r="C31" s="167"/>
      <c r="D31" s="167"/>
      <c r="E31" s="167"/>
      <c r="F31" s="168"/>
      <c r="G31" s="167"/>
      <c r="H31" s="167"/>
      <c r="I31" s="169"/>
    </row>
    <row r="32" spans="1:9">
      <c r="A32" s="167"/>
      <c r="B32" s="167"/>
      <c r="C32" s="167"/>
      <c r="D32" s="167"/>
      <c r="E32" s="167"/>
      <c r="F32" s="168"/>
      <c r="G32" s="167"/>
      <c r="H32" s="167"/>
      <c r="I32" s="169"/>
    </row>
    <row r="33" spans="1:9">
      <c r="A33" s="167"/>
      <c r="B33" s="167"/>
      <c r="C33" s="167"/>
      <c r="D33" s="167"/>
      <c r="E33" s="167"/>
      <c r="F33" s="168"/>
      <c r="G33" s="167"/>
      <c r="H33" s="167"/>
      <c r="I33" s="169"/>
    </row>
    <row r="34" spans="1:9">
      <c r="A34" s="167"/>
      <c r="B34" s="167"/>
      <c r="C34" s="167"/>
      <c r="D34" s="167"/>
      <c r="E34" s="167"/>
      <c r="F34" s="168"/>
      <c r="G34" s="167"/>
      <c r="H34" s="167"/>
      <c r="I34" s="169"/>
    </row>
    <row r="35" spans="1:9">
      <c r="A35" s="167"/>
      <c r="B35" s="167"/>
      <c r="C35" s="167"/>
      <c r="D35" s="167"/>
      <c r="E35" s="167"/>
      <c r="F35" s="168"/>
      <c r="G35" s="167"/>
      <c r="H35" s="167"/>
      <c r="I35" s="169"/>
    </row>
    <row r="36" spans="1:9">
      <c r="A36" s="167"/>
      <c r="B36" s="167"/>
      <c r="C36" s="167"/>
      <c r="D36" s="167"/>
      <c r="E36" s="167"/>
      <c r="F36" s="168"/>
      <c r="G36" s="167"/>
      <c r="H36" s="167"/>
      <c r="I36" s="169"/>
    </row>
    <row r="37" spans="1:9">
      <c r="A37" s="167"/>
      <c r="B37" s="167"/>
      <c r="C37" s="167"/>
      <c r="D37" s="167"/>
      <c r="E37" s="167"/>
      <c r="F37" s="168"/>
      <c r="G37" s="167"/>
      <c r="H37" s="167"/>
      <c r="I37" s="169"/>
    </row>
    <row r="38" spans="1:9">
      <c r="A38" s="167"/>
      <c r="B38" s="167"/>
      <c r="C38" s="167"/>
      <c r="D38" s="167"/>
      <c r="E38" s="167"/>
      <c r="F38" s="168"/>
      <c r="G38" s="167"/>
      <c r="H38" s="167"/>
      <c r="I38" s="169"/>
    </row>
    <row r="39" spans="1:9">
      <c r="A39" s="167"/>
      <c r="B39" s="167"/>
      <c r="C39" s="167"/>
      <c r="D39" s="167"/>
      <c r="E39" s="167"/>
      <c r="F39" s="168"/>
      <c r="G39" s="167"/>
      <c r="H39" s="167"/>
      <c r="I39" s="169"/>
    </row>
    <row r="40" spans="1:9">
      <c r="A40" s="167"/>
      <c r="B40" s="167"/>
      <c r="C40" s="167"/>
      <c r="D40" s="167"/>
      <c r="E40" s="167"/>
      <c r="F40" s="168"/>
      <c r="G40" s="167"/>
      <c r="H40" s="167"/>
      <c r="I40" s="169"/>
    </row>
    <row r="41" spans="1:9">
      <c r="A41" s="167"/>
      <c r="B41" s="167"/>
      <c r="C41" s="167"/>
      <c r="D41" s="167"/>
      <c r="E41" s="167"/>
      <c r="F41" s="168"/>
      <c r="G41" s="167"/>
      <c r="H41" s="167"/>
      <c r="I41" s="169"/>
    </row>
    <row r="42" spans="1:9">
      <c r="A42" s="167"/>
      <c r="B42" s="167"/>
      <c r="C42" s="167"/>
      <c r="D42" s="167"/>
      <c r="E42" s="167"/>
      <c r="F42" s="168"/>
      <c r="G42" s="167"/>
      <c r="H42" s="167"/>
      <c r="I42" s="169"/>
    </row>
    <row r="43" spans="1:9">
      <c r="A43" s="167"/>
      <c r="B43" s="167"/>
      <c r="C43" s="167"/>
      <c r="D43" s="167"/>
      <c r="E43" s="167"/>
      <c r="F43" s="168"/>
      <c r="G43" s="167"/>
      <c r="H43" s="167"/>
      <c r="I43" s="169"/>
    </row>
    <row r="44" spans="1:9">
      <c r="A44" s="167"/>
      <c r="B44" s="167"/>
      <c r="C44" s="167"/>
      <c r="D44" s="167"/>
      <c r="E44" s="167"/>
      <c r="F44" s="168"/>
      <c r="G44" s="167"/>
      <c r="H44" s="167"/>
      <c r="I44" s="169"/>
    </row>
    <row r="45" spans="1:9">
      <c r="A45" s="167"/>
      <c r="B45" s="167"/>
      <c r="C45" s="167"/>
      <c r="D45" s="167"/>
      <c r="E45" s="167"/>
      <c r="F45" s="168"/>
      <c r="G45" s="167"/>
      <c r="H45" s="167"/>
      <c r="I45" s="169"/>
    </row>
    <row r="46" spans="1:9">
      <c r="A46" s="167"/>
      <c r="B46" s="167"/>
      <c r="C46" s="167"/>
      <c r="D46" s="167"/>
      <c r="E46" s="167"/>
      <c r="F46" s="168"/>
      <c r="G46" s="167"/>
      <c r="H46" s="167"/>
      <c r="I46" s="169"/>
    </row>
    <row r="47" spans="1:9">
      <c r="A47" s="167"/>
      <c r="B47" s="167"/>
      <c r="C47" s="167"/>
      <c r="D47" s="167"/>
      <c r="E47" s="167"/>
      <c r="F47" s="168"/>
      <c r="G47" s="167"/>
      <c r="H47" s="167"/>
      <c r="I47" s="169"/>
    </row>
    <row r="48" spans="1:9">
      <c r="A48" s="167"/>
      <c r="B48" s="167"/>
      <c r="C48" s="167"/>
      <c r="D48" s="167"/>
      <c r="E48" s="167"/>
      <c r="F48" s="168"/>
      <c r="G48" s="167"/>
      <c r="H48" s="167"/>
      <c r="I48" s="169"/>
    </row>
    <row r="49" spans="1:39">
      <c r="A49" s="167"/>
      <c r="B49" s="167"/>
      <c r="C49" s="167"/>
      <c r="D49" s="167"/>
      <c r="E49" s="167"/>
      <c r="F49" s="168"/>
      <c r="G49" s="167"/>
      <c r="H49" s="167"/>
      <c r="I49" s="169"/>
    </row>
    <row r="50" spans="1:39">
      <c r="A50" s="167"/>
      <c r="B50" s="167"/>
      <c r="C50" s="167"/>
      <c r="D50" s="167"/>
      <c r="E50" s="167"/>
      <c r="F50" s="168"/>
      <c r="G50" s="167"/>
      <c r="H50" s="167"/>
      <c r="I50" s="169"/>
    </row>
    <row r="51" spans="1:39">
      <c r="A51" s="167"/>
      <c r="B51" s="167"/>
      <c r="C51" s="167"/>
      <c r="D51" s="167"/>
      <c r="E51" s="167"/>
      <c r="F51" s="168"/>
      <c r="G51" s="167"/>
      <c r="H51" s="167"/>
      <c r="I51" s="169"/>
    </row>
    <row r="52" spans="1:39">
      <c r="A52" s="167"/>
      <c r="B52" s="167"/>
      <c r="C52" s="167"/>
      <c r="D52" s="167"/>
      <c r="E52" s="167"/>
      <c r="F52" s="168"/>
      <c r="G52" s="167"/>
      <c r="H52" s="167"/>
      <c r="I52" s="169"/>
    </row>
    <row r="53" spans="1:39">
      <c r="A53" s="167"/>
      <c r="B53" s="167"/>
      <c r="C53" s="167"/>
      <c r="D53" s="167"/>
      <c r="E53" s="167"/>
      <c r="F53" s="168"/>
      <c r="G53" s="167"/>
      <c r="H53" s="167"/>
      <c r="I53" s="169"/>
    </row>
    <row r="54" spans="1:39">
      <c r="A54" s="167"/>
      <c r="B54" s="167"/>
      <c r="C54" s="167"/>
      <c r="D54" s="167"/>
      <c r="E54" s="167"/>
      <c r="F54" s="168"/>
      <c r="G54" s="167"/>
      <c r="H54" s="167"/>
      <c r="I54" s="169"/>
    </row>
    <row r="55" spans="1:39" s="1" customFormat="1" ht="32.25" customHeight="1">
      <c r="A55" s="7"/>
      <c r="B55" s="7"/>
      <c r="C55" s="8"/>
      <c r="D55" s="8"/>
      <c r="E55" s="8"/>
      <c r="F55" s="8"/>
      <c r="G55" s="2"/>
      <c r="H55" s="8"/>
      <c r="I55" s="8"/>
      <c r="J55" s="29"/>
      <c r="K55" s="29"/>
      <c r="L55" s="29"/>
      <c r="M55" s="29"/>
      <c r="N55" s="29"/>
      <c r="O55" s="29"/>
      <c r="P55" s="3"/>
      <c r="Q55" s="4"/>
      <c r="R55" s="3"/>
      <c r="S55" s="3"/>
      <c r="T55" s="3"/>
      <c r="U55" s="3"/>
      <c r="X55" s="5"/>
      <c r="Y55" s="6"/>
      <c r="Z55" s="6"/>
      <c r="AA55" s="6"/>
      <c r="AB55" s="5"/>
      <c r="AC55" s="5"/>
      <c r="AD55" s="5"/>
      <c r="AE55" s="5"/>
      <c r="AF55" s="5"/>
      <c r="AG55" s="6"/>
      <c r="AH55" s="6"/>
      <c r="AI55" s="6"/>
      <c r="AJ55" s="5"/>
      <c r="AK55" s="5"/>
      <c r="AL55" s="5"/>
      <c r="AM55" s="5"/>
    </row>
  </sheetData>
  <sheetProtection insertHyperlinks="0"/>
  <phoneticPr fontId="10" type="noConversion"/>
  <dataValidations count="5">
    <dataValidation type="list" allowBlank="1" showInputMessage="1" showErrorMessage="1" sqref="E11:E54" xr:uid="{00000000-0002-0000-0E00-000000000000}">
      <formula1>"Listed, Unlisted"</formula1>
    </dataValidation>
    <dataValidation type="list" allowBlank="1" showInputMessage="1" showErrorMessage="1" sqref="H11:H54" xr:uid="{00000000-0002-0000-0E00-000001000000}">
      <formula1>"Rating 1, Rating 2, Rating 3, Rating 4, Rating 5, Rating 6, Rating 7, Unrated"</formula1>
    </dataValidation>
    <dataValidation type="list" allowBlank="1" showInputMessage="1" showErrorMessage="1" sqref="A11:A54" xr:uid="{00000000-0002-0000-0E00-000002000000}">
      <formula1>DROPDOWN_1</formula1>
    </dataValidation>
    <dataValidation type="decimal" allowBlank="1" showInputMessage="1" showErrorMessage="1" errorTitle="Error" error="Please enter a number of +/- 11 digits" sqref="I11:I54" xr:uid="{00000000-0002-0000-0E00-000003000000}">
      <formula1>-99999999999</formula1>
      <formula2>99999999999</formula2>
    </dataValidation>
    <dataValidation type="date" allowBlank="1" showInputMessage="1" showErrorMessage="1" errorTitle="Error" error="Please enter a date in the format of dd/mm/yyyy (e.g., 17/06/2024)" sqref="F11:F54" xr:uid="{00000000-0002-0000-0E00-000004000000}">
      <formula1>1</formula1>
      <formula2>401404</formula2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31748" r:id="rId4" name="CommandButton2">
          <controlPr defaultSize="0" autoLine="0" r:id="rId5">
            <anchor moveWithCells="1">
              <from>
                <xdr:col>1</xdr:col>
                <xdr:colOff>28575</xdr:colOff>
                <xdr:row>54</xdr:row>
                <xdr:rowOff>66675</xdr:rowOff>
              </from>
              <to>
                <xdr:col>1</xdr:col>
                <xdr:colOff>1619250</xdr:colOff>
                <xdr:row>54</xdr:row>
                <xdr:rowOff>390525</xdr:rowOff>
              </to>
            </anchor>
          </controlPr>
        </control>
      </mc:Choice>
      <mc:Fallback>
        <control shapeId="31748" r:id="rId4" name="CommandButton2"/>
      </mc:Fallback>
    </mc:AlternateContent>
    <mc:AlternateContent xmlns:mc="http://schemas.openxmlformats.org/markup-compatibility/2006">
      <mc:Choice Requires="x14">
        <control shapeId="31747" r:id="rId6" name="CommandButton3">
          <controlPr defaultSize="0" autoLine="0" r:id="rId7">
            <anchor moveWithCells="1">
              <from>
                <xdr:col>0</xdr:col>
                <xdr:colOff>104775</xdr:colOff>
                <xdr:row>54</xdr:row>
                <xdr:rowOff>57150</xdr:rowOff>
              </from>
              <to>
                <xdr:col>0</xdr:col>
                <xdr:colOff>1695450</xdr:colOff>
                <xdr:row>54</xdr:row>
                <xdr:rowOff>381000</xdr:rowOff>
              </to>
            </anchor>
          </controlPr>
        </control>
      </mc:Choice>
      <mc:Fallback>
        <control shapeId="31747" r:id="rId6" name="CommandButton3"/>
      </mc:Fallback>
    </mc:AlternateContent>
    <mc:AlternateContent xmlns:mc="http://schemas.openxmlformats.org/markup-compatibility/2006">
      <mc:Choice Requires="x14">
        <control shapeId="31746" r:id="rId8" name="CommandButton1">
          <controlPr defaultSize="0" autoLine="0" r:id="rId9">
            <anchor moveWithCells="1">
              <from>
                <xdr:col>3</xdr:col>
                <xdr:colOff>9525</xdr:colOff>
                <xdr:row>2</xdr:row>
                <xdr:rowOff>9525</xdr:rowOff>
              </from>
              <to>
                <xdr:col>4</xdr:col>
                <xdr:colOff>66675</xdr:colOff>
                <xdr:row>3</xdr:row>
                <xdr:rowOff>152400</xdr:rowOff>
              </to>
            </anchor>
          </controlPr>
        </control>
      </mc:Choice>
      <mc:Fallback>
        <control shapeId="31746" r:id="rId8" name="CommandButton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5A5D4B9986B7FF4EAC6355248BC33122" ma:contentTypeVersion="6" ma:contentTypeDescription="新建文档。" ma:contentTypeScope="" ma:versionID="5272706920a884a8a0a18e519be14272">
  <xsd:schema xmlns:xsd="http://www.w3.org/2001/XMLSchema" xmlns:xs="http://www.w3.org/2001/XMLSchema" xmlns:p="http://schemas.microsoft.com/office/2006/metadata/properties" xmlns:ns2="086c66ce-a739-4d5f-aeb7-30a7f42b4d30" xmlns:ns3="2675c6fd-04e1-4701-8569-e4f4afe48758" targetNamespace="http://schemas.microsoft.com/office/2006/metadata/properties" ma:root="true" ma:fieldsID="13d2c899ec42e4dcafff6026a22e587f" ns2:_="" ns3:_="">
    <xsd:import namespace="086c66ce-a739-4d5f-aeb7-30a7f42b4d30"/>
    <xsd:import namespace="2675c6fd-04e1-4701-8569-e4f4afe48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c66ce-a739-4d5f-aeb7-30a7f42b4d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75c6fd-04e1-4701-8569-e4f4afe48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D6CBB1-8DB6-426F-8F54-203E827AAA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6c66ce-a739-4d5f-aeb7-30a7f42b4d30"/>
    <ds:schemaRef ds:uri="2675c6fd-04e1-4701-8569-e4f4afe48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26AD5A-D557-4EA6-925E-EEF6E0C0882F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2675c6fd-04e1-4701-8569-e4f4afe48758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86c66ce-a739-4d5f-aeb7-30a7f42b4d30"/>
  </ds:schemaRefs>
</ds:datastoreItem>
</file>

<file path=customXml/itemProps3.xml><?xml version="1.0" encoding="utf-8"?>
<ds:datastoreItem xmlns:ds="http://schemas.openxmlformats.org/officeDocument/2006/customXml" ds:itemID="{97E0DCC9-CC16-423E-BF21-188F2DF8BA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CA.R.2 Features of instruments</vt:lpstr>
      <vt:lpstr>CA.R.2A Notif of issuance</vt:lpstr>
      <vt:lpstr>CA.G.LAR.1.AH Local Assets Req</vt:lpstr>
      <vt:lpstr>CA.MM.LAR.1.AH Local Assets Req</vt:lpstr>
      <vt:lpstr>CA.G.LAR.3 Local Assets Listing</vt:lpstr>
      <vt:lpstr>CA.G.LAR.3_End_Row_0</vt:lpstr>
      <vt:lpstr>CA.G.LAR.3_Start_Row_0</vt:lpstr>
      <vt:lpstr>CA.R.2_End_Column_0</vt:lpstr>
      <vt:lpstr>CA.R.2_Features_of_instruments_15end</vt:lpstr>
      <vt:lpstr>CA.R.2_Features_of_instruments_17end</vt:lpstr>
      <vt:lpstr>CA.R.2_Features_of_instruments_21end</vt:lpstr>
      <vt:lpstr>CA.R.2_Start_Column_0</vt:lpstr>
      <vt:lpstr>'CA.G.LAR.1.AH Local Assets Req'!Print_Area</vt:lpstr>
      <vt:lpstr>'CA.G.LAR.3 Local Assets Listing'!Print_Area</vt:lpstr>
      <vt:lpstr>'CA.MM.LAR.1.AH Local Assets Req'!Print_Area</vt:lpstr>
      <vt:lpstr>'CA.R.2 Features of instruments'!Print_Area</vt:lpstr>
      <vt:lpstr>'CA.R.2A Notif of issuance'!Print_Area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Insurance Authority</dc:creator>
  <cp:keywords/>
  <dc:description/>
  <cp:revision/>
  <cp:lastPrinted>2023-07-31T06:46:14Z</cp:lastPrinted>
  <dcterms:created xsi:type="dcterms:W3CDTF">2021-09-07T12:14:45Z</dcterms:created>
  <dcterms:modified xsi:type="dcterms:W3CDTF">2024-07-22T09:33:32Z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0x0101005A5D4B9986B7FF4EAC6355248BC33122</vt:lpwstr>
  </property>
</Properties>
</file>