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P(D)\RBC implementation\Website\20240701 updates\20250319 returns\"/>
    </mc:Choice>
  </mc:AlternateContent>
  <xr:revisionPtr revIDLastSave="0" documentId="13_ncr:1_{9CA312BC-C827-4860-A526-62427F2BF3F1}" xr6:coauthVersionLast="47" xr6:coauthVersionMax="47" xr10:uidLastSave="{00000000-0000-0000-0000-000000000000}"/>
  <bookViews>
    <workbookView xWindow="28680" yWindow="-120" windowWidth="29040" windowHeight="15840" firstSheet="1" activeTab="2" xr2:uid="{00000000-000D-0000-FFFF-FFFF00000000}"/>
  </bookViews>
  <sheets>
    <sheet name="DropDownList" sheetId="47" state="hidden" r:id="rId1"/>
    <sheet name="Financial Position&gt;&gt;" sheetId="10" r:id="rId2"/>
    <sheet name="F.1 EBS" sheetId="11" r:id="rId3"/>
    <sheet name="F.G.1_ClaimLiab" sheetId="12" r:id="rId4"/>
    <sheet name="F.G.2_PL" sheetId="13" r:id="rId5"/>
    <sheet name="F.G.2A_PL_Recog" sheetId="14" r:id="rId6"/>
    <sheet name="F.G.2B_PL_notRecog" sheetId="15" r:id="rId7"/>
    <sheet name="F.CONC.1 Sector" sheetId="16" r:id="rId8"/>
    <sheet name="F.CONC.2 XBorder" sheetId="17" r:id="rId9"/>
    <sheet name="F.CONC.3 LE" sheetId="18" r:id="rId10"/>
    <sheet name="Capital Adequacy&gt;&gt;" sheetId="19" r:id="rId11"/>
    <sheet name="CA.L.1.A CA Summary" sheetId="20" r:id="rId12"/>
    <sheet name="CA.L.1.U URR" sheetId="21" r:id="rId13"/>
    <sheet name="CA.R.1 CB composition" sheetId="22" r:id="rId14"/>
    <sheet name="CA.L.LAR.1 Local Assets Req" sheetId="23" r:id="rId15"/>
    <sheet name="CA.G.LAR.3 Local Assets Listing" sheetId="24" r:id="rId16"/>
    <sheet name="Business Performance&gt;&gt;" sheetId="25" r:id="rId17"/>
    <sheet name="B.G.TR WS Generator" sheetId="26" r:id="rId18"/>
    <sheet name="B.G.TR.1.00.00XYZ" sheetId="27" r:id="rId19"/>
    <sheet name="B.G.TR.2.00.00XYZ" sheetId="28" r:id="rId20"/>
    <sheet name="B.G.R.1 GI Results (Total)" sheetId="29" r:id="rId21"/>
    <sheet name="B.G.R.1A GI Results (AY)" sheetId="30" r:id="rId22"/>
    <sheet name="B.G.R.1B GI Results (UY)" sheetId="31" r:id="rId23"/>
    <sheet name="B.G.R.3 UW Channel" sheetId="32" r:id="rId24"/>
    <sheet name="B.G.R.4 Motor" sheetId="33" r:id="rId25"/>
    <sheet name="B.G.R.4A Motor Claims" sheetId="34" r:id="rId26"/>
    <sheet name="B.G.R.4B Motor Exposure" sheetId="35" r:id="rId27"/>
    <sheet name="B.G.R.5 EC" sheetId="36" r:id="rId28"/>
    <sheet name="B.G.R.5A EC Claims" sheetId="37" r:id="rId29"/>
    <sheet name="B.G.R.5B EC Exposure" sheetId="38" r:id="rId30"/>
    <sheet name="B.G.R.5C EC SIR" sheetId="39" r:id="rId31"/>
    <sheet name="B.G.R.6 Marine Statutory Biz" sheetId="40" r:id="rId32"/>
    <sheet name="Supplementary&gt;&gt;" sheetId="41" r:id="rId33"/>
    <sheet name="S.G.1 General Insurance" sheetId="42" r:id="rId34"/>
    <sheet name="S.L.S.1 List of syndicates" sheetId="43" r:id="rId35"/>
    <sheet name="S.SWM" sheetId="44" r:id="rId36"/>
    <sheet name="Governance&gt;&gt;" sheetId="45" r:id="rId37"/>
    <sheet name="G.Gov.1 GL10 and post BS" sheetId="46" r:id="rId38"/>
  </sheets>
  <externalReferences>
    <externalReference r:id="rId39"/>
  </externalReferences>
  <definedNames>
    <definedName name="B.G.R.5C_End_Row_0" localSheetId="30">'B.G.R.5C EC SIR'!$B$44</definedName>
    <definedName name="B.G.R.5C_Start_Row_0" localSheetId="30">'B.G.R.5C EC SIR'!$B$14</definedName>
    <definedName name="BUSINESS_TYPE_COLUMNS">#REF!</definedName>
    <definedName name="BUSS_TYPE_COLUMNS">#REF!</definedName>
    <definedName name="BUSS_TYPE_LISTS">#REF!</definedName>
    <definedName name="CA.G.LAR.3_End_Row_0" localSheetId="15">'CA.G.LAR.3 Local Assets Listing'!$B$55</definedName>
    <definedName name="CA.G.LAR.3_Start_Row_0" localSheetId="15">'CA.G.LAR.3 Local Assets Listing'!$B$11</definedName>
    <definedName name="CA.R.2_Features_of_instruments_SUM">'[1]CA.R.2 Features of instruments'!$E$15:$T$15,'[1]CA.R.2 Features of instruments'!$E$17:$T$17,'[1]CA.R.2 Features of instruments'!$E$21:$T$21</definedName>
    <definedName name="CRITICAL_RAGE">[1]Sheet111!$A$2:$C$216</definedName>
    <definedName name="DEV_MODE">#REF!</definedName>
    <definedName name="F.A.4_Derivatives_checksum">'[1]F.A.4 Derivatives'!$E$11:$Q$60,'[1]F.A.4 Derivatives'!$J$64:$M$68,'[1]F.A.4 Derivatives'!$M$69,'[1]F.A.4 Derivatives'!$M$70</definedName>
    <definedName name="F.A.6_Port_Inv_sum">'[1]F.A.6 Port Inv'!$B$18:$B$28,'[1]F.A.6 Port Inv'!$J$18:$J$28,'[1]F.A.6 Port Inv'!$K$18:$K$29,'[1]F.A.6 Port Inv'!$L$18:$L$28,'[1]F.A.6 Port Inv'!$N$18:$N$29,'[1]F.A.6 Port Inv'!$P$18:$AG$29</definedName>
    <definedName name="F.A.6A_Port_Inv_of_Port_Inv_SUM">'[1]F.A.6A Port Inv of Port Inv'!$B$18:$B$22,'[1]F.A.6A Port Inv of Port Inv'!$B$18:$AB$25</definedName>
    <definedName name="F.CONC.3_End_Row_0" localSheetId="9">'F.CONC.3 LE'!$B$28</definedName>
    <definedName name="F.CONC.3_Start_Row_0" localSheetId="9">'F.CONC.3 LE'!$B$9</definedName>
    <definedName name="FinancialMonth" localSheetId="20">[1]Config!$N$51:$N$110</definedName>
    <definedName name="FinancialMonth" localSheetId="21">[1]Config!$N$51:$N$110</definedName>
    <definedName name="FinancialMonth" localSheetId="22">[1]Config!$N$51:$N$110</definedName>
    <definedName name="FinancialMonth" localSheetId="23">[1]Config!$N$51:$N$110</definedName>
    <definedName name="FinancialMonth" localSheetId="24">[1]Config!$N$51:$N$110</definedName>
    <definedName name="FinancialMonth" localSheetId="25">[1]Config!$N$51:$N$110</definedName>
    <definedName name="FinancialMonth" localSheetId="26">[1]Config!$N$51:$N$110</definedName>
    <definedName name="FinancialMonth" localSheetId="27">[1]Config!$N$51:$N$110</definedName>
    <definedName name="FinancialMonth" localSheetId="28">[1]Config!$N$51:$N$110</definedName>
    <definedName name="FinancialMonth" localSheetId="29">[1]Config!$N$51:$N$110</definedName>
    <definedName name="FinancialMonth" localSheetId="30">[1]Config!$N$51:$N$110</definedName>
    <definedName name="FinancialMonth" localSheetId="31">[1]Config!$N$51:$N$110</definedName>
    <definedName name="FinancialMonth" localSheetId="17">[1]Config!$N$51:$N$110</definedName>
    <definedName name="FinancialMonth" localSheetId="18">[1]Config!$N$51:$N$110</definedName>
    <definedName name="FinancialMonth" localSheetId="19">[1]Config!$N$51:$N$110</definedName>
    <definedName name="FinancialMonth" localSheetId="16">[1]Config!$N$51:$N$110</definedName>
    <definedName name="FinancialMonth" localSheetId="15">[1]Config!$N$51:$N$110</definedName>
    <definedName name="FinancialMonth" localSheetId="11">[1]Config!$N$51:$N$110</definedName>
    <definedName name="FinancialMonth" localSheetId="12">[1]Config!$N$51:$N$110</definedName>
    <definedName name="FinancialMonth" localSheetId="14">[1]Config!$N$51:$N$110</definedName>
    <definedName name="FinancialMonth" localSheetId="13">[1]Config!$N$51:$N$110</definedName>
    <definedName name="FinancialMonth" localSheetId="10">[1]Config!$N$51:$N$110</definedName>
    <definedName name="FinancialMonth" localSheetId="2">[1]Config!$N$51:$N$110</definedName>
    <definedName name="FinancialMonth" localSheetId="7">[1]Config!$N$51:$N$110</definedName>
    <definedName name="FinancialMonth" localSheetId="8">[1]Config!$N$51:$N$110</definedName>
    <definedName name="FinancialMonth" localSheetId="9">[1]Config!$N$51:$N$110</definedName>
    <definedName name="FinancialMonth" localSheetId="3">[1]Config!$N$51:$N$110</definedName>
    <definedName name="FinancialMonth" localSheetId="4">[1]Config!$N$51:$N$110</definedName>
    <definedName name="FinancialMonth" localSheetId="5">[1]Config!$N$51:$N$110</definedName>
    <definedName name="FinancialMonth" localSheetId="6">[1]Config!$N$51:$N$110</definedName>
    <definedName name="FinancialMonth" localSheetId="1">[1]Config!$N$51:$N$110</definedName>
    <definedName name="FinancialMonth" localSheetId="37">[1]Config!$N$51:$N$110</definedName>
    <definedName name="FinancialMonth" localSheetId="36">[1]Config!$N$51:$N$110</definedName>
    <definedName name="FinancialMonth" localSheetId="33">[1]Config!$N$51:$N$110</definedName>
    <definedName name="FinancialMonth" localSheetId="34">[1]Config!$N$51:$N$110</definedName>
    <definedName name="FinancialMonth" localSheetId="35">[1]Config!$N$51:$N$110</definedName>
    <definedName name="FinancialMonth" localSheetId="32">[1]Config!$N$51:$N$110</definedName>
    <definedName name="FinancialMonth">#REF!</definedName>
    <definedName name="FinancialYear" localSheetId="20">[1]Config!$O$51:$O$110</definedName>
    <definedName name="FinancialYear" localSheetId="21">[1]Config!$O$51:$O$110</definedName>
    <definedName name="FinancialYear" localSheetId="22">[1]Config!$O$51:$O$110</definedName>
    <definedName name="FinancialYear" localSheetId="23">[1]Config!$O$51:$O$110</definedName>
    <definedName name="FinancialYear" localSheetId="24">[1]Config!$O$51:$O$110</definedName>
    <definedName name="FinancialYear" localSheetId="25">[1]Config!$O$51:$O$110</definedName>
    <definedName name="FinancialYear" localSheetId="26">[1]Config!$O$51:$O$110</definedName>
    <definedName name="FinancialYear" localSheetId="27">[1]Config!$O$51:$O$110</definedName>
    <definedName name="FinancialYear" localSheetId="28">[1]Config!$O$51:$O$110</definedName>
    <definedName name="FinancialYear" localSheetId="29">[1]Config!$O$51:$O$110</definedName>
    <definedName name="FinancialYear" localSheetId="30">[1]Config!$O$51:$O$110</definedName>
    <definedName name="FinancialYear" localSheetId="31">[1]Config!$O$51:$O$110</definedName>
    <definedName name="FinancialYear" localSheetId="17">[1]Config!$O$51:$O$110</definedName>
    <definedName name="FinancialYear" localSheetId="18">[1]Config!$O$51:$O$110</definedName>
    <definedName name="FinancialYear" localSheetId="19">[1]Config!$O$51:$O$110</definedName>
    <definedName name="FinancialYear" localSheetId="16">[1]Config!$O$51:$O$110</definedName>
    <definedName name="FinancialYear" localSheetId="15">[1]Config!$O$51:$O$110</definedName>
    <definedName name="FinancialYear" localSheetId="11">[1]Config!$O$51:$O$110</definedName>
    <definedName name="FinancialYear" localSheetId="12">[1]Config!$O$51:$O$110</definedName>
    <definedName name="FinancialYear" localSheetId="14">[1]Config!$O$51:$O$110</definedName>
    <definedName name="FinancialYear" localSheetId="13">[1]Config!$O$51:$O$110</definedName>
    <definedName name="FinancialYear" localSheetId="10">[1]Config!$O$51:$O$110</definedName>
    <definedName name="FinancialYear" localSheetId="2">[1]Config!$O$51:$O$110</definedName>
    <definedName name="FinancialYear" localSheetId="7">[1]Config!$O$51:$O$110</definedName>
    <definedName name="FinancialYear" localSheetId="8">[1]Config!$O$51:$O$110</definedName>
    <definedName name="FinancialYear" localSheetId="9">[1]Config!$O$51:$O$110</definedName>
    <definedName name="FinancialYear" localSheetId="3">[1]Config!$O$51:$O$110</definedName>
    <definedName name="FinancialYear" localSheetId="4">[1]Config!$O$51:$O$110</definedName>
    <definedName name="FinancialYear" localSheetId="5">[1]Config!$O$51:$O$110</definedName>
    <definedName name="FinancialYear" localSheetId="6">[1]Config!$O$51:$O$110</definedName>
    <definedName name="FinancialYear" localSheetId="1">[1]Config!$O$51:$O$110</definedName>
    <definedName name="FinancialYear" localSheetId="37">[1]Config!$O$51:$O$110</definedName>
    <definedName name="FinancialYear" localSheetId="36">[1]Config!$O$51:$O$110</definedName>
    <definedName name="FinancialYear" localSheetId="33">[1]Config!$O$51:$O$110</definedName>
    <definedName name="FinancialYear" localSheetId="34">[1]Config!$O$51:$O$110</definedName>
    <definedName name="FinancialYear" localSheetId="35">[1]Config!$O$51:$O$110</definedName>
    <definedName name="FinancialYear" localSheetId="32">[1]Config!$O$51:$O$110</definedName>
    <definedName name="FinancialYear">#REF!</definedName>
    <definedName name="FORMULA_COLOR">#REF!</definedName>
    <definedName name="FORMULA_COLOR_SAMPLE">#REF!</definedName>
    <definedName name="G.GOV.1_End_Row_0" localSheetId="37">'G.Gov.1 GL10 and post BS'!$E$14</definedName>
    <definedName name="G.GOV.1_End_Row_1" localSheetId="37">'G.Gov.1 GL10 and post BS'!$E$108</definedName>
    <definedName name="G.GOV.1_End_Row_2" localSheetId="37">'G.Gov.1 GL10 and post BS'!$E$120</definedName>
    <definedName name="G.GOV.1_End_Row_3" localSheetId="37">'G.Gov.1 GL10 and post BS'!$E$130</definedName>
    <definedName name="G.GOV.1_End_Row_4" localSheetId="37">'G.Gov.1 GL10 and post BS'!$E$149</definedName>
    <definedName name="G.GOV.1_End_Row_5" localSheetId="37">'G.Gov.1 GL10 and post BS'!$E$160</definedName>
    <definedName name="G.GOV.1_End_Row_6" localSheetId="37">'G.Gov.1 GL10 and post BS'!$E$184</definedName>
    <definedName name="G.GOV.1_End_Row_7" localSheetId="37">'G.Gov.1 GL10 and post BS'!$E$191</definedName>
    <definedName name="G.GOV.1_Start_Row_0" localSheetId="37">'G.Gov.1 GL10 and post BS'!$E$11</definedName>
    <definedName name="G.GOV.1_Start_Row_1" localSheetId="37">'G.Gov.1 GL10 and post BS'!$E$100</definedName>
    <definedName name="G.GOV.1_Start_Row_2" localSheetId="37">'G.Gov.1 GL10 and post BS'!$E$112</definedName>
    <definedName name="G.GOV.1_Start_Row_3" localSheetId="37">'G.Gov.1 GL10 and post BS'!$E$125</definedName>
    <definedName name="G.GOV.1_Start_Row_4" localSheetId="37">'G.Gov.1 GL10 and post BS'!$E$144</definedName>
    <definedName name="G.GOV.1_Start_Row_5" localSheetId="37">'G.Gov.1 GL10 and post BS'!$E$155</definedName>
    <definedName name="G.GOV.1_Start_Row_6" localSheetId="37">'G.Gov.1 GL10 and post BS'!$E$181</definedName>
    <definedName name="G.GOV.1_Start_Row_7" localSheetId="37">'G.Gov.1 GL10 and post BS'!$E$188</definedName>
    <definedName name="INSURANCE_HEAD">#REF!</definedName>
    <definedName name="_xlnm.Print_Area" localSheetId="20">'B.G.R.1 GI Results (Total)'!$A$1:$AD$41</definedName>
    <definedName name="_xlnm.Print_Area" localSheetId="21">'B.G.R.1A GI Results (AY)'!$A$1:$FB$74</definedName>
    <definedName name="_xlnm.Print_Area" localSheetId="22">'B.G.R.1B GI Results (UY)'!$A$1:$FA$74</definedName>
    <definedName name="_xlnm.Print_Area" localSheetId="23">'B.G.R.3 UW Channel'!$A$1:$M$30</definedName>
    <definedName name="_xlnm.Print_Area" localSheetId="24">'B.G.R.4 Motor'!$A$1:$X$77</definedName>
    <definedName name="_xlnm.Print_Area" localSheetId="25">'B.G.R.4A Motor Claims'!$A$1:$S$92</definedName>
    <definedName name="_xlnm.Print_Area" localSheetId="26">'B.G.R.4B Motor Exposure'!$A$1:$V$60</definedName>
    <definedName name="_xlnm.Print_Area" localSheetId="27">'B.G.R.5 EC'!$A$1:$S$74</definedName>
    <definedName name="_xlnm.Print_Area" localSheetId="28">'B.G.R.5A EC Claims'!$A$1:$S$154</definedName>
    <definedName name="_xlnm.Print_Area" localSheetId="29">'B.G.R.5B EC Exposure'!$A$1:$R$52</definedName>
    <definedName name="_xlnm.Print_Area" localSheetId="30">'B.G.R.5C EC SIR'!$A$1:$M$46</definedName>
    <definedName name="_xlnm.Print_Area" localSheetId="31">'B.G.R.6 Marine Statutory Biz'!$A$1:$N$15</definedName>
    <definedName name="_xlnm.Print_Area" localSheetId="18">'B.G.TR.1.00.00XYZ'!$A$1:$X$150</definedName>
    <definedName name="_xlnm.Print_Area" localSheetId="19">'B.G.TR.2.00.00XYZ'!$A$1:$X$150</definedName>
    <definedName name="_xlnm.Print_Area" localSheetId="15">'CA.G.LAR.3 Local Assets Listing'!$A$1:$K$54</definedName>
    <definedName name="_xlnm.Print_Area" localSheetId="11">'CA.L.1.A CA Summary'!$A$1:$F$23</definedName>
    <definedName name="_xlnm.Print_Area" localSheetId="14">'CA.L.LAR.1 Local Assets Req'!$A$1:$P$94</definedName>
    <definedName name="_xlnm.Print_Area" localSheetId="13">'CA.R.1 CB composition'!$A$1:$F$85</definedName>
    <definedName name="_xlnm.Print_Area" localSheetId="2">'F.1 EBS'!$A$1:$X$144</definedName>
    <definedName name="_xlnm.Print_Area" localSheetId="7">'F.CONC.1 Sector'!$A$1:$AJ$88</definedName>
    <definedName name="_xlnm.Print_Area" localSheetId="8">'F.CONC.2 XBorder'!$A$1:$R$104</definedName>
    <definedName name="_xlnm.Print_Area" localSheetId="9">'F.CONC.3 LE'!$A$1:$H$30</definedName>
    <definedName name="_xlnm.Print_Area" localSheetId="3">'F.G.1_ClaimLiab'!$B$1:$V$148</definedName>
    <definedName name="_xlnm.Print_Area" localSheetId="4">'F.G.2_PL'!$A$1:$H$148</definedName>
    <definedName name="_xlnm.Print_Area" localSheetId="5">'F.G.2A_PL_Recog'!$A$1:$T$148</definedName>
    <definedName name="_xlnm.Print_Area" localSheetId="6">'F.G.2B_PL_notRecog'!$A$1:$T$148</definedName>
    <definedName name="_xlnm.Print_Area" localSheetId="37">'G.Gov.1 GL10 and post BS'!$A$1:$M$188</definedName>
    <definedName name="_xlnm.Print_Area" localSheetId="33">'S.G.1 General Insurance'!$A$1:$H$36</definedName>
    <definedName name="QDAP_Full_Columns">#REF!</definedName>
    <definedName name="QDAP_ON_OFF">#REF!</definedName>
    <definedName name="QDAP_WORKSHEETS">#REF!</definedName>
    <definedName name="ReportMonth" localSheetId="20">[1]Config!$M$51:$M$110</definedName>
    <definedName name="ReportMonth" localSheetId="21">[1]Config!$M$51:$M$110</definedName>
    <definedName name="ReportMonth" localSheetId="22">[1]Config!$M$51:$M$110</definedName>
    <definedName name="ReportMonth" localSheetId="23">[1]Config!$M$51:$M$110</definedName>
    <definedName name="ReportMonth" localSheetId="24">[1]Config!$M$51:$M$110</definedName>
    <definedName name="ReportMonth" localSheetId="25">[1]Config!$M$51:$M$110</definedName>
    <definedName name="ReportMonth" localSheetId="26">[1]Config!$M$51:$M$110</definedName>
    <definedName name="ReportMonth" localSheetId="27">[1]Config!$M$51:$M$110</definedName>
    <definedName name="ReportMonth" localSheetId="28">[1]Config!$M$51:$M$110</definedName>
    <definedName name="ReportMonth" localSheetId="29">[1]Config!$M$51:$M$110</definedName>
    <definedName name="ReportMonth" localSheetId="30">[1]Config!$M$51:$M$110</definedName>
    <definedName name="ReportMonth" localSheetId="31">[1]Config!$M$51:$M$110</definedName>
    <definedName name="ReportMonth" localSheetId="17">[1]Config!$M$51:$M$110</definedName>
    <definedName name="ReportMonth" localSheetId="18">[1]Config!$M$51:$M$110</definedName>
    <definedName name="ReportMonth" localSheetId="19">[1]Config!$M$51:$M$110</definedName>
    <definedName name="ReportMonth" localSheetId="16">[1]Config!$M$51:$M$110</definedName>
    <definedName name="ReportMonth" localSheetId="15">[1]Config!$M$51:$M$110</definedName>
    <definedName name="ReportMonth" localSheetId="11">[1]Config!$M$51:$M$110</definedName>
    <definedName name="ReportMonth" localSheetId="12">[1]Config!$M$51:$M$110</definedName>
    <definedName name="ReportMonth" localSheetId="14">[1]Config!$M$51:$M$110</definedName>
    <definedName name="ReportMonth" localSheetId="13">[1]Config!$M$51:$M$110</definedName>
    <definedName name="ReportMonth" localSheetId="10">[1]Config!$M$51:$M$110</definedName>
    <definedName name="ReportMonth" localSheetId="2">[1]Config!$M$51:$M$110</definedName>
    <definedName name="ReportMonth" localSheetId="7">[1]Config!$M$51:$M$110</definedName>
    <definedName name="ReportMonth" localSheetId="8">[1]Config!$M$51:$M$110</definedName>
    <definedName name="ReportMonth" localSheetId="9">[1]Config!$M$51:$M$110</definedName>
    <definedName name="ReportMonth" localSheetId="3">[1]Config!$M$51:$M$110</definedName>
    <definedName name="ReportMonth" localSheetId="4">[1]Config!$M$51:$M$110</definedName>
    <definedName name="ReportMonth" localSheetId="5">[1]Config!$M$51:$M$110</definedName>
    <definedName name="ReportMonth" localSheetId="6">[1]Config!$M$51:$M$110</definedName>
    <definedName name="ReportMonth" localSheetId="1">[1]Config!$M$51:$M$110</definedName>
    <definedName name="ReportMonth" localSheetId="37">[1]Config!$M$51:$M$110</definedName>
    <definedName name="ReportMonth" localSheetId="36">[1]Config!$M$51:$M$110</definedName>
    <definedName name="ReportMonth" localSheetId="33">[1]Config!$M$51:$M$110</definedName>
    <definedName name="ReportMonth" localSheetId="34">[1]Config!$M$51:$M$110</definedName>
    <definedName name="ReportMonth" localSheetId="35">[1]Config!$M$51:$M$110</definedName>
    <definedName name="ReportMonth" localSheetId="32">[1]Config!$M$51:$M$110</definedName>
    <definedName name="ReportMonth">#REF!</definedName>
    <definedName name="ReportYearEndDate" localSheetId="20">[1]Config!$K$51:$K$110</definedName>
    <definedName name="ReportYearEndDate" localSheetId="21">[1]Config!$K$51:$K$110</definedName>
    <definedName name="ReportYearEndDate" localSheetId="22">[1]Config!$K$51:$K$110</definedName>
    <definedName name="ReportYearEndDate" localSheetId="23">[1]Config!$K$51:$K$110</definedName>
    <definedName name="ReportYearEndDate" localSheetId="24">[1]Config!$K$51:$K$110</definedName>
    <definedName name="ReportYearEndDate" localSheetId="25">[1]Config!$K$51:$K$110</definedName>
    <definedName name="ReportYearEndDate" localSheetId="26">[1]Config!$K$51:$K$110</definedName>
    <definedName name="ReportYearEndDate" localSheetId="27">[1]Config!$K$51:$K$110</definedName>
    <definedName name="ReportYearEndDate" localSheetId="28">[1]Config!$K$51:$K$110</definedName>
    <definedName name="ReportYearEndDate" localSheetId="29">[1]Config!$K$51:$K$110</definedName>
    <definedName name="ReportYearEndDate" localSheetId="30">[1]Config!$K$51:$K$110</definedName>
    <definedName name="ReportYearEndDate" localSheetId="31">[1]Config!$K$51:$K$110</definedName>
    <definedName name="ReportYearEndDate" localSheetId="17">[1]Config!$K$51:$K$110</definedName>
    <definedName name="ReportYearEndDate" localSheetId="18">[1]Config!$K$51:$K$110</definedName>
    <definedName name="ReportYearEndDate" localSheetId="19">[1]Config!$K$51:$K$110</definedName>
    <definedName name="ReportYearEndDate" localSheetId="16">[1]Config!$K$51:$K$110</definedName>
    <definedName name="ReportYearEndDate" localSheetId="15">[1]Config!$K$51:$K$110</definedName>
    <definedName name="ReportYearEndDate" localSheetId="11">[1]Config!$K$51:$K$110</definedName>
    <definedName name="ReportYearEndDate" localSheetId="12">[1]Config!$K$51:$K$110</definedName>
    <definedName name="ReportYearEndDate" localSheetId="14">[1]Config!$K$51:$K$110</definedName>
    <definedName name="ReportYearEndDate" localSheetId="13">[1]Config!$K$51:$K$110</definedName>
    <definedName name="ReportYearEndDate" localSheetId="10">[1]Config!$K$51:$K$110</definedName>
    <definedName name="ReportYearEndDate" localSheetId="2">[1]Config!$K$51:$K$110</definedName>
    <definedName name="ReportYearEndDate" localSheetId="7">[1]Config!$K$51:$K$110</definedName>
    <definedName name="ReportYearEndDate" localSheetId="8">[1]Config!$K$51:$K$110</definedName>
    <definedName name="ReportYearEndDate" localSheetId="9">[1]Config!$K$51:$K$110</definedName>
    <definedName name="ReportYearEndDate" localSheetId="3">[1]Config!$K$51:$K$110</definedName>
    <definedName name="ReportYearEndDate" localSheetId="4">[1]Config!$K$51:$K$110</definedName>
    <definedName name="ReportYearEndDate" localSheetId="5">[1]Config!$K$51:$K$110</definedName>
    <definedName name="ReportYearEndDate" localSheetId="6">[1]Config!$K$51:$K$110</definedName>
    <definedName name="ReportYearEndDate" localSheetId="1">[1]Config!$K$51:$K$110</definedName>
    <definedName name="ReportYearEndDate" localSheetId="37">[1]Config!$K$51:$K$110</definedName>
    <definedName name="ReportYearEndDate" localSheetId="36">[1]Config!$K$51:$K$110</definedName>
    <definedName name="ReportYearEndDate" localSheetId="33">[1]Config!$K$51:$K$110</definedName>
    <definedName name="ReportYearEndDate" localSheetId="34">[1]Config!$K$51:$K$110</definedName>
    <definedName name="ReportYearEndDate" localSheetId="35">[1]Config!$K$51:$K$110</definedName>
    <definedName name="ReportYearEndDate" localSheetId="32">[1]Config!$K$51:$K$110</definedName>
    <definedName name="ReportYearEndDate">#REF!</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TEXTCOLOR">#REF!</definedName>
    <definedName name="ValuationDay" localSheetId="20">[1]Config!$R$51:$R$55</definedName>
    <definedName name="ValuationDay" localSheetId="21">[1]Config!$R$51:$R$55</definedName>
    <definedName name="ValuationDay" localSheetId="22">[1]Config!$R$51:$R$55</definedName>
    <definedName name="ValuationDay" localSheetId="23">[1]Config!$R$51:$R$55</definedName>
    <definedName name="ValuationDay" localSheetId="24">[1]Config!$R$51:$R$55</definedName>
    <definedName name="ValuationDay" localSheetId="25">[1]Config!$R$51:$R$55</definedName>
    <definedName name="ValuationDay" localSheetId="26">[1]Config!$R$51:$R$55</definedName>
    <definedName name="ValuationDay" localSheetId="27">[1]Config!$R$51:$R$55</definedName>
    <definedName name="ValuationDay" localSheetId="28">[1]Config!$R$51:$R$55</definedName>
    <definedName name="ValuationDay" localSheetId="29">[1]Config!$R$51:$R$55</definedName>
    <definedName name="ValuationDay" localSheetId="30">[1]Config!$R$51:$R$55</definedName>
    <definedName name="ValuationDay" localSheetId="31">[1]Config!$R$51:$R$55</definedName>
    <definedName name="ValuationDay" localSheetId="17">[1]Config!$R$51:$R$55</definedName>
    <definedName name="ValuationDay" localSheetId="18">[1]Config!$R$51:$R$55</definedName>
    <definedName name="ValuationDay" localSheetId="19">[1]Config!$R$51:$R$55</definedName>
    <definedName name="ValuationDay" localSheetId="16">[1]Config!$R$51:$R$55</definedName>
    <definedName name="ValuationDay" localSheetId="15">[1]Config!$R$51:$R$55</definedName>
    <definedName name="ValuationDay" localSheetId="11">[1]Config!$R$51:$R$55</definedName>
    <definedName name="ValuationDay" localSheetId="12">[1]Config!$R$51:$R$55</definedName>
    <definedName name="ValuationDay" localSheetId="14">[1]Config!$R$51:$R$55</definedName>
    <definedName name="ValuationDay" localSheetId="13">[1]Config!$R$51:$R$55</definedName>
    <definedName name="ValuationDay" localSheetId="10">[1]Config!$R$51:$R$55</definedName>
    <definedName name="ValuationDay" localSheetId="2">[1]Config!$R$51:$R$55</definedName>
    <definedName name="ValuationDay" localSheetId="7">[1]Config!$R$51:$R$55</definedName>
    <definedName name="ValuationDay" localSheetId="8">[1]Config!$R$51:$R$55</definedName>
    <definedName name="ValuationDay" localSheetId="9">[1]Config!$R$51:$R$55</definedName>
    <definedName name="ValuationDay" localSheetId="3">[1]Config!$R$51:$R$55</definedName>
    <definedName name="ValuationDay" localSheetId="4">[1]Config!$R$51:$R$55</definedName>
    <definedName name="ValuationDay" localSheetId="5">[1]Config!$R$51:$R$55</definedName>
    <definedName name="ValuationDay" localSheetId="6">[1]Config!$R$51:$R$55</definedName>
    <definedName name="ValuationDay" localSheetId="1">[1]Config!$R$51:$R$55</definedName>
    <definedName name="ValuationDay" localSheetId="37">[1]Config!$R$51:$R$55</definedName>
    <definedName name="ValuationDay" localSheetId="36">[1]Config!$R$51:$R$55</definedName>
    <definedName name="ValuationDay" localSheetId="33">[1]Config!$R$51:$R$55</definedName>
    <definedName name="ValuationDay" localSheetId="34">[1]Config!$R$51:$R$55</definedName>
    <definedName name="ValuationDay" localSheetId="35">[1]Config!$R$51:$R$55</definedName>
    <definedName name="ValuationDay" localSheetId="32">[1]Config!$R$51:$R$55</definedName>
    <definedName name="ValuationDay">#REF!</definedName>
    <definedName name="ValuationYear" localSheetId="20">[1]Config!$Q$51:$Q$77</definedName>
    <definedName name="ValuationYear" localSheetId="21">[1]Config!$Q$51:$Q$77</definedName>
    <definedName name="ValuationYear" localSheetId="22">[1]Config!$Q$51:$Q$77</definedName>
    <definedName name="ValuationYear" localSheetId="23">[1]Config!$Q$51:$Q$77</definedName>
    <definedName name="ValuationYear" localSheetId="24">[1]Config!$Q$51:$Q$77</definedName>
    <definedName name="ValuationYear" localSheetId="25">[1]Config!$Q$51:$Q$77</definedName>
    <definedName name="ValuationYear" localSheetId="26">[1]Config!$Q$51:$Q$77</definedName>
    <definedName name="ValuationYear" localSheetId="27">[1]Config!$Q$51:$Q$77</definedName>
    <definedName name="ValuationYear" localSheetId="28">[1]Config!$Q$51:$Q$77</definedName>
    <definedName name="ValuationYear" localSheetId="29">[1]Config!$Q$51:$Q$77</definedName>
    <definedName name="ValuationYear" localSheetId="30">[1]Config!$Q$51:$Q$77</definedName>
    <definedName name="ValuationYear" localSheetId="31">[1]Config!$Q$51:$Q$77</definedName>
    <definedName name="ValuationYear" localSheetId="17">[1]Config!$Q$51:$Q$77</definedName>
    <definedName name="ValuationYear" localSheetId="18">[1]Config!$Q$51:$Q$77</definedName>
    <definedName name="ValuationYear" localSheetId="19">[1]Config!$Q$51:$Q$77</definedName>
    <definedName name="ValuationYear" localSheetId="16">[1]Config!$Q$51:$Q$77</definedName>
    <definedName name="ValuationYear" localSheetId="15">[1]Config!$Q$51:$Q$77</definedName>
    <definedName name="ValuationYear" localSheetId="11">[1]Config!$Q$51:$Q$77</definedName>
    <definedName name="ValuationYear" localSheetId="12">[1]Config!$Q$51:$Q$77</definedName>
    <definedName name="ValuationYear" localSheetId="14">[1]Config!$Q$51:$Q$77</definedName>
    <definedName name="ValuationYear" localSheetId="13">[1]Config!$Q$51:$Q$77</definedName>
    <definedName name="ValuationYear" localSheetId="10">[1]Config!$Q$51:$Q$77</definedName>
    <definedName name="ValuationYear" localSheetId="2">[1]Config!$Q$51:$Q$77</definedName>
    <definedName name="ValuationYear" localSheetId="7">[1]Config!$Q$51:$Q$77</definedName>
    <definedName name="ValuationYear" localSheetId="8">[1]Config!$Q$51:$Q$77</definedName>
    <definedName name="ValuationYear" localSheetId="9">[1]Config!$Q$51:$Q$77</definedName>
    <definedName name="ValuationYear" localSheetId="3">[1]Config!$Q$51:$Q$77</definedName>
    <definedName name="ValuationYear" localSheetId="4">[1]Config!$Q$51:$Q$77</definedName>
    <definedName name="ValuationYear" localSheetId="5">[1]Config!$Q$51:$Q$77</definedName>
    <definedName name="ValuationYear" localSheetId="6">[1]Config!$Q$51:$Q$77</definedName>
    <definedName name="ValuationYear" localSheetId="1">[1]Config!$Q$51:$Q$77</definedName>
    <definedName name="ValuationYear" localSheetId="37">[1]Config!$Q$51:$Q$77</definedName>
    <definedName name="ValuationYear" localSheetId="36">[1]Config!$Q$51:$Q$77</definedName>
    <definedName name="ValuationYear" localSheetId="33">[1]Config!$Q$51:$Q$77</definedName>
    <definedName name="ValuationYear" localSheetId="34">[1]Config!$Q$51:$Q$77</definedName>
    <definedName name="ValuationYear" localSheetId="35">[1]Config!$Q$51:$Q$77</definedName>
    <definedName name="ValuationYear" localSheetId="32">[1]Config!$Q$51:$Q$77</definedName>
    <definedName name="ValuationYear">#REF!</definedName>
    <definedName name="year_end" localSheetId="20">[1]Config!$P$51:$P$55</definedName>
    <definedName name="year_end" localSheetId="21">[1]Config!$P$51:$P$55</definedName>
    <definedName name="year_end" localSheetId="22">[1]Config!$P$51:$P$55</definedName>
    <definedName name="year_end" localSheetId="23">[1]Config!$P$51:$P$55</definedName>
    <definedName name="year_end" localSheetId="24">[1]Config!$P$51:$P$55</definedName>
    <definedName name="year_end" localSheetId="25">[1]Config!$P$51:$P$55</definedName>
    <definedName name="year_end" localSheetId="26">[1]Config!$P$51:$P$55</definedName>
    <definedName name="year_end" localSheetId="27">[1]Config!$P$51:$P$55</definedName>
    <definedName name="year_end" localSheetId="28">[1]Config!$P$51:$P$55</definedName>
    <definedName name="year_end" localSheetId="29">[1]Config!$P$51:$P$55</definedName>
    <definedName name="year_end" localSheetId="30">[1]Config!$P$51:$P$55</definedName>
    <definedName name="year_end" localSheetId="31">[1]Config!$P$51:$P$55</definedName>
    <definedName name="year_end" localSheetId="17">[1]Config!$P$51:$P$55</definedName>
    <definedName name="year_end" localSheetId="18">[1]Config!$P$51:$P$55</definedName>
    <definedName name="year_end" localSheetId="19">[1]Config!$P$51:$P$55</definedName>
    <definedName name="year_end" localSheetId="16">[1]Config!$P$51:$P$55</definedName>
    <definedName name="year_end" localSheetId="15">[1]Config!$P$51:$P$55</definedName>
    <definedName name="year_end" localSheetId="11">[1]Config!$P$51:$P$55</definedName>
    <definedName name="year_end" localSheetId="12">[1]Config!$P$51:$P$55</definedName>
    <definedName name="year_end" localSheetId="14">[1]Config!$P$51:$P$55</definedName>
    <definedName name="year_end" localSheetId="13">[1]Config!$P$51:$P$55</definedName>
    <definedName name="year_end" localSheetId="10">[1]Config!$P$51:$P$55</definedName>
    <definedName name="year_end" localSheetId="2">[1]Config!$P$51:$P$55</definedName>
    <definedName name="year_end" localSheetId="7">[1]Config!$P$51:$P$55</definedName>
    <definedName name="year_end" localSheetId="8">[1]Config!$P$51:$P$55</definedName>
    <definedName name="year_end" localSheetId="9">[1]Config!$P$51:$P$55</definedName>
    <definedName name="year_end" localSheetId="3">[1]Config!$P$51:$P$55</definedName>
    <definedName name="year_end" localSheetId="4">[1]Config!$P$51:$P$55</definedName>
    <definedName name="year_end" localSheetId="5">[1]Config!$P$51:$P$55</definedName>
    <definedName name="year_end" localSheetId="6">[1]Config!$P$51:$P$55</definedName>
    <definedName name="year_end" localSheetId="1">[1]Config!$P$51:$P$55</definedName>
    <definedName name="year_end" localSheetId="37">[1]Config!$P$51:$P$55</definedName>
    <definedName name="year_end" localSheetId="36">[1]Config!$P$51:$P$55</definedName>
    <definedName name="year_end" localSheetId="33">[1]Config!$P$51:$P$55</definedName>
    <definedName name="year_end" localSheetId="34">[1]Config!$P$51:$P$55</definedName>
    <definedName name="year_end" localSheetId="35">[1]Config!$P$51:$P$55</definedName>
    <definedName name="year_end" localSheetId="32">[1]Config!$P$51:$P$55</definedName>
    <definedName name="year_e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9" l="1"/>
  <c r="C13" i="40" l="1"/>
  <c r="Q16" i="38"/>
  <c r="P16" i="38"/>
  <c r="O16" i="38"/>
  <c r="N16" i="38"/>
  <c r="M16" i="38"/>
  <c r="L16" i="38"/>
  <c r="K16" i="38"/>
  <c r="J16" i="38"/>
  <c r="I16" i="38"/>
  <c r="H16" i="38"/>
  <c r="G16" i="38"/>
  <c r="F16" i="38"/>
  <c r="E16" i="38"/>
  <c r="D16" i="38"/>
  <c r="E68" i="36"/>
  <c r="D68" i="36"/>
  <c r="E52" i="36"/>
  <c r="D52" i="36"/>
  <c r="E51" i="36"/>
  <c r="D51" i="36"/>
  <c r="E50" i="36"/>
  <c r="D50" i="36"/>
  <c r="E49" i="36"/>
  <c r="D49" i="36"/>
  <c r="U16" i="35"/>
  <c r="T16" i="35"/>
  <c r="S16" i="35"/>
  <c r="R16" i="35"/>
  <c r="Q16" i="35"/>
  <c r="P16" i="35"/>
  <c r="O16" i="35"/>
  <c r="N16" i="35"/>
  <c r="M16" i="35"/>
  <c r="L16" i="35"/>
  <c r="K16" i="35"/>
  <c r="J16" i="35"/>
  <c r="I16" i="35"/>
  <c r="H16" i="35"/>
  <c r="G16" i="35"/>
  <c r="F16" i="35"/>
  <c r="E16" i="35"/>
  <c r="D16" i="35"/>
  <c r="E39" i="23"/>
  <c r="E38" i="23"/>
  <c r="E37" i="23"/>
  <c r="E33" i="23"/>
  <c r="E32" i="23"/>
  <c r="E28" i="23"/>
  <c r="E24" i="23"/>
  <c r="E21" i="23"/>
  <c r="F145" i="21"/>
  <c r="F144" i="21"/>
  <c r="F143" i="21"/>
  <c r="F141" i="21"/>
  <c r="F140" i="21"/>
  <c r="F139" i="21"/>
  <c r="F138" i="21"/>
  <c r="F137" i="21"/>
  <c r="F136" i="21"/>
  <c r="F134" i="21"/>
  <c r="F133" i="21"/>
  <c r="F132" i="21"/>
  <c r="F130" i="21"/>
  <c r="F129" i="21"/>
  <c r="F128" i="21"/>
  <c r="F127" i="21"/>
  <c r="F126" i="21"/>
  <c r="F125" i="21"/>
  <c r="F123" i="21"/>
  <c r="F122" i="21"/>
  <c r="F121" i="21"/>
  <c r="F119" i="21"/>
  <c r="F118" i="21"/>
  <c r="F117" i="21"/>
  <c r="F116" i="21"/>
  <c r="F115" i="21"/>
  <c r="F114" i="21"/>
  <c r="F112" i="21"/>
  <c r="F111" i="21"/>
  <c r="F109" i="21"/>
  <c r="F108" i="21"/>
  <c r="F107" i="21"/>
  <c r="F105" i="21"/>
  <c r="F104" i="21"/>
  <c r="F103" i="21"/>
  <c r="F102" i="21"/>
  <c r="F101" i="21"/>
  <c r="F100" i="21"/>
  <c r="F98" i="21"/>
  <c r="F97" i="21"/>
  <c r="F95" i="21"/>
  <c r="F94" i="21"/>
  <c r="F93" i="21"/>
  <c r="F91" i="21"/>
  <c r="F90" i="21"/>
  <c r="F89" i="21"/>
  <c r="F88" i="21"/>
  <c r="F87" i="21"/>
  <c r="F86" i="21"/>
  <c r="F84" i="21"/>
  <c r="F83" i="21"/>
  <c r="F82" i="21"/>
  <c r="F80" i="21"/>
  <c r="F79" i="21"/>
  <c r="F78" i="21"/>
  <c r="F77" i="21"/>
  <c r="F76" i="21"/>
  <c r="F75" i="21"/>
  <c r="F73" i="21"/>
  <c r="F72" i="21"/>
  <c r="F71" i="21"/>
  <c r="F69" i="21"/>
  <c r="F68" i="21"/>
  <c r="F67" i="21"/>
  <c r="F66" i="21"/>
  <c r="F65" i="21"/>
  <c r="F64" i="21"/>
  <c r="F62" i="21"/>
  <c r="F61" i="21"/>
  <c r="F59" i="21"/>
  <c r="F58" i="21"/>
  <c r="F57" i="21"/>
  <c r="F55" i="21"/>
  <c r="F54" i="21"/>
  <c r="F53" i="21"/>
  <c r="F52" i="21"/>
  <c r="F51" i="21"/>
  <c r="F50" i="21"/>
  <c r="F48" i="21"/>
  <c r="F47" i="21"/>
  <c r="F44" i="21"/>
  <c r="F43" i="21"/>
  <c r="F42" i="21"/>
  <c r="F40" i="21"/>
  <c r="F39" i="21"/>
  <c r="F37" i="21"/>
  <c r="F36" i="21"/>
  <c r="F34" i="21"/>
  <c r="F33" i="21"/>
  <c r="F32" i="21"/>
  <c r="F31" i="21"/>
  <c r="F30" i="21"/>
  <c r="F29" i="21"/>
  <c r="F27" i="21"/>
  <c r="F26" i="21"/>
  <c r="F25" i="21"/>
  <c r="F23" i="21"/>
  <c r="F22" i="21"/>
  <c r="F20" i="21"/>
  <c r="F19" i="21"/>
  <c r="F17" i="21"/>
  <c r="F16" i="21"/>
  <c r="F15" i="21"/>
  <c r="F14" i="21"/>
  <c r="F13" i="21"/>
  <c r="F12" i="21"/>
  <c r="E17" i="20"/>
  <c r="E115" i="16"/>
  <c r="E114" i="16"/>
  <c r="E105" i="16"/>
  <c r="E104" i="16"/>
  <c r="E91" i="16"/>
  <c r="E90" i="16"/>
  <c r="M25" i="29" l="1"/>
  <c r="H19" i="29"/>
  <c r="H20" i="29" s="1"/>
  <c r="J19" i="29"/>
  <c r="J20" i="29" s="1"/>
  <c r="R25" i="29"/>
  <c r="T19" i="29"/>
  <c r="T20" i="29" s="1"/>
  <c r="F19" i="29"/>
  <c r="F20" i="29" s="1"/>
  <c r="N25" i="29"/>
  <c r="G19" i="29"/>
  <c r="G20" i="29" s="1"/>
  <c r="O25" i="29"/>
  <c r="P25" i="29"/>
  <c r="I19" i="29"/>
  <c r="I20" i="29" s="1"/>
  <c r="S19" i="29"/>
  <c r="S20" i="29" s="1"/>
  <c r="AA25" i="29"/>
  <c r="AB25" i="29"/>
  <c r="V19" i="29"/>
  <c r="V20" i="29" s="1"/>
  <c r="W19" i="29"/>
  <c r="W20" i="29" s="1"/>
  <c r="X19" i="29"/>
  <c r="X20" i="29" s="1"/>
  <c r="Y19" i="29"/>
  <c r="Y20" i="29" s="1"/>
  <c r="Z25" i="29"/>
  <c r="J25" i="29"/>
  <c r="R19" i="29"/>
  <c r="R20" i="29" s="1"/>
  <c r="Y25" i="29"/>
  <c r="I25" i="29"/>
  <c r="Q19" i="29"/>
  <c r="Q20" i="29" s="1"/>
  <c r="X25" i="29"/>
  <c r="H25" i="29"/>
  <c r="P19" i="29"/>
  <c r="P20" i="29" s="1"/>
  <c r="W25" i="29"/>
  <c r="G25" i="29"/>
  <c r="O19" i="29"/>
  <c r="O20" i="29" s="1"/>
  <c r="V25" i="29"/>
  <c r="F25" i="29"/>
  <c r="N19" i="29"/>
  <c r="N20" i="29" s="1"/>
  <c r="U25" i="29"/>
  <c r="AC19" i="29"/>
  <c r="AC20" i="29" s="1"/>
  <c r="M19" i="29"/>
  <c r="M20" i="29" s="1"/>
  <c r="T25" i="29"/>
  <c r="AB19" i="29"/>
  <c r="AB20" i="29" s="1"/>
  <c r="L19" i="29"/>
  <c r="L20" i="29" s="1"/>
  <c r="S25" i="29"/>
  <c r="AA19" i="29"/>
  <c r="AA20" i="29" s="1"/>
  <c r="K19" i="29"/>
  <c r="K20" i="29" s="1"/>
  <c r="K25" i="29"/>
  <c r="L25" i="29"/>
  <c r="Q25" i="29"/>
  <c r="U19" i="29"/>
  <c r="U20" i="29" s="1"/>
  <c r="AC25" i="29"/>
  <c r="Z19" i="29"/>
  <c r="Z20" i="29" s="1"/>
  <c r="X64" i="46"/>
  <c r="Q64" i="46"/>
  <c r="J64" i="46"/>
  <c r="I46" i="46"/>
  <c r="H46" i="46"/>
  <c r="F46" i="46"/>
  <c r="E46" i="46"/>
  <c r="G45" i="46"/>
  <c r="J45" i="46" s="1"/>
  <c r="G44" i="46"/>
  <c r="J44" i="46" s="1"/>
  <c r="G43" i="46"/>
  <c r="J43" i="46" s="1"/>
  <c r="G42" i="46"/>
  <c r="J42" i="46" s="1"/>
  <c r="G41" i="46"/>
  <c r="J41" i="46" s="1"/>
  <c r="G40" i="46"/>
  <c r="J40" i="46" s="1"/>
  <c r="G39" i="46"/>
  <c r="J39" i="46" s="1"/>
  <c r="G38" i="46"/>
  <c r="J38" i="46" s="1"/>
  <c r="G37" i="46"/>
  <c r="J37" i="46" s="1"/>
  <c r="G36" i="46"/>
  <c r="J36" i="46" s="1"/>
  <c r="G35" i="46"/>
  <c r="J35" i="46" s="1"/>
  <c r="G34" i="46"/>
  <c r="J34" i="46" s="1"/>
  <c r="G33" i="46"/>
  <c r="J33" i="46" s="1"/>
  <c r="G32" i="46"/>
  <c r="J32" i="46" s="1"/>
  <c r="G31" i="46"/>
  <c r="J31" i="46" s="1"/>
  <c r="C58" i="44"/>
  <c r="C49" i="44"/>
  <c r="C48" i="44" s="1"/>
  <c r="C47" i="44"/>
  <c r="C46" i="44" s="1"/>
  <c r="C39" i="44"/>
  <c r="C38" i="44"/>
  <c r="C37" i="44"/>
  <c r="D25" i="44"/>
  <c r="D22" i="44"/>
  <c r="D19" i="44"/>
  <c r="D18" i="44"/>
  <c r="D17" i="44"/>
  <c r="L16" i="44"/>
  <c r="K16" i="44"/>
  <c r="J16" i="44"/>
  <c r="I16" i="44"/>
  <c r="H16" i="44"/>
  <c r="G16" i="44"/>
  <c r="F16" i="44"/>
  <c r="E16" i="44"/>
  <c r="D13" i="44"/>
  <c r="D12" i="44"/>
  <c r="C39" i="42"/>
  <c r="E36" i="42"/>
  <c r="C40" i="42" s="1"/>
  <c r="F10" i="40"/>
  <c r="D49" i="38"/>
  <c r="C49" i="38"/>
  <c r="K30" i="38"/>
  <c r="I30" i="38"/>
  <c r="Q24" i="38"/>
  <c r="P24" i="38"/>
  <c r="O24" i="38"/>
  <c r="N24" i="38"/>
  <c r="M24" i="38"/>
  <c r="L24" i="38"/>
  <c r="J24" i="38"/>
  <c r="H24" i="38"/>
  <c r="G24" i="38"/>
  <c r="F24" i="38"/>
  <c r="E24" i="38"/>
  <c r="D24" i="38"/>
  <c r="N23" i="38"/>
  <c r="M23" i="38"/>
  <c r="L23" i="38"/>
  <c r="J23" i="38"/>
  <c r="H23" i="38"/>
  <c r="G23" i="38"/>
  <c r="F23" i="38"/>
  <c r="N18" i="38"/>
  <c r="M18" i="38"/>
  <c r="I18" i="38"/>
  <c r="H18" i="38"/>
  <c r="G18" i="38"/>
  <c r="F18" i="38"/>
  <c r="E18" i="38"/>
  <c r="D18" i="38"/>
  <c r="Q18" i="38"/>
  <c r="P18" i="38"/>
  <c r="O18" i="38"/>
  <c r="L18" i="38"/>
  <c r="K29" i="38"/>
  <c r="J18" i="38"/>
  <c r="I29" i="38"/>
  <c r="E23" i="38"/>
  <c r="D48" i="38"/>
  <c r="S153" i="37"/>
  <c r="Q153" i="37"/>
  <c r="P153" i="37"/>
  <c r="O153" i="37"/>
  <c r="N153" i="37"/>
  <c r="M153" i="37"/>
  <c r="L153" i="37"/>
  <c r="K153" i="37"/>
  <c r="J153" i="37"/>
  <c r="I153" i="37"/>
  <c r="H153" i="37"/>
  <c r="G153" i="37"/>
  <c r="F153" i="37"/>
  <c r="S132" i="37"/>
  <c r="Q132" i="37"/>
  <c r="P132" i="37"/>
  <c r="O132" i="37"/>
  <c r="N132" i="37"/>
  <c r="M132" i="37"/>
  <c r="L132" i="37"/>
  <c r="K132" i="37"/>
  <c r="J132" i="37"/>
  <c r="I132" i="37"/>
  <c r="H132" i="37"/>
  <c r="G132" i="37"/>
  <c r="F132" i="37"/>
  <c r="S111" i="37"/>
  <c r="Q111" i="37"/>
  <c r="P111" i="37"/>
  <c r="O111" i="37"/>
  <c r="N111" i="37"/>
  <c r="M111" i="37"/>
  <c r="L111" i="37"/>
  <c r="K111" i="37"/>
  <c r="J111" i="37"/>
  <c r="I111" i="37"/>
  <c r="H111" i="37"/>
  <c r="G111" i="37"/>
  <c r="F111" i="37"/>
  <c r="S88" i="37"/>
  <c r="Q88" i="37"/>
  <c r="P88" i="37"/>
  <c r="O88" i="37"/>
  <c r="N88" i="37"/>
  <c r="M88" i="37"/>
  <c r="L88" i="37"/>
  <c r="K88" i="37"/>
  <c r="J88" i="37"/>
  <c r="I88" i="37"/>
  <c r="H88" i="37"/>
  <c r="G88" i="37"/>
  <c r="F88" i="37"/>
  <c r="S68" i="37"/>
  <c r="Q68" i="37"/>
  <c r="P68" i="37"/>
  <c r="O68" i="37"/>
  <c r="N68" i="37"/>
  <c r="M68" i="37"/>
  <c r="L68" i="37"/>
  <c r="K68" i="37"/>
  <c r="J68" i="37"/>
  <c r="I68" i="37"/>
  <c r="H68" i="37"/>
  <c r="G68" i="37"/>
  <c r="F68" i="37"/>
  <c r="R47" i="37"/>
  <c r="Q47" i="37"/>
  <c r="P47" i="37"/>
  <c r="O47" i="37"/>
  <c r="N47" i="37"/>
  <c r="M47" i="37"/>
  <c r="L47" i="37"/>
  <c r="K47" i="37"/>
  <c r="J47" i="37"/>
  <c r="I47" i="37"/>
  <c r="H47" i="37"/>
  <c r="G47" i="37"/>
  <c r="F47" i="37"/>
  <c r="E47" i="37"/>
  <c r="Q26" i="37"/>
  <c r="P26" i="37"/>
  <c r="O26" i="37"/>
  <c r="N26" i="37"/>
  <c r="M26" i="37"/>
  <c r="L26" i="37"/>
  <c r="K26" i="37"/>
  <c r="J26" i="37"/>
  <c r="I26" i="37"/>
  <c r="H26" i="37"/>
  <c r="G26" i="37"/>
  <c r="F26" i="37"/>
  <c r="E26" i="37"/>
  <c r="R44" i="36"/>
  <c r="R42" i="36"/>
  <c r="Q41" i="36"/>
  <c r="P41" i="36"/>
  <c r="O41" i="36"/>
  <c r="N41" i="36"/>
  <c r="M41" i="36"/>
  <c r="L41" i="36"/>
  <c r="K41" i="36"/>
  <c r="J41" i="36"/>
  <c r="I41" i="36"/>
  <c r="H41" i="36"/>
  <c r="G41" i="36"/>
  <c r="F41" i="36"/>
  <c r="E41" i="36"/>
  <c r="D41" i="36"/>
  <c r="R40" i="36"/>
  <c r="R36" i="36"/>
  <c r="R34" i="36"/>
  <c r="D63" i="36" s="1"/>
  <c r="R33" i="36"/>
  <c r="Q32" i="36"/>
  <c r="P32" i="36"/>
  <c r="O32" i="36"/>
  <c r="N32" i="36"/>
  <c r="M32" i="36"/>
  <c r="L32" i="36"/>
  <c r="K32" i="36"/>
  <c r="J32" i="36"/>
  <c r="I32" i="36"/>
  <c r="H32" i="36"/>
  <c r="G32" i="36"/>
  <c r="F32" i="36"/>
  <c r="E32" i="36"/>
  <c r="D32" i="36"/>
  <c r="R31" i="36"/>
  <c r="R30" i="36"/>
  <c r="R29" i="36"/>
  <c r="D62" i="36" s="1"/>
  <c r="Q28" i="36"/>
  <c r="P28" i="36"/>
  <c r="O28" i="36"/>
  <c r="N28" i="36"/>
  <c r="M28" i="36"/>
  <c r="L28" i="36"/>
  <c r="K28" i="36"/>
  <c r="J28" i="36"/>
  <c r="I28" i="36"/>
  <c r="H28" i="36"/>
  <c r="G28" i="36"/>
  <c r="F28" i="36"/>
  <c r="E28" i="36"/>
  <c r="D28" i="36"/>
  <c r="R27" i="36"/>
  <c r="D61" i="36" s="1"/>
  <c r="R26" i="36"/>
  <c r="D60" i="36" s="1"/>
  <c r="R25" i="36"/>
  <c r="R19" i="36"/>
  <c r="R18" i="36"/>
  <c r="R17" i="36"/>
  <c r="D59" i="36" s="1"/>
  <c r="R15" i="36"/>
  <c r="D58" i="36" s="1"/>
  <c r="R14" i="36"/>
  <c r="D58" i="35"/>
  <c r="C58" i="35"/>
  <c r="T30" i="35"/>
  <c r="R30" i="35"/>
  <c r="P30" i="35"/>
  <c r="N30" i="35"/>
  <c r="L30" i="35"/>
  <c r="J30" i="35"/>
  <c r="H30" i="35"/>
  <c r="F30" i="35"/>
  <c r="D30" i="35"/>
  <c r="P29" i="35"/>
  <c r="U24" i="35"/>
  <c r="T24" i="35"/>
  <c r="S24" i="35"/>
  <c r="R24" i="35"/>
  <c r="Q24" i="35"/>
  <c r="P24" i="35"/>
  <c r="O24" i="35"/>
  <c r="N24" i="35"/>
  <c r="M24" i="35"/>
  <c r="L24" i="35"/>
  <c r="K24" i="35"/>
  <c r="J24" i="35"/>
  <c r="I24" i="35"/>
  <c r="H24" i="35"/>
  <c r="G24" i="35"/>
  <c r="F24" i="35"/>
  <c r="E24" i="35"/>
  <c r="D24" i="35"/>
  <c r="S23" i="35"/>
  <c r="Q23" i="35"/>
  <c r="P23" i="35"/>
  <c r="O23" i="35"/>
  <c r="N23" i="35"/>
  <c r="M23" i="35"/>
  <c r="J23" i="35"/>
  <c r="I23" i="35"/>
  <c r="S18" i="35"/>
  <c r="R18" i="35"/>
  <c r="Q18" i="35"/>
  <c r="P18" i="35"/>
  <c r="O18" i="35"/>
  <c r="L18" i="35"/>
  <c r="I18" i="35"/>
  <c r="U18" i="35"/>
  <c r="T29" i="35"/>
  <c r="R23" i="35"/>
  <c r="N29" i="35"/>
  <c r="M18" i="35"/>
  <c r="L29" i="35"/>
  <c r="K23" i="35"/>
  <c r="J29" i="35"/>
  <c r="H29" i="35"/>
  <c r="G23" i="35"/>
  <c r="F29" i="35"/>
  <c r="E18" i="35"/>
  <c r="D57" i="35"/>
  <c r="R91" i="34"/>
  <c r="Q91" i="34"/>
  <c r="P91" i="34"/>
  <c r="O91" i="34"/>
  <c r="N91" i="34"/>
  <c r="M91" i="34"/>
  <c r="L91" i="34"/>
  <c r="K91" i="34"/>
  <c r="J91" i="34"/>
  <c r="I91" i="34"/>
  <c r="H91" i="34"/>
  <c r="G91" i="34"/>
  <c r="F91" i="34"/>
  <c r="E91" i="34"/>
  <c r="Q48" i="34"/>
  <c r="P48" i="34"/>
  <c r="O48" i="34"/>
  <c r="N48" i="34"/>
  <c r="M48" i="34"/>
  <c r="L48" i="34"/>
  <c r="K48" i="34"/>
  <c r="J48" i="34"/>
  <c r="I48" i="34"/>
  <c r="H48" i="34"/>
  <c r="G48" i="34"/>
  <c r="F48" i="34"/>
  <c r="E48" i="34"/>
  <c r="W46" i="33"/>
  <c r="V46" i="33"/>
  <c r="W44" i="33"/>
  <c r="V44" i="33"/>
  <c r="U43" i="33"/>
  <c r="T43" i="33"/>
  <c r="S43" i="33"/>
  <c r="R43" i="33"/>
  <c r="Q43" i="33"/>
  <c r="P43" i="33"/>
  <c r="O43" i="33"/>
  <c r="N43" i="33"/>
  <c r="M43" i="33"/>
  <c r="L43" i="33"/>
  <c r="K43" i="33"/>
  <c r="J43" i="33"/>
  <c r="I43" i="33"/>
  <c r="H43" i="33"/>
  <c r="G43" i="33"/>
  <c r="F43" i="33"/>
  <c r="E43" i="33"/>
  <c r="D43" i="33"/>
  <c r="W42" i="33"/>
  <c r="V42" i="33"/>
  <c r="W38" i="33"/>
  <c r="V38" i="33"/>
  <c r="W36" i="33"/>
  <c r="V36" i="33"/>
  <c r="W35" i="33"/>
  <c r="V35" i="33"/>
  <c r="U34" i="33"/>
  <c r="T34" i="33"/>
  <c r="S34" i="33"/>
  <c r="R34" i="33"/>
  <c r="Q34" i="33"/>
  <c r="P34" i="33"/>
  <c r="O34" i="33"/>
  <c r="N34" i="33"/>
  <c r="M34" i="33"/>
  <c r="L34" i="33"/>
  <c r="K34" i="33"/>
  <c r="J34" i="33"/>
  <c r="I34" i="33"/>
  <c r="H34" i="33"/>
  <c r="G34" i="33"/>
  <c r="F34" i="33"/>
  <c r="E34" i="33"/>
  <c r="D34" i="33"/>
  <c r="W33" i="33"/>
  <c r="V33" i="33"/>
  <c r="W32" i="33"/>
  <c r="V32" i="33"/>
  <c r="W31" i="33"/>
  <c r="V31" i="33"/>
  <c r="U30" i="33"/>
  <c r="T30" i="33"/>
  <c r="S30" i="33"/>
  <c r="R30" i="33"/>
  <c r="Q30" i="33"/>
  <c r="P30" i="33"/>
  <c r="O30" i="33"/>
  <c r="N30" i="33"/>
  <c r="M30" i="33"/>
  <c r="L30" i="33"/>
  <c r="K30" i="33"/>
  <c r="J30" i="33"/>
  <c r="I30" i="33"/>
  <c r="H30" i="33"/>
  <c r="G30" i="33"/>
  <c r="F30" i="33"/>
  <c r="E30" i="33"/>
  <c r="D30" i="33"/>
  <c r="W29" i="33"/>
  <c r="V29" i="33"/>
  <c r="W28" i="33"/>
  <c r="V28" i="33"/>
  <c r="W27" i="33"/>
  <c r="V27" i="33"/>
  <c r="W20" i="33"/>
  <c r="V20" i="33"/>
  <c r="W19" i="33"/>
  <c r="V19" i="33"/>
  <c r="W18" i="33"/>
  <c r="V18" i="33"/>
  <c r="W16" i="33"/>
  <c r="V16" i="33"/>
  <c r="W15" i="33"/>
  <c r="V15" i="33"/>
  <c r="EY72" i="31"/>
  <c r="EM72" i="31"/>
  <c r="EA72" i="31"/>
  <c r="DO72" i="31"/>
  <c r="CA72" i="31"/>
  <c r="BO72" i="31"/>
  <c r="BC72" i="31"/>
  <c r="AQ72" i="31"/>
  <c r="EY71" i="31"/>
  <c r="EM71" i="31"/>
  <c r="EA71" i="31"/>
  <c r="DO71" i="31"/>
  <c r="CA71" i="31"/>
  <c r="BO71" i="31"/>
  <c r="BC71" i="31"/>
  <c r="AQ71" i="31"/>
  <c r="EY70" i="31"/>
  <c r="EM70" i="31"/>
  <c r="EA70" i="31"/>
  <c r="DO70" i="31"/>
  <c r="CA70" i="31"/>
  <c r="BO70" i="31"/>
  <c r="BC70" i="31"/>
  <c r="AQ70" i="31"/>
  <c r="EY69" i="31"/>
  <c r="EM69" i="31"/>
  <c r="EA69" i="31"/>
  <c r="DO69" i="31"/>
  <c r="CA69" i="31"/>
  <c r="BO69" i="31"/>
  <c r="BC69" i="31"/>
  <c r="AQ69" i="31"/>
  <c r="EY67" i="31"/>
  <c r="EM67" i="31"/>
  <c r="EA67" i="31"/>
  <c r="DO67" i="31"/>
  <c r="CA67" i="31"/>
  <c r="BO67" i="31"/>
  <c r="BC67" i="31"/>
  <c r="AQ67" i="31"/>
  <c r="EY66" i="31"/>
  <c r="EM66" i="31"/>
  <c r="EA66" i="31"/>
  <c r="DO66" i="31"/>
  <c r="CA66" i="31"/>
  <c r="BO66" i="31"/>
  <c r="BC66" i="31"/>
  <c r="AQ66" i="31"/>
  <c r="EY65" i="31"/>
  <c r="EM65" i="31"/>
  <c r="EA65" i="31"/>
  <c r="DO65" i="31"/>
  <c r="CA65" i="31"/>
  <c r="BO65" i="31"/>
  <c r="BC65" i="31"/>
  <c r="AQ65" i="31"/>
  <c r="EY64" i="31"/>
  <c r="EM64" i="31"/>
  <c r="EA64" i="31"/>
  <c r="DO64" i="31"/>
  <c r="CA64" i="31"/>
  <c r="BO64" i="31"/>
  <c r="BC64" i="31"/>
  <c r="AQ64" i="31"/>
  <c r="EY62" i="31"/>
  <c r="EM62" i="31"/>
  <c r="EA62" i="31"/>
  <c r="DO62" i="31"/>
  <c r="CA62" i="31"/>
  <c r="BO62" i="31"/>
  <c r="BC62" i="31"/>
  <c r="AQ62" i="31"/>
  <c r="EY61" i="31"/>
  <c r="EM61" i="31"/>
  <c r="EA61" i="31"/>
  <c r="DO61" i="31"/>
  <c r="CA61" i="31"/>
  <c r="BO61" i="31"/>
  <c r="BC61" i="31"/>
  <c r="AQ61" i="31"/>
  <c r="EY50" i="31"/>
  <c r="EM50" i="31"/>
  <c r="EA50" i="31"/>
  <c r="DO50" i="31"/>
  <c r="CA50" i="31"/>
  <c r="BO50" i="31"/>
  <c r="BC50" i="31"/>
  <c r="AQ50" i="31"/>
  <c r="EY48" i="31"/>
  <c r="EM48" i="31"/>
  <c r="EA48" i="31"/>
  <c r="DO48" i="31"/>
  <c r="CA48" i="31"/>
  <c r="BO48" i="31"/>
  <c r="BC48" i="31"/>
  <c r="AQ48" i="31"/>
  <c r="EX47" i="31"/>
  <c r="EW47" i="31"/>
  <c r="EV47" i="31"/>
  <c r="EU47" i="31"/>
  <c r="ET47" i="31"/>
  <c r="ES47" i="31"/>
  <c r="ER47" i="31"/>
  <c r="EQ47" i="31"/>
  <c r="EP47" i="31"/>
  <c r="EO47" i="31"/>
  <c r="EN47" i="31"/>
  <c r="EL47" i="31"/>
  <c r="EK47" i="31"/>
  <c r="EJ47" i="31"/>
  <c r="EI47" i="31"/>
  <c r="EH47" i="31"/>
  <c r="EG47" i="31"/>
  <c r="EF47" i="31"/>
  <c r="EE47" i="31"/>
  <c r="ED47" i="31"/>
  <c r="EC47" i="31"/>
  <c r="EB47" i="31"/>
  <c r="DZ47" i="31"/>
  <c r="DY47" i="31"/>
  <c r="DX47" i="31"/>
  <c r="DW47" i="31"/>
  <c r="DV47" i="31"/>
  <c r="DU47" i="31"/>
  <c r="DT47" i="31"/>
  <c r="DS47" i="31"/>
  <c r="DR47" i="31"/>
  <c r="DQ47" i="31"/>
  <c r="DP47" i="31"/>
  <c r="DN47" i="31"/>
  <c r="DM47" i="31"/>
  <c r="DL47" i="31"/>
  <c r="DK47" i="31"/>
  <c r="DJ47" i="31"/>
  <c r="DI47" i="31"/>
  <c r="DH47" i="31"/>
  <c r="DG47" i="31"/>
  <c r="DF47" i="31"/>
  <c r="DE47" i="31"/>
  <c r="DD47" i="31"/>
  <c r="BZ47" i="31"/>
  <c r="BY47" i="31"/>
  <c r="BX47" i="31"/>
  <c r="BW47" i="31"/>
  <c r="BV47" i="31"/>
  <c r="BU47" i="31"/>
  <c r="BT47" i="31"/>
  <c r="BS47" i="31"/>
  <c r="BR47" i="31"/>
  <c r="BQ47" i="31"/>
  <c r="BP47" i="31"/>
  <c r="BN47" i="31"/>
  <c r="BM47" i="31"/>
  <c r="BL47" i="31"/>
  <c r="BK47" i="31"/>
  <c r="BJ47" i="31"/>
  <c r="BI47" i="31"/>
  <c r="BH47" i="31"/>
  <c r="BG47" i="31"/>
  <c r="BF47" i="31"/>
  <c r="BE47" i="31"/>
  <c r="BD47" i="31"/>
  <c r="BB47" i="31"/>
  <c r="BA47" i="31"/>
  <c r="AZ47" i="31"/>
  <c r="AY47" i="31"/>
  <c r="AX47" i="31"/>
  <c r="AW47" i="31"/>
  <c r="AV47" i="31"/>
  <c r="AU47" i="31"/>
  <c r="AT47" i="31"/>
  <c r="AS47" i="31"/>
  <c r="AR47" i="31"/>
  <c r="AP47" i="31"/>
  <c r="AO47" i="31"/>
  <c r="AN47" i="31"/>
  <c r="AM47" i="31"/>
  <c r="AL47" i="31"/>
  <c r="AK47" i="31"/>
  <c r="AJ47" i="31"/>
  <c r="AI47" i="31"/>
  <c r="AH47" i="31"/>
  <c r="AG47" i="31"/>
  <c r="AF47" i="31"/>
  <c r="EY46" i="31"/>
  <c r="EM46" i="31"/>
  <c r="EA46" i="31"/>
  <c r="DO46" i="31"/>
  <c r="CA46" i="31"/>
  <c r="BO46" i="31"/>
  <c r="BC46" i="31"/>
  <c r="AQ46" i="31"/>
  <c r="EY45" i="31"/>
  <c r="EM45" i="31"/>
  <c r="EA45" i="31"/>
  <c r="DO45" i="31"/>
  <c r="CA45" i="31"/>
  <c r="BO45" i="31"/>
  <c r="BC45" i="31"/>
  <c r="AQ45" i="31"/>
  <c r="EY44" i="31"/>
  <c r="EM44" i="31"/>
  <c r="EA44" i="31"/>
  <c r="DO44" i="31"/>
  <c r="CA44" i="31"/>
  <c r="BO44" i="31"/>
  <c r="BC44" i="31"/>
  <c r="AQ44" i="31"/>
  <c r="EY42" i="31"/>
  <c r="EM42" i="31"/>
  <c r="EA42" i="31"/>
  <c r="DO42" i="31"/>
  <c r="CA42" i="31"/>
  <c r="BO42" i="31"/>
  <c r="BC42" i="31"/>
  <c r="AQ42" i="31"/>
  <c r="EY41" i="31"/>
  <c r="EM41" i="31"/>
  <c r="EA41" i="31"/>
  <c r="DO41" i="31"/>
  <c r="CA41" i="31"/>
  <c r="BO41" i="31"/>
  <c r="BC41" i="31"/>
  <c r="AQ41" i="31"/>
  <c r="EY40" i="31"/>
  <c r="EM40" i="31"/>
  <c r="EA40" i="31"/>
  <c r="DO40" i="31"/>
  <c r="CA40" i="31"/>
  <c r="BO40" i="31"/>
  <c r="BC40" i="31"/>
  <c r="AQ40" i="31"/>
  <c r="EY39" i="31"/>
  <c r="EM39" i="31"/>
  <c r="EA39" i="31"/>
  <c r="DO39" i="31"/>
  <c r="CA39" i="31"/>
  <c r="BO39" i="31"/>
  <c r="BC39" i="31"/>
  <c r="AQ39" i="31"/>
  <c r="EX38" i="31"/>
  <c r="EW38" i="31"/>
  <c r="EV38" i="31"/>
  <c r="EU38" i="31"/>
  <c r="ET38" i="31"/>
  <c r="ES38" i="31"/>
  <c r="ER38" i="31"/>
  <c r="EQ38" i="31"/>
  <c r="EP38" i="31"/>
  <c r="EO38" i="31"/>
  <c r="EN38" i="31"/>
  <c r="EL38" i="31"/>
  <c r="EK38" i="31"/>
  <c r="EJ38" i="31"/>
  <c r="EI38" i="31"/>
  <c r="EH38" i="31"/>
  <c r="EG38" i="31"/>
  <c r="EF38" i="31"/>
  <c r="EE38" i="31"/>
  <c r="ED38" i="31"/>
  <c r="EC38" i="31"/>
  <c r="EB38" i="31"/>
  <c r="DZ38" i="31"/>
  <c r="DY38" i="31"/>
  <c r="DX38" i="31"/>
  <c r="DW38" i="31"/>
  <c r="DV38" i="31"/>
  <c r="DU38" i="31"/>
  <c r="DT38" i="31"/>
  <c r="DS38" i="31"/>
  <c r="DR38" i="31"/>
  <c r="DQ38" i="31"/>
  <c r="DP38" i="31"/>
  <c r="DN38" i="31"/>
  <c r="DM38" i="31"/>
  <c r="DL38" i="31"/>
  <c r="DK38" i="31"/>
  <c r="DJ38" i="31"/>
  <c r="DI38" i="31"/>
  <c r="DH38" i="31"/>
  <c r="DG38" i="31"/>
  <c r="DF38" i="31"/>
  <c r="DE38" i="31"/>
  <c r="DD38" i="31"/>
  <c r="BZ38" i="31"/>
  <c r="BY38" i="31"/>
  <c r="BX38" i="31"/>
  <c r="BW38" i="31"/>
  <c r="BV38" i="31"/>
  <c r="BU38" i="31"/>
  <c r="BT38" i="31"/>
  <c r="BS38" i="31"/>
  <c r="BR38" i="31"/>
  <c r="BQ38" i="31"/>
  <c r="BP38" i="31"/>
  <c r="BN38" i="31"/>
  <c r="BM38" i="31"/>
  <c r="BL38" i="31"/>
  <c r="BK38" i="31"/>
  <c r="BJ38" i="31"/>
  <c r="BI38" i="31"/>
  <c r="BH38" i="31"/>
  <c r="BG38" i="31"/>
  <c r="BF38" i="31"/>
  <c r="BE38" i="31"/>
  <c r="BD38" i="31"/>
  <c r="BB38" i="31"/>
  <c r="BA38" i="31"/>
  <c r="AZ38" i="31"/>
  <c r="AY38" i="31"/>
  <c r="AX38" i="31"/>
  <c r="AW38" i="31"/>
  <c r="AV38" i="31"/>
  <c r="AU38" i="31"/>
  <c r="AT38" i="31"/>
  <c r="AS38" i="31"/>
  <c r="AR38" i="31"/>
  <c r="AP38" i="31"/>
  <c r="AO38" i="31"/>
  <c r="AN38" i="31"/>
  <c r="AM38" i="31"/>
  <c r="AL38" i="31"/>
  <c r="AK38" i="31"/>
  <c r="AJ38" i="31"/>
  <c r="AI38" i="31"/>
  <c r="AH38" i="31"/>
  <c r="AG38" i="31"/>
  <c r="AF38" i="31"/>
  <c r="EY37" i="31"/>
  <c r="EM37" i="31"/>
  <c r="EA37" i="31"/>
  <c r="DO37" i="31"/>
  <c r="CA37" i="31"/>
  <c r="BO37" i="31"/>
  <c r="BC37" i="31"/>
  <c r="AQ37" i="31"/>
  <c r="EY36" i="31"/>
  <c r="EM36" i="31"/>
  <c r="EA36" i="31"/>
  <c r="DO36" i="31"/>
  <c r="CA36" i="31"/>
  <c r="BO36" i="31"/>
  <c r="BC36" i="31"/>
  <c r="AQ36" i="31"/>
  <c r="EY35" i="31"/>
  <c r="EM35" i="31"/>
  <c r="EA35" i="31"/>
  <c r="DO35" i="31"/>
  <c r="CA35" i="31"/>
  <c r="BO35" i="31"/>
  <c r="BC35" i="31"/>
  <c r="AQ35" i="31"/>
  <c r="EX34" i="31"/>
  <c r="EX43" i="31" s="1"/>
  <c r="EW34" i="31"/>
  <c r="EV34" i="31"/>
  <c r="EU34" i="31"/>
  <c r="EU43" i="31" s="1"/>
  <c r="ET34" i="31"/>
  <c r="ET43" i="31" s="1"/>
  <c r="ES34" i="31"/>
  <c r="ES43" i="31" s="1"/>
  <c r="ER34" i="31"/>
  <c r="ER43" i="31" s="1"/>
  <c r="EQ34" i="31"/>
  <c r="EQ43" i="31" s="1"/>
  <c r="EP34" i="31"/>
  <c r="EP43" i="31" s="1"/>
  <c r="EO34" i="31"/>
  <c r="EO43" i="31" s="1"/>
  <c r="EN34" i="31"/>
  <c r="EL34" i="31"/>
  <c r="EL43" i="31" s="1"/>
  <c r="EK34" i="31"/>
  <c r="EJ34" i="31"/>
  <c r="EJ43" i="31" s="1"/>
  <c r="EJ49" i="31" s="1"/>
  <c r="EJ51" i="31" s="1"/>
  <c r="EI34" i="31"/>
  <c r="EH34" i="31"/>
  <c r="EH43" i="31" s="1"/>
  <c r="EG34" i="31"/>
  <c r="EG43" i="31" s="1"/>
  <c r="EF34" i="31"/>
  <c r="EE34" i="31"/>
  <c r="ED34" i="31"/>
  <c r="ED43" i="31" s="1"/>
  <c r="EC34" i="31"/>
  <c r="EC43" i="31" s="1"/>
  <c r="EB34" i="31"/>
  <c r="DZ34" i="31"/>
  <c r="DZ43" i="31" s="1"/>
  <c r="DY34" i="31"/>
  <c r="DY43" i="31" s="1"/>
  <c r="DX34" i="31"/>
  <c r="DW34" i="31"/>
  <c r="DW43" i="31" s="1"/>
  <c r="DV34" i="31"/>
  <c r="DU34" i="31"/>
  <c r="DT34" i="31"/>
  <c r="DS34" i="31"/>
  <c r="DR34" i="31"/>
  <c r="DR43" i="31" s="1"/>
  <c r="DQ34" i="31"/>
  <c r="DQ43" i="31" s="1"/>
  <c r="DP34" i="31"/>
  <c r="DN34" i="31"/>
  <c r="DM34" i="31"/>
  <c r="DL34" i="31"/>
  <c r="DL43" i="31" s="1"/>
  <c r="DK34" i="31"/>
  <c r="DK43" i="31" s="1"/>
  <c r="DJ34" i="31"/>
  <c r="DI34" i="31"/>
  <c r="DH34" i="31"/>
  <c r="DG34" i="31"/>
  <c r="DG43" i="31" s="1"/>
  <c r="DF34" i="31"/>
  <c r="DF43" i="31" s="1"/>
  <c r="DE34" i="31"/>
  <c r="DD34" i="31"/>
  <c r="BZ34" i="31"/>
  <c r="BY34" i="31"/>
  <c r="BX34" i="31"/>
  <c r="BW34" i="31"/>
  <c r="BW43" i="31" s="1"/>
  <c r="BV34" i="31"/>
  <c r="BV43" i="31" s="1"/>
  <c r="BV49" i="31" s="1"/>
  <c r="BV51" i="31" s="1"/>
  <c r="BU34" i="31"/>
  <c r="BT34" i="31"/>
  <c r="BT43" i="31" s="1"/>
  <c r="BS34" i="31"/>
  <c r="BR34" i="31"/>
  <c r="BQ34" i="31"/>
  <c r="BP34" i="31"/>
  <c r="BN34" i="31"/>
  <c r="BN43" i="31" s="1"/>
  <c r="BM34" i="31"/>
  <c r="BL34" i="31"/>
  <c r="BL43" i="31" s="1"/>
  <c r="BK34" i="31"/>
  <c r="BJ34" i="31"/>
  <c r="BI34" i="31"/>
  <c r="BH34" i="31"/>
  <c r="BG34" i="31"/>
  <c r="BG43" i="31" s="1"/>
  <c r="BF34" i="31"/>
  <c r="BF43" i="31" s="1"/>
  <c r="BE34" i="31"/>
  <c r="BD34" i="31"/>
  <c r="BB34" i="31"/>
  <c r="BA34" i="31"/>
  <c r="AZ34" i="31"/>
  <c r="AY34" i="31"/>
  <c r="AX34" i="31"/>
  <c r="AX43" i="31" s="1"/>
  <c r="AW34" i="31"/>
  <c r="AV34" i="31"/>
  <c r="AU34" i="31"/>
  <c r="AT34" i="31"/>
  <c r="AS34" i="31"/>
  <c r="AR34" i="31"/>
  <c r="AP34" i="31"/>
  <c r="AP43" i="31" s="1"/>
  <c r="AO34" i="31"/>
  <c r="AO43" i="31" s="1"/>
  <c r="AN34" i="31"/>
  <c r="AM34" i="31"/>
  <c r="AL34" i="31"/>
  <c r="AL43" i="31" s="1"/>
  <c r="AK34" i="31"/>
  <c r="AJ34" i="31"/>
  <c r="AI34" i="31"/>
  <c r="AH34" i="31"/>
  <c r="AG34" i="31"/>
  <c r="AF34" i="31"/>
  <c r="AF43" i="31" s="1"/>
  <c r="EY33" i="31"/>
  <c r="EM33" i="31"/>
  <c r="EA33" i="31"/>
  <c r="DO33" i="31"/>
  <c r="CA33" i="31"/>
  <c r="BO33" i="31"/>
  <c r="BC33" i="31"/>
  <c r="AQ33" i="31"/>
  <c r="EY32" i="31"/>
  <c r="EM32" i="31"/>
  <c r="EA32" i="31"/>
  <c r="DO32" i="31"/>
  <c r="CA32" i="31"/>
  <c r="BO32" i="31"/>
  <c r="BC32" i="31"/>
  <c r="AQ32" i="31"/>
  <c r="EY31" i="31"/>
  <c r="EM31" i="31"/>
  <c r="EA31" i="31"/>
  <c r="DO31" i="31"/>
  <c r="CA31" i="31"/>
  <c r="BO31" i="31"/>
  <c r="BC31" i="31"/>
  <c r="AQ31" i="31"/>
  <c r="EY21" i="31"/>
  <c r="EM21" i="31"/>
  <c r="EA21" i="31"/>
  <c r="DO21" i="31"/>
  <c r="CA21" i="31"/>
  <c r="BO21" i="31"/>
  <c r="BC21" i="31"/>
  <c r="AQ21" i="31"/>
  <c r="EY20" i="31"/>
  <c r="EM20" i="31"/>
  <c r="EA20" i="31"/>
  <c r="DO20" i="31"/>
  <c r="CA20" i="31"/>
  <c r="BO20" i="31"/>
  <c r="BC20" i="31"/>
  <c r="AQ20" i="31"/>
  <c r="EY18" i="31"/>
  <c r="EM18" i="31"/>
  <c r="EA18" i="31"/>
  <c r="DO18" i="31"/>
  <c r="CA18" i="31"/>
  <c r="BO18" i="31"/>
  <c r="BC18" i="31"/>
  <c r="AQ18" i="31"/>
  <c r="EY17" i="31"/>
  <c r="EM17" i="31"/>
  <c r="EA17" i="31"/>
  <c r="DO17" i="31"/>
  <c r="CA17" i="31"/>
  <c r="BO17" i="31"/>
  <c r="BC17" i="31"/>
  <c r="AQ17" i="31"/>
  <c r="EA72" i="30"/>
  <c r="DO72" i="30"/>
  <c r="DC72" i="30"/>
  <c r="BC72" i="30"/>
  <c r="AQ72" i="30"/>
  <c r="AE72" i="30"/>
  <c r="EA71" i="30"/>
  <c r="DO71" i="30"/>
  <c r="DC71" i="30"/>
  <c r="BC71" i="30"/>
  <c r="AQ71" i="30"/>
  <c r="AE71" i="30"/>
  <c r="EA70" i="30"/>
  <c r="DO70" i="30"/>
  <c r="DC70" i="30"/>
  <c r="BC70" i="30"/>
  <c r="AQ70" i="30"/>
  <c r="AE70" i="30"/>
  <c r="EA69" i="30"/>
  <c r="DO69" i="30"/>
  <c r="DC69" i="30"/>
  <c r="BC69" i="30"/>
  <c r="AQ69" i="30"/>
  <c r="AE69" i="30"/>
  <c r="EA67" i="30"/>
  <c r="DO67" i="30"/>
  <c r="DC67" i="30"/>
  <c r="BC67" i="30"/>
  <c r="AQ67" i="30"/>
  <c r="AE67" i="30"/>
  <c r="EA66" i="30"/>
  <c r="DO66" i="30"/>
  <c r="DC66" i="30"/>
  <c r="BC66" i="30"/>
  <c r="AQ66" i="30"/>
  <c r="AE66" i="30"/>
  <c r="EA65" i="30"/>
  <c r="DO65" i="30"/>
  <c r="DC65" i="30"/>
  <c r="BC65" i="30"/>
  <c r="AQ65" i="30"/>
  <c r="AE65" i="30"/>
  <c r="EA64" i="30"/>
  <c r="DO64" i="30"/>
  <c r="DC64" i="30"/>
  <c r="BC64" i="30"/>
  <c r="AQ64" i="30"/>
  <c r="AE64" i="30"/>
  <c r="EA62" i="30"/>
  <c r="DO62" i="30"/>
  <c r="DC62" i="30"/>
  <c r="BC62" i="30"/>
  <c r="AQ62" i="30"/>
  <c r="AE62" i="30"/>
  <c r="EA61" i="30"/>
  <c r="DO61" i="30"/>
  <c r="DC61" i="30"/>
  <c r="BC61" i="30"/>
  <c r="AQ61" i="30"/>
  <c r="AE61" i="30"/>
  <c r="EA50" i="30"/>
  <c r="DO50" i="30"/>
  <c r="DC50" i="30"/>
  <c r="BC50" i="30"/>
  <c r="AQ50" i="30"/>
  <c r="AE50" i="30"/>
  <c r="EA48" i="30"/>
  <c r="DO48" i="30"/>
  <c r="DC48" i="30"/>
  <c r="BC48" i="30"/>
  <c r="AQ48" i="30"/>
  <c r="AE48" i="30"/>
  <c r="DZ47" i="30"/>
  <c r="DY47" i="30"/>
  <c r="DX47" i="30"/>
  <c r="DW47" i="30"/>
  <c r="DV47" i="30"/>
  <c r="DU47" i="30"/>
  <c r="DT47" i="30"/>
  <c r="DS47" i="30"/>
  <c r="DR47" i="30"/>
  <c r="DQ47" i="30"/>
  <c r="DP47" i="30"/>
  <c r="DN47" i="30"/>
  <c r="DM47" i="30"/>
  <c r="DL47" i="30"/>
  <c r="DK47" i="30"/>
  <c r="DJ47" i="30"/>
  <c r="DI47" i="30"/>
  <c r="DH47" i="30"/>
  <c r="DG47" i="30"/>
  <c r="DF47" i="30"/>
  <c r="DE47" i="30"/>
  <c r="DD47" i="30"/>
  <c r="DB47" i="30"/>
  <c r="DA47" i="30"/>
  <c r="CZ47" i="30"/>
  <c r="CY47" i="30"/>
  <c r="CX47" i="30"/>
  <c r="CW47" i="30"/>
  <c r="CV47" i="30"/>
  <c r="CU47" i="30"/>
  <c r="CT47" i="30"/>
  <c r="CS47" i="30"/>
  <c r="CR47" i="30"/>
  <c r="CQ47" i="30"/>
  <c r="CP47" i="30"/>
  <c r="CO47" i="30"/>
  <c r="CN47" i="30"/>
  <c r="CM47" i="30"/>
  <c r="CL47" i="30"/>
  <c r="CK47" i="30"/>
  <c r="CJ47" i="30"/>
  <c r="CI47" i="30"/>
  <c r="CH47" i="30"/>
  <c r="CG47" i="30"/>
  <c r="CF47" i="30"/>
  <c r="CE47" i="30"/>
  <c r="CD47" i="30"/>
  <c r="CC47" i="30"/>
  <c r="CB47" i="30"/>
  <c r="BB47" i="30"/>
  <c r="BA47" i="30"/>
  <c r="AZ47" i="30"/>
  <c r="AY47" i="30"/>
  <c r="AX47" i="30"/>
  <c r="AW47" i="30"/>
  <c r="AV47" i="30"/>
  <c r="AU47" i="30"/>
  <c r="AT47" i="30"/>
  <c r="AS47" i="30"/>
  <c r="AR47" i="30"/>
  <c r="AP47" i="30"/>
  <c r="AO47" i="30"/>
  <c r="AN47" i="30"/>
  <c r="AM47" i="30"/>
  <c r="AL47" i="30"/>
  <c r="AK47" i="30"/>
  <c r="AJ47" i="30"/>
  <c r="AI47" i="30"/>
  <c r="AH47" i="30"/>
  <c r="AG47" i="30"/>
  <c r="AF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EA46" i="30"/>
  <c r="DO46" i="30"/>
  <c r="DC46" i="30"/>
  <c r="BC46" i="30"/>
  <c r="AQ46" i="30"/>
  <c r="AE46" i="30"/>
  <c r="EA42" i="30"/>
  <c r="DO42" i="30"/>
  <c r="DC42" i="30"/>
  <c r="BC42" i="30"/>
  <c r="AQ42" i="30"/>
  <c r="AE42" i="30"/>
  <c r="EA40" i="30"/>
  <c r="DO40" i="30"/>
  <c r="DC40" i="30"/>
  <c r="BC40" i="30"/>
  <c r="AQ40" i="30"/>
  <c r="AE40" i="30"/>
  <c r="EA39" i="30"/>
  <c r="DO39" i="30"/>
  <c r="DC39" i="30"/>
  <c r="BC39" i="30"/>
  <c r="AQ39" i="30"/>
  <c r="AE39" i="30"/>
  <c r="DZ38" i="30"/>
  <c r="DY38" i="30"/>
  <c r="DX38" i="30"/>
  <c r="DW38" i="30"/>
  <c r="DV38" i="30"/>
  <c r="DU38" i="30"/>
  <c r="DT38" i="30"/>
  <c r="DS38" i="30"/>
  <c r="DR38" i="30"/>
  <c r="DQ38" i="30"/>
  <c r="DP38" i="30"/>
  <c r="DN38" i="30"/>
  <c r="DM38" i="30"/>
  <c r="DL38" i="30"/>
  <c r="DK38" i="30"/>
  <c r="DJ38" i="30"/>
  <c r="DI38" i="30"/>
  <c r="DH38" i="30"/>
  <c r="DG38" i="30"/>
  <c r="DF38" i="30"/>
  <c r="DE38" i="30"/>
  <c r="DD38" i="30"/>
  <c r="DB38" i="30"/>
  <c r="DA38" i="30"/>
  <c r="CZ38" i="30"/>
  <c r="CY38" i="30"/>
  <c r="CX38" i="30"/>
  <c r="CW38" i="30"/>
  <c r="CV38" i="30"/>
  <c r="CU38" i="30"/>
  <c r="CT38" i="30"/>
  <c r="CS38" i="30"/>
  <c r="CR38" i="30"/>
  <c r="CQ38" i="30"/>
  <c r="CP38" i="30"/>
  <c r="CO38" i="30"/>
  <c r="CN38" i="30"/>
  <c r="CM38" i="30"/>
  <c r="CL38" i="30"/>
  <c r="CK38" i="30"/>
  <c r="CJ38" i="30"/>
  <c r="CI38" i="30"/>
  <c r="CH38" i="30"/>
  <c r="CG38" i="30"/>
  <c r="CF38" i="30"/>
  <c r="CE38" i="30"/>
  <c r="CD38" i="30"/>
  <c r="CC38" i="30"/>
  <c r="CB38" i="30"/>
  <c r="BB38" i="30"/>
  <c r="BA38" i="30"/>
  <c r="AZ38" i="30"/>
  <c r="AY38" i="30"/>
  <c r="AX38" i="30"/>
  <c r="AW38" i="30"/>
  <c r="AV38" i="30"/>
  <c r="AU38" i="30"/>
  <c r="AT38" i="30"/>
  <c r="AS38" i="30"/>
  <c r="AR38" i="30"/>
  <c r="AP38" i="30"/>
  <c r="AO38" i="30"/>
  <c r="AN38" i="30"/>
  <c r="AM38" i="30"/>
  <c r="AL38" i="30"/>
  <c r="AK38" i="30"/>
  <c r="AJ38" i="30"/>
  <c r="AI38" i="30"/>
  <c r="AH38" i="30"/>
  <c r="AG38" i="30"/>
  <c r="AF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EA37" i="30"/>
  <c r="DO37" i="30"/>
  <c r="DC37" i="30"/>
  <c r="BC37" i="30"/>
  <c r="AQ37" i="30"/>
  <c r="AE37" i="30"/>
  <c r="EA36" i="30"/>
  <c r="DO36" i="30"/>
  <c r="DC36" i="30"/>
  <c r="BC36" i="30"/>
  <c r="AQ36" i="30"/>
  <c r="AE36" i="30"/>
  <c r="EA35" i="30"/>
  <c r="DO35" i="30"/>
  <c r="DC35" i="30"/>
  <c r="BC35" i="30"/>
  <c r="AQ35" i="30"/>
  <c r="AE35" i="30"/>
  <c r="DZ34" i="30"/>
  <c r="DY34" i="30"/>
  <c r="DX34" i="30"/>
  <c r="DW34" i="30"/>
  <c r="DV34" i="30"/>
  <c r="DU34" i="30"/>
  <c r="DT34" i="30"/>
  <c r="DS34" i="30"/>
  <c r="DR34" i="30"/>
  <c r="DQ34" i="30"/>
  <c r="DP34" i="30"/>
  <c r="DN34" i="30"/>
  <c r="DM34" i="30"/>
  <c r="DL34" i="30"/>
  <c r="DK34" i="30"/>
  <c r="DJ34" i="30"/>
  <c r="DI34" i="30"/>
  <c r="DH34" i="30"/>
  <c r="DG34" i="30"/>
  <c r="DF34" i="30"/>
  <c r="DE34" i="30"/>
  <c r="DD34" i="30"/>
  <c r="DB34" i="30"/>
  <c r="DA34" i="30"/>
  <c r="CZ34" i="30"/>
  <c r="CY34" i="30"/>
  <c r="CX34" i="30"/>
  <c r="CW34" i="30"/>
  <c r="CV34" i="30"/>
  <c r="CU34" i="30"/>
  <c r="CT34" i="30"/>
  <c r="CS34" i="30"/>
  <c r="CR34" i="30"/>
  <c r="CQ34" i="30"/>
  <c r="CP34" i="30"/>
  <c r="CO34" i="30"/>
  <c r="CN34" i="30"/>
  <c r="CM34" i="30"/>
  <c r="CL34" i="30"/>
  <c r="CK34" i="30"/>
  <c r="CJ34" i="30"/>
  <c r="CI34" i="30"/>
  <c r="CH34" i="30"/>
  <c r="CG34" i="30"/>
  <c r="CF34" i="30"/>
  <c r="CE34" i="30"/>
  <c r="CD34" i="30"/>
  <c r="CC34" i="30"/>
  <c r="CB34" i="30"/>
  <c r="BB34" i="30"/>
  <c r="BA34" i="30"/>
  <c r="AZ34" i="30"/>
  <c r="AY34" i="30"/>
  <c r="AX34" i="30"/>
  <c r="AW34" i="30"/>
  <c r="AV34" i="30"/>
  <c r="AU34" i="30"/>
  <c r="AT34" i="30"/>
  <c r="AS34" i="30"/>
  <c r="AR34" i="30"/>
  <c r="AP34" i="30"/>
  <c r="AO34" i="30"/>
  <c r="AN34" i="30"/>
  <c r="AM34" i="30"/>
  <c r="AL34" i="30"/>
  <c r="AK34" i="30"/>
  <c r="AJ34" i="30"/>
  <c r="AI34" i="30"/>
  <c r="AH34" i="30"/>
  <c r="AG34" i="30"/>
  <c r="AF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EA33" i="30"/>
  <c r="DO33" i="30"/>
  <c r="DC33" i="30"/>
  <c r="BC33" i="30"/>
  <c r="AQ33" i="30"/>
  <c r="AE33" i="30"/>
  <c r="EA32" i="30"/>
  <c r="DO32" i="30"/>
  <c r="DC32" i="30"/>
  <c r="BC32" i="30"/>
  <c r="AQ32" i="30"/>
  <c r="AE32" i="30"/>
  <c r="EA31" i="30"/>
  <c r="DO31" i="30"/>
  <c r="DC31" i="30"/>
  <c r="BC31" i="30"/>
  <c r="AQ31" i="30"/>
  <c r="AE31" i="30"/>
  <c r="DC22" i="30"/>
  <c r="AE22" i="30"/>
  <c r="EA21" i="30"/>
  <c r="DO21" i="30"/>
  <c r="DC21" i="30"/>
  <c r="BC21" i="30"/>
  <c r="AQ21" i="30"/>
  <c r="AE21" i="30"/>
  <c r="EA20" i="30"/>
  <c r="DO20" i="30"/>
  <c r="DC20" i="30"/>
  <c r="BC20" i="30"/>
  <c r="AQ20" i="30"/>
  <c r="AE20" i="30"/>
  <c r="EA18" i="30"/>
  <c r="DO18" i="30"/>
  <c r="DC18" i="30"/>
  <c r="BC18" i="30"/>
  <c r="AQ18" i="30"/>
  <c r="AE18" i="30"/>
  <c r="EA17" i="30"/>
  <c r="DO17" i="30"/>
  <c r="DC17" i="30"/>
  <c r="BC17" i="30"/>
  <c r="AQ17" i="30"/>
  <c r="AE17" i="30"/>
  <c r="D40" i="29"/>
  <c r="D39" i="29"/>
  <c r="D38" i="29"/>
  <c r="D34" i="29"/>
  <c r="G148" i="28"/>
  <c r="K147" i="28"/>
  <c r="J147" i="28"/>
  <c r="G147" i="28"/>
  <c r="K146" i="28"/>
  <c r="J146" i="28"/>
  <c r="G146" i="28"/>
  <c r="K145" i="28"/>
  <c r="J145" i="28"/>
  <c r="G145" i="28"/>
  <c r="K144" i="28"/>
  <c r="J144" i="28"/>
  <c r="G144" i="28"/>
  <c r="K143" i="28"/>
  <c r="J143" i="28"/>
  <c r="G143" i="28"/>
  <c r="K142" i="28"/>
  <c r="J142" i="28"/>
  <c r="G142" i="28"/>
  <c r="K141" i="28"/>
  <c r="J141" i="28"/>
  <c r="G141" i="28"/>
  <c r="K140" i="28"/>
  <c r="J140" i="28"/>
  <c r="G140" i="28"/>
  <c r="K139" i="28"/>
  <c r="J139" i="28"/>
  <c r="G139" i="28"/>
  <c r="K138" i="28"/>
  <c r="J138" i="28"/>
  <c r="G138" i="28"/>
  <c r="K137" i="28"/>
  <c r="J137" i="28"/>
  <c r="G137" i="28"/>
  <c r="I136" i="28"/>
  <c r="F136" i="28"/>
  <c r="G123" i="28"/>
  <c r="K122" i="28"/>
  <c r="J122" i="28"/>
  <c r="G122" i="28"/>
  <c r="K121" i="28"/>
  <c r="J121" i="28"/>
  <c r="G121" i="28"/>
  <c r="K120" i="28"/>
  <c r="J120" i="28"/>
  <c r="G120" i="28"/>
  <c r="K119" i="28"/>
  <c r="J119" i="28"/>
  <c r="G119" i="28"/>
  <c r="K118" i="28"/>
  <c r="J118" i="28"/>
  <c r="G118" i="28"/>
  <c r="K117" i="28"/>
  <c r="J117" i="28"/>
  <c r="G117" i="28"/>
  <c r="K116" i="28"/>
  <c r="J116" i="28"/>
  <c r="G116" i="28"/>
  <c r="K115" i="28"/>
  <c r="J115" i="28"/>
  <c r="G115" i="28"/>
  <c r="K114" i="28"/>
  <c r="J114" i="28"/>
  <c r="G114" i="28"/>
  <c r="K113" i="28"/>
  <c r="J113" i="28"/>
  <c r="G113" i="28"/>
  <c r="K112" i="28"/>
  <c r="J112" i="28"/>
  <c r="G112" i="28"/>
  <c r="K111" i="28"/>
  <c r="R102" i="28"/>
  <c r="R100" i="28"/>
  <c r="W97" i="28"/>
  <c r="W96" i="28"/>
  <c r="R96" i="28"/>
  <c r="W95" i="28"/>
  <c r="R95" i="28"/>
  <c r="W94" i="28"/>
  <c r="R94" i="28"/>
  <c r="W93" i="28"/>
  <c r="R93" i="28"/>
  <c r="W92" i="28"/>
  <c r="R92" i="28"/>
  <c r="W91" i="28"/>
  <c r="R91" i="28"/>
  <c r="W90" i="28"/>
  <c r="R90" i="28"/>
  <c r="W89" i="28"/>
  <c r="R89" i="28"/>
  <c r="W88" i="28"/>
  <c r="R88" i="28"/>
  <c r="W87" i="28"/>
  <c r="R87" i="28"/>
  <c r="W86" i="28"/>
  <c r="R86" i="28"/>
  <c r="R85" i="28"/>
  <c r="R74" i="28"/>
  <c r="P74" i="28"/>
  <c r="O74" i="28"/>
  <c r="N74" i="28"/>
  <c r="M74" i="28"/>
  <c r="L74" i="28"/>
  <c r="K74" i="28"/>
  <c r="J74" i="28"/>
  <c r="I74" i="28"/>
  <c r="H74" i="28"/>
  <c r="G74" i="28"/>
  <c r="F74" i="28"/>
  <c r="E74" i="28"/>
  <c r="R52" i="28"/>
  <c r="P52" i="28"/>
  <c r="O52" i="28"/>
  <c r="N52" i="28"/>
  <c r="M52" i="28"/>
  <c r="L52" i="28"/>
  <c r="K52" i="28"/>
  <c r="J52" i="28"/>
  <c r="I52" i="28"/>
  <c r="H52" i="28"/>
  <c r="G52" i="28"/>
  <c r="F52" i="28"/>
  <c r="E52" i="28"/>
  <c r="R30" i="28"/>
  <c r="P30" i="28"/>
  <c r="O30" i="28"/>
  <c r="N30" i="28"/>
  <c r="M30" i="28"/>
  <c r="L30" i="28"/>
  <c r="K30" i="28"/>
  <c r="J30" i="28"/>
  <c r="I30" i="28"/>
  <c r="H30" i="28"/>
  <c r="G30" i="28"/>
  <c r="F30" i="28"/>
  <c r="E30" i="28"/>
  <c r="G148" i="27"/>
  <c r="K147" i="27"/>
  <c r="J147" i="27"/>
  <c r="G147" i="27"/>
  <c r="K146" i="27"/>
  <c r="J146" i="27"/>
  <c r="G146" i="27"/>
  <c r="K145" i="27"/>
  <c r="J145" i="27"/>
  <c r="G145" i="27"/>
  <c r="K144" i="27"/>
  <c r="J144" i="27"/>
  <c r="G144" i="27"/>
  <c r="K143" i="27"/>
  <c r="J143" i="27"/>
  <c r="G143" i="27"/>
  <c r="K142" i="27"/>
  <c r="J142" i="27"/>
  <c r="G142" i="27"/>
  <c r="K141" i="27"/>
  <c r="J141" i="27"/>
  <c r="G141" i="27"/>
  <c r="K140" i="27"/>
  <c r="J140" i="27"/>
  <c r="G140" i="27"/>
  <c r="K139" i="27"/>
  <c r="J139" i="27"/>
  <c r="G139" i="27"/>
  <c r="K138" i="27"/>
  <c r="J138" i="27"/>
  <c r="G138" i="27"/>
  <c r="K137" i="27"/>
  <c r="J137" i="27"/>
  <c r="G137" i="27"/>
  <c r="I136" i="27"/>
  <c r="F136" i="27"/>
  <c r="G123" i="27"/>
  <c r="K122" i="27"/>
  <c r="J122" i="27"/>
  <c r="G122" i="27"/>
  <c r="K121" i="27"/>
  <c r="J121" i="27"/>
  <c r="G121" i="27"/>
  <c r="K120" i="27"/>
  <c r="J120" i="27"/>
  <c r="G120" i="27"/>
  <c r="K119" i="27"/>
  <c r="J119" i="27"/>
  <c r="G119" i="27"/>
  <c r="K118" i="27"/>
  <c r="J118" i="27"/>
  <c r="G118" i="27"/>
  <c r="K117" i="27"/>
  <c r="J117" i="27"/>
  <c r="G117" i="27"/>
  <c r="K116" i="27"/>
  <c r="J116" i="27"/>
  <c r="G116" i="27"/>
  <c r="K115" i="27"/>
  <c r="J115" i="27"/>
  <c r="G115" i="27"/>
  <c r="K114" i="27"/>
  <c r="J114" i="27"/>
  <c r="G114" i="27"/>
  <c r="K113" i="27"/>
  <c r="J113" i="27"/>
  <c r="G113" i="27"/>
  <c r="K112" i="27"/>
  <c r="J112" i="27"/>
  <c r="G112" i="27"/>
  <c r="K111" i="27"/>
  <c r="R102" i="27"/>
  <c r="R100" i="27"/>
  <c r="W97" i="27"/>
  <c r="W96" i="27"/>
  <c r="R96" i="27"/>
  <c r="W95" i="27"/>
  <c r="R95" i="27"/>
  <c r="W94" i="27"/>
  <c r="R94" i="27"/>
  <c r="W93" i="27"/>
  <c r="R93" i="27"/>
  <c r="W92" i="27"/>
  <c r="R92" i="27"/>
  <c r="W91" i="27"/>
  <c r="R91" i="27"/>
  <c r="W90" i="27"/>
  <c r="R90" i="27"/>
  <c r="W89" i="27"/>
  <c r="R89" i="27"/>
  <c r="W88" i="27"/>
  <c r="R88" i="27"/>
  <c r="W87" i="27"/>
  <c r="R87" i="27"/>
  <c r="W86" i="27"/>
  <c r="R86" i="27"/>
  <c r="R85" i="27"/>
  <c r="R74" i="27"/>
  <c r="P74" i="27"/>
  <c r="O74" i="27"/>
  <c r="N74" i="27"/>
  <c r="M74" i="27"/>
  <c r="L74" i="27"/>
  <c r="K74" i="27"/>
  <c r="J74" i="27"/>
  <c r="I74" i="27"/>
  <c r="H74" i="27"/>
  <c r="G74" i="27"/>
  <c r="F74" i="27"/>
  <c r="E74" i="27"/>
  <c r="R52" i="27"/>
  <c r="P52" i="27"/>
  <c r="O52" i="27"/>
  <c r="N52" i="27"/>
  <c r="M52" i="27"/>
  <c r="L52" i="27"/>
  <c r="K52" i="27"/>
  <c r="J52" i="27"/>
  <c r="I52" i="27"/>
  <c r="H52" i="27"/>
  <c r="G52" i="27"/>
  <c r="F52" i="27"/>
  <c r="E52" i="27"/>
  <c r="R30" i="27"/>
  <c r="P30" i="27"/>
  <c r="O30" i="27"/>
  <c r="N30" i="27"/>
  <c r="M30" i="27"/>
  <c r="L30" i="27"/>
  <c r="K30" i="27"/>
  <c r="J30" i="27"/>
  <c r="I30" i="27"/>
  <c r="H30" i="27"/>
  <c r="G30" i="27"/>
  <c r="F30" i="27"/>
  <c r="E30" i="27"/>
  <c r="B56" i="26"/>
  <c r="A56" i="26" s="1"/>
  <c r="B55" i="26"/>
  <c r="A55" i="26" s="1"/>
  <c r="B54" i="26"/>
  <c r="A54" i="26" s="1"/>
  <c r="B53" i="26"/>
  <c r="A53" i="26" s="1"/>
  <c r="B52" i="26"/>
  <c r="A52" i="26" s="1"/>
  <c r="B51" i="26"/>
  <c r="A51" i="26" s="1"/>
  <c r="B50" i="26"/>
  <c r="A50" i="26" s="1"/>
  <c r="B49" i="26"/>
  <c r="A49" i="26" s="1"/>
  <c r="B48" i="26"/>
  <c r="A48" i="26" s="1"/>
  <c r="B47" i="26"/>
  <c r="A47" i="26" s="1"/>
  <c r="B46" i="26"/>
  <c r="A46" i="26" s="1"/>
  <c r="B45" i="26"/>
  <c r="A45" i="26" s="1"/>
  <c r="B44" i="26"/>
  <c r="A44" i="26" s="1"/>
  <c r="B43" i="26"/>
  <c r="A43" i="26" s="1"/>
  <c r="B42" i="26"/>
  <c r="A42" i="26" s="1"/>
  <c r="B41" i="26"/>
  <c r="A41" i="26" s="1"/>
  <c r="B40" i="26"/>
  <c r="A40" i="26" s="1"/>
  <c r="B39" i="26"/>
  <c r="A39" i="26" s="1"/>
  <c r="B38" i="26"/>
  <c r="A38" i="26" s="1"/>
  <c r="B37" i="26"/>
  <c r="A37" i="26" s="1"/>
  <c r="B36" i="26"/>
  <c r="A36" i="26" s="1"/>
  <c r="B35" i="26"/>
  <c r="A35" i="26" s="1"/>
  <c r="B34" i="26"/>
  <c r="A34" i="26" s="1"/>
  <c r="B33" i="26"/>
  <c r="A33" i="26" s="1"/>
  <c r="B32" i="26"/>
  <c r="A32" i="26" s="1"/>
  <c r="B31" i="26"/>
  <c r="A31" i="26" s="1"/>
  <c r="B30" i="26"/>
  <c r="A30" i="26" s="1"/>
  <c r="B29" i="26"/>
  <c r="A29" i="26" s="1"/>
  <c r="B28" i="26"/>
  <c r="A28" i="26" s="1"/>
  <c r="B27" i="26"/>
  <c r="A27" i="26" s="1"/>
  <c r="B26" i="26"/>
  <c r="A26" i="26" s="1"/>
  <c r="B25" i="26"/>
  <c r="A25" i="26" s="1"/>
  <c r="B24" i="26"/>
  <c r="A24" i="26" s="1"/>
  <c r="B23" i="26"/>
  <c r="A23" i="26" s="1"/>
  <c r="B22" i="26"/>
  <c r="A22" i="26" s="1"/>
  <c r="B21" i="26"/>
  <c r="A21" i="26" s="1"/>
  <c r="B20" i="26"/>
  <c r="A20" i="26" s="1"/>
  <c r="B19" i="26"/>
  <c r="A19" i="26" s="1"/>
  <c r="B18" i="26"/>
  <c r="A18" i="26" s="1"/>
  <c r="B17" i="26"/>
  <c r="A17" i="26" s="1"/>
  <c r="B16" i="26"/>
  <c r="A16" i="26" s="1"/>
  <c r="B15" i="26"/>
  <c r="A15" i="26" s="1"/>
  <c r="B14" i="26"/>
  <c r="A14" i="26" s="1"/>
  <c r="B13" i="26"/>
  <c r="A13" i="26" s="1"/>
  <c r="B12" i="26"/>
  <c r="A12" i="26" s="1"/>
  <c r="B11" i="26"/>
  <c r="A11" i="26" s="1"/>
  <c r="B10" i="26"/>
  <c r="A10" i="26" s="1"/>
  <c r="B9" i="26"/>
  <c r="A9" i="26" s="1"/>
  <c r="B8" i="26"/>
  <c r="A8" i="26" s="1"/>
  <c r="B7" i="26"/>
  <c r="A7" i="26" s="1"/>
  <c r="B6" i="26"/>
  <c r="A6" i="26" s="1"/>
  <c r="B5" i="26"/>
  <c r="A5" i="26" s="1"/>
  <c r="B4" i="26"/>
  <c r="A4" i="26" s="1"/>
  <c r="C41" i="23"/>
  <c r="C45" i="23" s="1"/>
  <c r="D39" i="23"/>
  <c r="D38" i="23"/>
  <c r="D37" i="23"/>
  <c r="D33" i="23"/>
  <c r="D32" i="23"/>
  <c r="D28" i="23"/>
  <c r="D24" i="23"/>
  <c r="D21" i="23"/>
  <c r="D78" i="22"/>
  <c r="C69" i="22"/>
  <c r="C68" i="22"/>
  <c r="C67" i="22"/>
  <c r="C66" i="22"/>
  <c r="D54" i="22"/>
  <c r="D46" i="22"/>
  <c r="D40" i="22"/>
  <c r="D20" i="22"/>
  <c r="F202" i="21"/>
  <c r="F186" i="21"/>
  <c r="F179" i="21"/>
  <c r="F177" i="21"/>
  <c r="F176" i="21"/>
  <c r="F166" i="21"/>
  <c r="F157" i="21"/>
  <c r="F156" i="21"/>
  <c r="F167" i="21"/>
  <c r="F213" i="21"/>
  <c r="F163" i="21"/>
  <c r="F190" i="21"/>
  <c r="F164" i="21"/>
  <c r="F191" i="21"/>
  <c r="F189" i="21"/>
  <c r="F210" i="21"/>
  <c r="F214" i="21"/>
  <c r="F181" i="21"/>
  <c r="F180" i="21"/>
  <c r="F204" i="21"/>
  <c r="F155" i="21"/>
  <c r="F154" i="21"/>
  <c r="F199" i="21"/>
  <c r="P86" i="17"/>
  <c r="P85" i="17"/>
  <c r="P84" i="17"/>
  <c r="P83" i="17"/>
  <c r="P82" i="17"/>
  <c r="P81" i="17"/>
  <c r="P80" i="17"/>
  <c r="P79" i="17"/>
  <c r="P78" i="17"/>
  <c r="P77" i="17"/>
  <c r="P76" i="17"/>
  <c r="P75" i="17"/>
  <c r="P74" i="17"/>
  <c r="O73" i="17"/>
  <c r="N73" i="17"/>
  <c r="M73" i="17"/>
  <c r="L73" i="17"/>
  <c r="K73" i="17"/>
  <c r="J73" i="17"/>
  <c r="I73" i="17"/>
  <c r="H73" i="17"/>
  <c r="G73" i="17"/>
  <c r="F73" i="17"/>
  <c r="E73" i="17"/>
  <c r="D73" i="17"/>
  <c r="C73" i="17"/>
  <c r="B73" i="17"/>
  <c r="P72" i="17"/>
  <c r="P71" i="17"/>
  <c r="P70" i="17"/>
  <c r="P69" i="17"/>
  <c r="P68" i="17"/>
  <c r="P67" i="17"/>
  <c r="P66" i="17"/>
  <c r="P65" i="17"/>
  <c r="P64" i="17"/>
  <c r="O63" i="17"/>
  <c r="N63" i="17"/>
  <c r="M63" i="17"/>
  <c r="L63" i="17"/>
  <c r="K63" i="17"/>
  <c r="J63" i="17"/>
  <c r="I63" i="17"/>
  <c r="H63" i="17"/>
  <c r="G63" i="17"/>
  <c r="F63" i="17"/>
  <c r="E63" i="17"/>
  <c r="D63" i="17"/>
  <c r="C63" i="17"/>
  <c r="B63" i="17"/>
  <c r="P62" i="17"/>
  <c r="P61" i="17"/>
  <c r="P60" i="17"/>
  <c r="P59" i="17"/>
  <c r="P58" i="17"/>
  <c r="P57" i="17"/>
  <c r="P56" i="17"/>
  <c r="P55" i="17"/>
  <c r="P54" i="17"/>
  <c r="P53" i="17"/>
  <c r="O52" i="17"/>
  <c r="N52" i="17"/>
  <c r="M52" i="17"/>
  <c r="L52" i="17"/>
  <c r="K52" i="17"/>
  <c r="J52" i="17"/>
  <c r="I52" i="17"/>
  <c r="H52" i="17"/>
  <c r="G52" i="17"/>
  <c r="F52" i="17"/>
  <c r="E52" i="17"/>
  <c r="D52" i="17"/>
  <c r="C52" i="17"/>
  <c r="B52" i="17"/>
  <c r="P51" i="17"/>
  <c r="P50" i="17"/>
  <c r="P49" i="17"/>
  <c r="P48" i="17"/>
  <c r="P47" i="17"/>
  <c r="P46" i="17"/>
  <c r="O45" i="17"/>
  <c r="N45" i="17"/>
  <c r="M45" i="17"/>
  <c r="L45" i="17"/>
  <c r="K45" i="17"/>
  <c r="J45" i="17"/>
  <c r="I45" i="17"/>
  <c r="H45" i="17"/>
  <c r="G45" i="17"/>
  <c r="F45" i="17"/>
  <c r="E45" i="17"/>
  <c r="D45" i="17"/>
  <c r="C45" i="17"/>
  <c r="B45" i="17"/>
  <c r="P44" i="17"/>
  <c r="P43" i="17"/>
  <c r="P42" i="17"/>
  <c r="P41" i="17"/>
  <c r="P40" i="17"/>
  <c r="P39" i="17"/>
  <c r="P38" i="17"/>
  <c r="P37" i="17"/>
  <c r="P36" i="17"/>
  <c r="P35" i="17"/>
  <c r="P34" i="17"/>
  <c r="P33" i="17"/>
  <c r="P32" i="17"/>
  <c r="P31" i="17"/>
  <c r="P30" i="17"/>
  <c r="P29" i="17"/>
  <c r="P28" i="17"/>
  <c r="P27" i="17"/>
  <c r="P26" i="17"/>
  <c r="P25" i="17"/>
  <c r="P24" i="17"/>
  <c r="P23" i="17"/>
  <c r="O22" i="17"/>
  <c r="N22" i="17"/>
  <c r="M22" i="17"/>
  <c r="L22" i="17"/>
  <c r="K22" i="17"/>
  <c r="J22" i="17"/>
  <c r="I22" i="17"/>
  <c r="H22" i="17"/>
  <c r="G22" i="17"/>
  <c r="F22" i="17"/>
  <c r="E22" i="17"/>
  <c r="D22" i="17"/>
  <c r="C22" i="17"/>
  <c r="B22" i="17"/>
  <c r="P21" i="17"/>
  <c r="P20" i="17"/>
  <c r="P19" i="17"/>
  <c r="P18" i="17"/>
  <c r="P17" i="17"/>
  <c r="P16" i="17"/>
  <c r="P15" i="17"/>
  <c r="P14" i="17"/>
  <c r="P13" i="17"/>
  <c r="P12" i="17"/>
  <c r="P11" i="17"/>
  <c r="P10" i="17"/>
  <c r="G133" i="16"/>
  <c r="G132" i="16"/>
  <c r="G130" i="16"/>
  <c r="O83" i="16"/>
  <c r="O82" i="16"/>
  <c r="O81" i="16"/>
  <c r="O80" i="16"/>
  <c r="O79" i="16"/>
  <c r="N78" i="16"/>
  <c r="M78" i="16"/>
  <c r="L78" i="16"/>
  <c r="K78" i="16"/>
  <c r="J78" i="16"/>
  <c r="I78" i="16"/>
  <c r="H78" i="16"/>
  <c r="G78" i="16"/>
  <c r="F78" i="16"/>
  <c r="E78" i="16"/>
  <c r="D78" i="16"/>
  <c r="C78" i="16"/>
  <c r="O77" i="16"/>
  <c r="O76" i="16"/>
  <c r="N75" i="16"/>
  <c r="M75" i="16"/>
  <c r="L75" i="16"/>
  <c r="K75" i="16"/>
  <c r="J75" i="16"/>
  <c r="I75" i="16"/>
  <c r="H75" i="16"/>
  <c r="G75" i="16"/>
  <c r="F75" i="16"/>
  <c r="E75" i="16"/>
  <c r="D75" i="16"/>
  <c r="C75" i="16"/>
  <c r="O74" i="16"/>
  <c r="O73" i="16"/>
  <c r="O72" i="16"/>
  <c r="O71" i="16"/>
  <c r="N70" i="16"/>
  <c r="M70" i="16"/>
  <c r="L70" i="16"/>
  <c r="K70" i="16"/>
  <c r="J70" i="16"/>
  <c r="I70" i="16"/>
  <c r="H70" i="16"/>
  <c r="G70" i="16"/>
  <c r="F70" i="16"/>
  <c r="E70" i="16"/>
  <c r="D70" i="16"/>
  <c r="C70" i="16"/>
  <c r="O69" i="16"/>
  <c r="O68" i="16"/>
  <c r="O67" i="16"/>
  <c r="O66" i="16"/>
  <c r="N65" i="16"/>
  <c r="M65" i="16"/>
  <c r="L65" i="16"/>
  <c r="K65" i="16"/>
  <c r="J65" i="16"/>
  <c r="I65" i="16"/>
  <c r="H65" i="16"/>
  <c r="G65" i="16"/>
  <c r="F65" i="16"/>
  <c r="E65" i="16"/>
  <c r="D65" i="16"/>
  <c r="C65" i="16"/>
  <c r="H59" i="16"/>
  <c r="K59" i="16" s="1"/>
  <c r="D127" i="16" s="1"/>
  <c r="J57" i="16"/>
  <c r="I57" i="16"/>
  <c r="G57" i="16"/>
  <c r="F57" i="16"/>
  <c r="E57" i="16"/>
  <c r="D57" i="16"/>
  <c r="C57" i="16"/>
  <c r="H56" i="16"/>
  <c r="K56" i="16" s="1"/>
  <c r="D125" i="16" s="1"/>
  <c r="H55" i="16"/>
  <c r="K55" i="16" s="1"/>
  <c r="D124" i="16" s="1"/>
  <c r="H54" i="16"/>
  <c r="K54" i="16" s="1"/>
  <c r="D123" i="16" s="1"/>
  <c r="H53" i="16"/>
  <c r="K53" i="16" s="1"/>
  <c r="D122" i="16" s="1"/>
  <c r="H52" i="16"/>
  <c r="K52" i="16" s="1"/>
  <c r="D121" i="16" s="1"/>
  <c r="H51" i="16"/>
  <c r="K51" i="16" s="1"/>
  <c r="D120" i="16" s="1"/>
  <c r="H50" i="16"/>
  <c r="K50" i="16" s="1"/>
  <c r="D119" i="16" s="1"/>
  <c r="AG43" i="16"/>
  <c r="AF43" i="16"/>
  <c r="AE43" i="16"/>
  <c r="AD43" i="16"/>
  <c r="AC43" i="16"/>
  <c r="AA43" i="16"/>
  <c r="Z43" i="16"/>
  <c r="Y43" i="16"/>
  <c r="X43" i="16"/>
  <c r="W43" i="16"/>
  <c r="V43" i="16"/>
  <c r="U43" i="16"/>
  <c r="T43" i="16"/>
  <c r="S43" i="16"/>
  <c r="R43" i="16"/>
  <c r="Q43" i="16"/>
  <c r="P43" i="16"/>
  <c r="O43" i="16"/>
  <c r="N43" i="16"/>
  <c r="M43" i="16"/>
  <c r="K43" i="16"/>
  <c r="J43" i="16"/>
  <c r="I43" i="16"/>
  <c r="H43" i="16"/>
  <c r="G43" i="16"/>
  <c r="F43" i="16"/>
  <c r="E43" i="16"/>
  <c r="D43" i="16"/>
  <c r="C43" i="16"/>
  <c r="L42" i="16"/>
  <c r="AB42" i="16" s="1"/>
  <c r="AH42" i="16" s="1"/>
  <c r="D117" i="16" s="1"/>
  <c r="L41" i="16"/>
  <c r="AB41" i="16" s="1"/>
  <c r="AH41" i="16" s="1"/>
  <c r="D116" i="16" s="1"/>
  <c r="L40" i="16"/>
  <c r="AB40" i="16" s="1"/>
  <c r="AH40" i="16" s="1"/>
  <c r="D115" i="16" s="1"/>
  <c r="G115" i="16" s="1"/>
  <c r="L39" i="16"/>
  <c r="AB39" i="16" s="1"/>
  <c r="AH39" i="16" s="1"/>
  <c r="D114" i="16" s="1"/>
  <c r="G114" i="16" s="1"/>
  <c r="L38" i="16"/>
  <c r="AB38" i="16" s="1"/>
  <c r="AH38" i="16" s="1"/>
  <c r="D113" i="16" s="1"/>
  <c r="L37" i="16"/>
  <c r="AB37" i="16" s="1"/>
  <c r="AH37" i="16" s="1"/>
  <c r="D112" i="16" s="1"/>
  <c r="L36" i="16"/>
  <c r="AB36" i="16" s="1"/>
  <c r="AH36" i="16" s="1"/>
  <c r="D111" i="16" s="1"/>
  <c r="L35" i="16"/>
  <c r="AB35" i="16" s="1"/>
  <c r="AH35" i="16" s="1"/>
  <c r="D110" i="16" s="1"/>
  <c r="L34" i="16"/>
  <c r="AB34" i="16" s="1"/>
  <c r="AH34" i="16" s="1"/>
  <c r="D109" i="16" s="1"/>
  <c r="L33" i="16"/>
  <c r="AB33" i="16" s="1"/>
  <c r="AH33" i="16" s="1"/>
  <c r="D108" i="16" s="1"/>
  <c r="AG30" i="16"/>
  <c r="AF30" i="16"/>
  <c r="AE30" i="16"/>
  <c r="AD30" i="16"/>
  <c r="AC30" i="16"/>
  <c r="AA30" i="16"/>
  <c r="Z30" i="16"/>
  <c r="Y30" i="16"/>
  <c r="X30" i="16"/>
  <c r="W30" i="16"/>
  <c r="V30" i="16"/>
  <c r="U30" i="16"/>
  <c r="T30" i="16"/>
  <c r="S30" i="16"/>
  <c r="R30" i="16"/>
  <c r="Q30" i="16"/>
  <c r="P30" i="16"/>
  <c r="O30" i="16"/>
  <c r="N30" i="16"/>
  <c r="M30" i="16"/>
  <c r="K30" i="16"/>
  <c r="J30" i="16"/>
  <c r="I30" i="16"/>
  <c r="H30" i="16"/>
  <c r="G30" i="16"/>
  <c r="F30" i="16"/>
  <c r="E30" i="16"/>
  <c r="D30" i="16"/>
  <c r="C30" i="16"/>
  <c r="L29" i="16"/>
  <c r="AB29" i="16" s="1"/>
  <c r="AH29" i="16" s="1"/>
  <c r="D106" i="16" s="1"/>
  <c r="L28" i="16"/>
  <c r="AB28" i="16" s="1"/>
  <c r="AH28" i="16" s="1"/>
  <c r="D105" i="16" s="1"/>
  <c r="L27" i="16"/>
  <c r="AB27" i="16" s="1"/>
  <c r="AH27" i="16" s="1"/>
  <c r="D104" i="16" s="1"/>
  <c r="L26" i="16"/>
  <c r="AB26" i="16" s="1"/>
  <c r="AH26" i="16" s="1"/>
  <c r="D103" i="16" s="1"/>
  <c r="L25" i="16"/>
  <c r="AB25" i="16" s="1"/>
  <c r="AH25" i="16" s="1"/>
  <c r="D102" i="16" s="1"/>
  <c r="L24" i="16"/>
  <c r="AB24" i="16" s="1"/>
  <c r="AH24" i="16" s="1"/>
  <c r="D101" i="16" s="1"/>
  <c r="L23" i="16"/>
  <c r="AB23" i="16" s="1"/>
  <c r="AH23" i="16" s="1"/>
  <c r="D100" i="16" s="1"/>
  <c r="L22" i="16"/>
  <c r="AB22" i="16" s="1"/>
  <c r="AH22" i="16" s="1"/>
  <c r="D99" i="16" s="1"/>
  <c r="L21" i="16"/>
  <c r="AB21" i="16" s="1"/>
  <c r="AH21" i="16" s="1"/>
  <c r="D98" i="16" s="1"/>
  <c r="L20" i="16"/>
  <c r="AB20" i="16" s="1"/>
  <c r="AH20" i="16" s="1"/>
  <c r="D97" i="16" s="1"/>
  <c r="L19" i="16"/>
  <c r="AB19" i="16" s="1"/>
  <c r="AH19" i="16" s="1"/>
  <c r="D96" i="16" s="1"/>
  <c r="L18" i="16"/>
  <c r="AB18" i="16" s="1"/>
  <c r="AH18" i="16" s="1"/>
  <c r="D95" i="16" s="1"/>
  <c r="L17" i="16"/>
  <c r="AB17" i="16" s="1"/>
  <c r="AH17" i="16" s="1"/>
  <c r="D94" i="16" s="1"/>
  <c r="L16" i="16"/>
  <c r="AB16" i="16" s="1"/>
  <c r="AH16" i="16" s="1"/>
  <c r="D93" i="16" s="1"/>
  <c r="L15" i="16"/>
  <c r="AB15" i="16" s="1"/>
  <c r="AH15" i="16" s="1"/>
  <c r="D92" i="16" s="1"/>
  <c r="L14" i="16"/>
  <c r="AB14" i="16" s="1"/>
  <c r="AH14" i="16" s="1"/>
  <c r="D91" i="16" s="1"/>
  <c r="L13" i="16"/>
  <c r="AB13" i="16" s="1"/>
  <c r="AH13" i="16" s="1"/>
  <c r="D90" i="16" s="1"/>
  <c r="K145" i="15"/>
  <c r="C145" i="15" s="1"/>
  <c r="E145" i="15"/>
  <c r="K144" i="15"/>
  <c r="C144" i="15" s="1"/>
  <c r="E144" i="15"/>
  <c r="K143" i="15"/>
  <c r="C143" i="15" s="1"/>
  <c r="E143" i="15"/>
  <c r="S142" i="15"/>
  <c r="S135" i="15" s="1"/>
  <c r="R142" i="15"/>
  <c r="R135" i="15" s="1"/>
  <c r="Q142" i="15"/>
  <c r="Q135" i="15" s="1"/>
  <c r="P142" i="15"/>
  <c r="P135" i="15" s="1"/>
  <c r="O142" i="15"/>
  <c r="O135" i="15" s="1"/>
  <c r="N142" i="15"/>
  <c r="N135" i="15" s="1"/>
  <c r="L142" i="15"/>
  <c r="L135" i="15" s="1"/>
  <c r="J142" i="15"/>
  <c r="J135" i="15" s="1"/>
  <c r="I142" i="15"/>
  <c r="I135" i="15" s="1"/>
  <c r="H142" i="15"/>
  <c r="H135" i="15" s="1"/>
  <c r="G142" i="15"/>
  <c r="G135" i="15" s="1"/>
  <c r="K141" i="15"/>
  <c r="C141" i="15" s="1"/>
  <c r="E141" i="15"/>
  <c r="K140" i="15"/>
  <c r="C140" i="15" s="1"/>
  <c r="E140" i="15"/>
  <c r="K139" i="15"/>
  <c r="C139" i="15" s="1"/>
  <c r="E139" i="15"/>
  <c r="K138" i="15"/>
  <c r="C138" i="15" s="1"/>
  <c r="E138" i="15"/>
  <c r="K137" i="15"/>
  <c r="C137" i="15" s="1"/>
  <c r="E137" i="15"/>
  <c r="K136" i="15"/>
  <c r="C136" i="15" s="1"/>
  <c r="E136" i="15"/>
  <c r="K134" i="15"/>
  <c r="C134" i="15" s="1"/>
  <c r="E134" i="15"/>
  <c r="K133" i="15"/>
  <c r="C133" i="15" s="1"/>
  <c r="E133" i="15"/>
  <c r="K132" i="15"/>
  <c r="C132" i="15" s="1"/>
  <c r="E132" i="15"/>
  <c r="S131" i="15"/>
  <c r="S124" i="15" s="1"/>
  <c r="R131" i="15"/>
  <c r="R124" i="15" s="1"/>
  <c r="Q131" i="15"/>
  <c r="Q124" i="15" s="1"/>
  <c r="P131" i="15"/>
  <c r="P124" i="15" s="1"/>
  <c r="O131" i="15"/>
  <c r="O124" i="15" s="1"/>
  <c r="N131" i="15"/>
  <c r="N124" i="15" s="1"/>
  <c r="L131" i="15"/>
  <c r="L124" i="15" s="1"/>
  <c r="J131" i="15"/>
  <c r="J124" i="15" s="1"/>
  <c r="I131" i="15"/>
  <c r="I124" i="15" s="1"/>
  <c r="H131" i="15"/>
  <c r="H124" i="15" s="1"/>
  <c r="G131" i="15"/>
  <c r="G124" i="15" s="1"/>
  <c r="K130" i="15"/>
  <c r="C130" i="15" s="1"/>
  <c r="E130" i="15"/>
  <c r="K129" i="15"/>
  <c r="C129" i="15" s="1"/>
  <c r="E129" i="15"/>
  <c r="K128" i="15"/>
  <c r="C128" i="15" s="1"/>
  <c r="E128" i="15"/>
  <c r="K127" i="15"/>
  <c r="C127" i="15" s="1"/>
  <c r="E127" i="15"/>
  <c r="K126" i="15"/>
  <c r="C126" i="15" s="1"/>
  <c r="E126" i="15"/>
  <c r="K125" i="15"/>
  <c r="C125" i="15" s="1"/>
  <c r="E125" i="15"/>
  <c r="K123" i="15"/>
  <c r="C123" i="15" s="1"/>
  <c r="E123" i="15"/>
  <c r="K122" i="15"/>
  <c r="C122" i="15" s="1"/>
  <c r="E122" i="15"/>
  <c r="K121" i="15"/>
  <c r="C121" i="15" s="1"/>
  <c r="E121" i="15"/>
  <c r="S120" i="15"/>
  <c r="R120" i="15"/>
  <c r="Q120" i="15"/>
  <c r="P120" i="15"/>
  <c r="O120" i="15"/>
  <c r="N120" i="15"/>
  <c r="L120" i="15"/>
  <c r="J120" i="15"/>
  <c r="I120" i="15"/>
  <c r="H120" i="15"/>
  <c r="G120" i="15"/>
  <c r="K119" i="15"/>
  <c r="C119" i="15" s="1"/>
  <c r="E119" i="15"/>
  <c r="K118" i="15"/>
  <c r="C118" i="15" s="1"/>
  <c r="E118" i="15"/>
  <c r="K117" i="15"/>
  <c r="C117" i="15" s="1"/>
  <c r="E117" i="15"/>
  <c r="K116" i="15"/>
  <c r="C116" i="15" s="1"/>
  <c r="E116" i="15"/>
  <c r="K115" i="15"/>
  <c r="E115" i="15"/>
  <c r="K114" i="15"/>
  <c r="C114" i="15" s="1"/>
  <c r="E114" i="15"/>
  <c r="S113" i="15"/>
  <c r="R113" i="15"/>
  <c r="Q113" i="15"/>
  <c r="P113" i="15"/>
  <c r="O113" i="15"/>
  <c r="N113" i="15"/>
  <c r="L113" i="15"/>
  <c r="J113" i="15"/>
  <c r="I113" i="15"/>
  <c r="H113" i="15"/>
  <c r="G113" i="15"/>
  <c r="K112" i="15"/>
  <c r="C112" i="15" s="1"/>
  <c r="E112" i="15"/>
  <c r="K111" i="15"/>
  <c r="C111" i="15" s="1"/>
  <c r="E111" i="15"/>
  <c r="K109" i="15"/>
  <c r="C109" i="15" s="1"/>
  <c r="E109" i="15"/>
  <c r="K108" i="15"/>
  <c r="C108" i="15" s="1"/>
  <c r="E108" i="15"/>
  <c r="K107" i="15"/>
  <c r="C107" i="15" s="1"/>
  <c r="E107" i="15"/>
  <c r="S106" i="15"/>
  <c r="R106" i="15"/>
  <c r="Q106" i="15"/>
  <c r="P106" i="15"/>
  <c r="O106" i="15"/>
  <c r="N106" i="15"/>
  <c r="L106" i="15"/>
  <c r="J106" i="15"/>
  <c r="I106" i="15"/>
  <c r="H106" i="15"/>
  <c r="G106" i="15"/>
  <c r="K105" i="15"/>
  <c r="C105" i="15" s="1"/>
  <c r="E105" i="15"/>
  <c r="K104" i="15"/>
  <c r="C104" i="15" s="1"/>
  <c r="E104" i="15"/>
  <c r="K103" i="15"/>
  <c r="C103" i="15" s="1"/>
  <c r="E103" i="15"/>
  <c r="K102" i="15"/>
  <c r="C102" i="15" s="1"/>
  <c r="E102" i="15"/>
  <c r="K101" i="15"/>
  <c r="C101" i="15" s="1"/>
  <c r="E101" i="15"/>
  <c r="K100" i="15"/>
  <c r="E100" i="15"/>
  <c r="S99" i="15"/>
  <c r="R99" i="15"/>
  <c r="Q99" i="15"/>
  <c r="P99" i="15"/>
  <c r="O99" i="15"/>
  <c r="N99" i="15"/>
  <c r="L99" i="15"/>
  <c r="J99" i="15"/>
  <c r="I99" i="15"/>
  <c r="H99" i="15"/>
  <c r="G99" i="15"/>
  <c r="K98" i="15"/>
  <c r="E98" i="15"/>
  <c r="K97" i="15"/>
  <c r="C97" i="15" s="1"/>
  <c r="E97" i="15"/>
  <c r="K95" i="15"/>
  <c r="C95" i="15" s="1"/>
  <c r="E95" i="15"/>
  <c r="K94" i="15"/>
  <c r="C94" i="15" s="1"/>
  <c r="E94" i="15"/>
  <c r="K93" i="15"/>
  <c r="C93" i="15" s="1"/>
  <c r="E93" i="15"/>
  <c r="S92" i="15"/>
  <c r="S85" i="15" s="1"/>
  <c r="R92" i="15"/>
  <c r="R85" i="15" s="1"/>
  <c r="Q92" i="15"/>
  <c r="Q85" i="15" s="1"/>
  <c r="P92" i="15"/>
  <c r="P85" i="15" s="1"/>
  <c r="O92" i="15"/>
  <c r="O85" i="15" s="1"/>
  <c r="N92" i="15"/>
  <c r="N85" i="15" s="1"/>
  <c r="L92" i="15"/>
  <c r="L85" i="15" s="1"/>
  <c r="J92" i="15"/>
  <c r="J85" i="15" s="1"/>
  <c r="I92" i="15"/>
  <c r="I85" i="15" s="1"/>
  <c r="H92" i="15"/>
  <c r="H85" i="15" s="1"/>
  <c r="G92" i="15"/>
  <c r="G85" i="15" s="1"/>
  <c r="K91" i="15"/>
  <c r="C91" i="15" s="1"/>
  <c r="E91" i="15"/>
  <c r="K90" i="15"/>
  <c r="C90" i="15" s="1"/>
  <c r="E90" i="15"/>
  <c r="K89" i="15"/>
  <c r="C89" i="15" s="1"/>
  <c r="E89" i="15"/>
  <c r="K88" i="15"/>
  <c r="C88" i="15" s="1"/>
  <c r="E88" i="15"/>
  <c r="K87" i="15"/>
  <c r="C87" i="15" s="1"/>
  <c r="E87" i="15"/>
  <c r="K86" i="15"/>
  <c r="C86" i="15" s="1"/>
  <c r="E86" i="15"/>
  <c r="K84" i="15"/>
  <c r="C84" i="15" s="1"/>
  <c r="E84" i="15"/>
  <c r="K83" i="15"/>
  <c r="C83" i="15" s="1"/>
  <c r="E83" i="15"/>
  <c r="K82" i="15"/>
  <c r="C82" i="15" s="1"/>
  <c r="E82" i="15"/>
  <c r="S81" i="15"/>
  <c r="S74" i="15" s="1"/>
  <c r="R81" i="15"/>
  <c r="R74" i="15" s="1"/>
  <c r="Q81" i="15"/>
  <c r="Q74" i="15" s="1"/>
  <c r="P81" i="15"/>
  <c r="P74" i="15" s="1"/>
  <c r="O81" i="15"/>
  <c r="O74" i="15" s="1"/>
  <c r="N81" i="15"/>
  <c r="N74" i="15" s="1"/>
  <c r="L81" i="15"/>
  <c r="L74" i="15" s="1"/>
  <c r="J81" i="15"/>
  <c r="J74" i="15" s="1"/>
  <c r="I81" i="15"/>
  <c r="I74" i="15" s="1"/>
  <c r="H81" i="15"/>
  <c r="H74" i="15" s="1"/>
  <c r="G81" i="15"/>
  <c r="G74" i="15" s="1"/>
  <c r="K80" i="15"/>
  <c r="C80" i="15" s="1"/>
  <c r="E80" i="15"/>
  <c r="K79" i="15"/>
  <c r="C79" i="15" s="1"/>
  <c r="E79" i="15"/>
  <c r="K78" i="15"/>
  <c r="C78" i="15" s="1"/>
  <c r="E78" i="15"/>
  <c r="K77" i="15"/>
  <c r="C77" i="15" s="1"/>
  <c r="E77" i="15"/>
  <c r="K76" i="15"/>
  <c r="C76" i="15" s="1"/>
  <c r="E76" i="15"/>
  <c r="K75" i="15"/>
  <c r="C75" i="15" s="1"/>
  <c r="E75" i="15"/>
  <c r="K73" i="15"/>
  <c r="C73" i="15" s="1"/>
  <c r="E73" i="15"/>
  <c r="K72" i="15"/>
  <c r="C72" i="15" s="1"/>
  <c r="E72" i="15"/>
  <c r="K71" i="15"/>
  <c r="C71" i="15" s="1"/>
  <c r="E71" i="15"/>
  <c r="S70" i="15"/>
  <c r="R70" i="15"/>
  <c r="Q70" i="15"/>
  <c r="P70" i="15"/>
  <c r="O70" i="15"/>
  <c r="N70" i="15"/>
  <c r="L70" i="15"/>
  <c r="J70" i="15"/>
  <c r="I70" i="15"/>
  <c r="H70" i="15"/>
  <c r="G70" i="15"/>
  <c r="K69" i="15"/>
  <c r="C69" i="15" s="1"/>
  <c r="E69" i="15"/>
  <c r="K68" i="15"/>
  <c r="C68" i="15" s="1"/>
  <c r="E68" i="15"/>
  <c r="K67" i="15"/>
  <c r="C67" i="15" s="1"/>
  <c r="E67" i="15"/>
  <c r="K66" i="15"/>
  <c r="C66" i="15" s="1"/>
  <c r="E66" i="15"/>
  <c r="K65" i="15"/>
  <c r="C65" i="15" s="1"/>
  <c r="E65" i="15"/>
  <c r="K64" i="15"/>
  <c r="C64" i="15" s="1"/>
  <c r="E64" i="15"/>
  <c r="S63" i="15"/>
  <c r="R63" i="15"/>
  <c r="Q63" i="15"/>
  <c r="P63" i="15"/>
  <c r="O63" i="15"/>
  <c r="N63" i="15"/>
  <c r="L63" i="15"/>
  <c r="J63" i="15"/>
  <c r="I63" i="15"/>
  <c r="H63" i="15"/>
  <c r="G63" i="15"/>
  <c r="K62" i="15"/>
  <c r="C62" i="15" s="1"/>
  <c r="E62" i="15"/>
  <c r="K61" i="15"/>
  <c r="C61" i="15" s="1"/>
  <c r="E61" i="15"/>
  <c r="K59" i="15"/>
  <c r="C59" i="15" s="1"/>
  <c r="E59" i="15"/>
  <c r="K58" i="15"/>
  <c r="C58" i="15" s="1"/>
  <c r="E58" i="15"/>
  <c r="K57" i="15"/>
  <c r="E57" i="15"/>
  <c r="S56" i="15"/>
  <c r="R56" i="15"/>
  <c r="Q56" i="15"/>
  <c r="P56" i="15"/>
  <c r="O56" i="15"/>
  <c r="N56" i="15"/>
  <c r="L56" i="15"/>
  <c r="J56" i="15"/>
  <c r="I56" i="15"/>
  <c r="H56" i="15"/>
  <c r="G56" i="15"/>
  <c r="K55" i="15"/>
  <c r="C55" i="15" s="1"/>
  <c r="E55" i="15"/>
  <c r="K54" i="15"/>
  <c r="C54" i="15" s="1"/>
  <c r="E54" i="15"/>
  <c r="K53" i="15"/>
  <c r="C53" i="15" s="1"/>
  <c r="E53" i="15"/>
  <c r="K52" i="15"/>
  <c r="C52" i="15" s="1"/>
  <c r="E52" i="15"/>
  <c r="K51" i="15"/>
  <c r="C51" i="15" s="1"/>
  <c r="E51" i="15"/>
  <c r="K50" i="15"/>
  <c r="C50" i="15" s="1"/>
  <c r="E50" i="15"/>
  <c r="S49" i="15"/>
  <c r="R49" i="15"/>
  <c r="Q49" i="15"/>
  <c r="P49" i="15"/>
  <c r="O49" i="15"/>
  <c r="N49" i="15"/>
  <c r="L49" i="15"/>
  <c r="J49" i="15"/>
  <c r="I49" i="15"/>
  <c r="H49" i="15"/>
  <c r="G49" i="15"/>
  <c r="K48" i="15"/>
  <c r="C48" i="15" s="1"/>
  <c r="E48" i="15"/>
  <c r="K47" i="15"/>
  <c r="C47" i="15" s="1"/>
  <c r="E47" i="15"/>
  <c r="K44" i="15"/>
  <c r="C44" i="15" s="1"/>
  <c r="E44" i="15"/>
  <c r="K43" i="15"/>
  <c r="C43" i="15" s="1"/>
  <c r="E43" i="15"/>
  <c r="K42" i="15"/>
  <c r="C42" i="15" s="1"/>
  <c r="E42" i="15"/>
  <c r="S41" i="15"/>
  <c r="R41" i="15"/>
  <c r="Q41" i="15"/>
  <c r="P41" i="15"/>
  <c r="O41" i="15"/>
  <c r="N41" i="15"/>
  <c r="L41" i="15"/>
  <c r="J41" i="15"/>
  <c r="I41" i="15"/>
  <c r="H41" i="15"/>
  <c r="G41" i="15"/>
  <c r="K40" i="15"/>
  <c r="C40" i="15" s="1"/>
  <c r="E40" i="15"/>
  <c r="K39" i="15"/>
  <c r="E39" i="15"/>
  <c r="S38" i="15"/>
  <c r="R38" i="15"/>
  <c r="Q38" i="15"/>
  <c r="P38" i="15"/>
  <c r="O38" i="15"/>
  <c r="N38" i="15"/>
  <c r="L38" i="15"/>
  <c r="J38" i="15"/>
  <c r="I38" i="15"/>
  <c r="H38" i="15"/>
  <c r="G38" i="15"/>
  <c r="K37" i="15"/>
  <c r="C37" i="15" s="1"/>
  <c r="E37" i="15"/>
  <c r="K36" i="15"/>
  <c r="C36" i="15" s="1"/>
  <c r="E36" i="15"/>
  <c r="S35" i="15"/>
  <c r="R35" i="15"/>
  <c r="Q35" i="15"/>
  <c r="P35" i="15"/>
  <c r="O35" i="15"/>
  <c r="N35" i="15"/>
  <c r="L35" i="15"/>
  <c r="J35" i="15"/>
  <c r="I35" i="15"/>
  <c r="H35" i="15"/>
  <c r="G35" i="15"/>
  <c r="K34" i="15"/>
  <c r="C34" i="15" s="1"/>
  <c r="E34" i="15"/>
  <c r="K33" i="15"/>
  <c r="C33" i="15" s="1"/>
  <c r="E33" i="15"/>
  <c r="K32" i="15"/>
  <c r="C32" i="15" s="1"/>
  <c r="E32" i="15"/>
  <c r="K31" i="15"/>
  <c r="C31" i="15" s="1"/>
  <c r="E31" i="15"/>
  <c r="K30" i="15"/>
  <c r="C30" i="15" s="1"/>
  <c r="E30" i="15"/>
  <c r="K29" i="15"/>
  <c r="C29" i="15" s="1"/>
  <c r="E29" i="15"/>
  <c r="K27" i="15"/>
  <c r="C27" i="15" s="1"/>
  <c r="E27" i="15"/>
  <c r="K26" i="15"/>
  <c r="C26" i="15" s="1"/>
  <c r="E26" i="15"/>
  <c r="K25" i="15"/>
  <c r="C25" i="15" s="1"/>
  <c r="E25" i="15"/>
  <c r="S24" i="15"/>
  <c r="R24" i="15"/>
  <c r="Q24" i="15"/>
  <c r="P24" i="15"/>
  <c r="O24" i="15"/>
  <c r="N24" i="15"/>
  <c r="L24" i="15"/>
  <c r="J24" i="15"/>
  <c r="I24" i="15"/>
  <c r="H24" i="15"/>
  <c r="G24" i="15"/>
  <c r="K23" i="15"/>
  <c r="C23" i="15" s="1"/>
  <c r="E23" i="15"/>
  <c r="K22" i="15"/>
  <c r="C22" i="15" s="1"/>
  <c r="E22" i="15"/>
  <c r="S21" i="15"/>
  <c r="R21" i="15"/>
  <c r="Q21" i="15"/>
  <c r="P21" i="15"/>
  <c r="O21" i="15"/>
  <c r="N21" i="15"/>
  <c r="L21" i="15"/>
  <c r="J21" i="15"/>
  <c r="I21" i="15"/>
  <c r="H21" i="15"/>
  <c r="G21" i="15"/>
  <c r="K20" i="15"/>
  <c r="C20" i="15" s="1"/>
  <c r="E20" i="15"/>
  <c r="K19" i="15"/>
  <c r="C19" i="15" s="1"/>
  <c r="E19" i="15"/>
  <c r="S18" i="15"/>
  <c r="R18" i="15"/>
  <c r="Q18" i="15"/>
  <c r="P18" i="15"/>
  <c r="O18" i="15"/>
  <c r="N18" i="15"/>
  <c r="L18" i="15"/>
  <c r="J18" i="15"/>
  <c r="I18" i="15"/>
  <c r="H18" i="15"/>
  <c r="G18" i="15"/>
  <c r="K17" i="15"/>
  <c r="C17" i="15" s="1"/>
  <c r="E17" i="15"/>
  <c r="K16" i="15"/>
  <c r="C16" i="15" s="1"/>
  <c r="E16" i="15"/>
  <c r="K15" i="15"/>
  <c r="C15" i="15" s="1"/>
  <c r="E15" i="15"/>
  <c r="K14" i="15"/>
  <c r="C14" i="15" s="1"/>
  <c r="E14" i="15"/>
  <c r="K13" i="15"/>
  <c r="C13" i="15" s="1"/>
  <c r="E13" i="15"/>
  <c r="K12" i="15"/>
  <c r="C12" i="15" s="1"/>
  <c r="E12" i="15"/>
  <c r="K145" i="14"/>
  <c r="C145" i="14" s="1"/>
  <c r="E145" i="14"/>
  <c r="K144" i="14"/>
  <c r="C144" i="14" s="1"/>
  <c r="E144" i="14"/>
  <c r="K143" i="14"/>
  <c r="E143" i="14"/>
  <c r="S142" i="14"/>
  <c r="S135" i="14" s="1"/>
  <c r="R142" i="14"/>
  <c r="R135" i="14" s="1"/>
  <c r="Q142" i="14"/>
  <c r="Q135" i="14" s="1"/>
  <c r="P142" i="14"/>
  <c r="P135" i="14" s="1"/>
  <c r="O142" i="14"/>
  <c r="O135" i="14" s="1"/>
  <c r="N142" i="14"/>
  <c r="L142" i="14"/>
  <c r="L135" i="14" s="1"/>
  <c r="J142" i="14"/>
  <c r="J135" i="14" s="1"/>
  <c r="I142" i="14"/>
  <c r="I135" i="14" s="1"/>
  <c r="H142" i="14"/>
  <c r="H135" i="14" s="1"/>
  <c r="G142" i="14"/>
  <c r="G135" i="14" s="1"/>
  <c r="K141" i="14"/>
  <c r="C141" i="14" s="1"/>
  <c r="E141" i="14"/>
  <c r="K140" i="14"/>
  <c r="C140" i="14" s="1"/>
  <c r="E140" i="14"/>
  <c r="K139" i="14"/>
  <c r="C139" i="14" s="1"/>
  <c r="E139" i="14"/>
  <c r="K138" i="14"/>
  <c r="C138" i="14" s="1"/>
  <c r="E138" i="14"/>
  <c r="K137" i="14"/>
  <c r="C137" i="14" s="1"/>
  <c r="E137" i="14"/>
  <c r="K136" i="14"/>
  <c r="C136" i="14" s="1"/>
  <c r="E136" i="14"/>
  <c r="K134" i="14"/>
  <c r="C134" i="14" s="1"/>
  <c r="E134" i="14"/>
  <c r="K133" i="14"/>
  <c r="C133" i="14" s="1"/>
  <c r="E133" i="14"/>
  <c r="K132" i="14"/>
  <c r="E132" i="14"/>
  <c r="S131" i="14"/>
  <c r="S124" i="14" s="1"/>
  <c r="R131" i="14"/>
  <c r="R124" i="14" s="1"/>
  <c r="Q131" i="14"/>
  <c r="Q124" i="14" s="1"/>
  <c r="P131" i="14"/>
  <c r="P124" i="14" s="1"/>
  <c r="O131" i="14"/>
  <c r="O124" i="14" s="1"/>
  <c r="N131" i="14"/>
  <c r="L131" i="14"/>
  <c r="L124" i="14" s="1"/>
  <c r="J131" i="14"/>
  <c r="J124" i="14" s="1"/>
  <c r="I131" i="14"/>
  <c r="I124" i="14" s="1"/>
  <c r="H131" i="14"/>
  <c r="H124" i="14" s="1"/>
  <c r="G131" i="14"/>
  <c r="G124" i="14" s="1"/>
  <c r="K130" i="14"/>
  <c r="C130" i="14" s="1"/>
  <c r="E130" i="14"/>
  <c r="K129" i="14"/>
  <c r="C129" i="14" s="1"/>
  <c r="E129" i="14"/>
  <c r="K128" i="14"/>
  <c r="C128" i="14" s="1"/>
  <c r="E128" i="14"/>
  <c r="K127" i="14"/>
  <c r="C127" i="14" s="1"/>
  <c r="E127" i="14"/>
  <c r="K126" i="14"/>
  <c r="C126" i="14" s="1"/>
  <c r="E126" i="14"/>
  <c r="K125" i="14"/>
  <c r="C125" i="14" s="1"/>
  <c r="E125" i="14"/>
  <c r="K123" i="14"/>
  <c r="C123" i="14" s="1"/>
  <c r="E123" i="14"/>
  <c r="K122" i="14"/>
  <c r="C122" i="14" s="1"/>
  <c r="E122" i="14"/>
  <c r="K121" i="14"/>
  <c r="C121" i="14" s="1"/>
  <c r="E121" i="14"/>
  <c r="S120" i="14"/>
  <c r="R120" i="14"/>
  <c r="Q120" i="14"/>
  <c r="P120" i="14"/>
  <c r="O120" i="14"/>
  <c r="N120" i="14"/>
  <c r="L120" i="14"/>
  <c r="J120" i="14"/>
  <c r="I120" i="14"/>
  <c r="H120" i="14"/>
  <c r="G120" i="14"/>
  <c r="K119" i="14"/>
  <c r="C119" i="14" s="1"/>
  <c r="E119" i="14"/>
  <c r="K118" i="14"/>
  <c r="C118" i="14" s="1"/>
  <c r="E118" i="14"/>
  <c r="K117" i="14"/>
  <c r="C117" i="14" s="1"/>
  <c r="E117" i="14"/>
  <c r="K116" i="14"/>
  <c r="C116" i="14" s="1"/>
  <c r="E116" i="14"/>
  <c r="K115" i="14"/>
  <c r="C115" i="14" s="1"/>
  <c r="E115" i="14"/>
  <c r="K114" i="14"/>
  <c r="C114" i="14" s="1"/>
  <c r="E114" i="14"/>
  <c r="S113" i="14"/>
  <c r="R113" i="14"/>
  <c r="Q113" i="14"/>
  <c r="P113" i="14"/>
  <c r="O113" i="14"/>
  <c r="N113" i="14"/>
  <c r="L113" i="14"/>
  <c r="J113" i="14"/>
  <c r="I113" i="14"/>
  <c r="H113" i="14"/>
  <c r="G113" i="14"/>
  <c r="K112" i="14"/>
  <c r="C112" i="14" s="1"/>
  <c r="E112" i="14"/>
  <c r="K111" i="14"/>
  <c r="C111" i="14" s="1"/>
  <c r="E111" i="14"/>
  <c r="K109" i="14"/>
  <c r="C109" i="14" s="1"/>
  <c r="E109" i="14"/>
  <c r="K108" i="14"/>
  <c r="C108" i="14" s="1"/>
  <c r="E108" i="14"/>
  <c r="K107" i="14"/>
  <c r="C107" i="14" s="1"/>
  <c r="E107" i="14"/>
  <c r="S106" i="14"/>
  <c r="R106" i="14"/>
  <c r="Q106" i="14"/>
  <c r="P106" i="14"/>
  <c r="O106" i="14"/>
  <c r="N106" i="14"/>
  <c r="L106" i="14"/>
  <c r="J106" i="14"/>
  <c r="I106" i="14"/>
  <c r="H106" i="14"/>
  <c r="G106" i="14"/>
  <c r="K105" i="14"/>
  <c r="C105" i="14" s="1"/>
  <c r="E105" i="14"/>
  <c r="K104" i="14"/>
  <c r="C104" i="14" s="1"/>
  <c r="E104" i="14"/>
  <c r="K103" i="14"/>
  <c r="C103" i="14" s="1"/>
  <c r="E103" i="14"/>
  <c r="K102" i="14"/>
  <c r="C102" i="14" s="1"/>
  <c r="E102" i="14"/>
  <c r="K101" i="14"/>
  <c r="C101" i="14" s="1"/>
  <c r="E101" i="14"/>
  <c r="K100" i="14"/>
  <c r="C100" i="14" s="1"/>
  <c r="E100" i="14"/>
  <c r="S99" i="14"/>
  <c r="R99" i="14"/>
  <c r="Q99" i="14"/>
  <c r="P99" i="14"/>
  <c r="O99" i="14"/>
  <c r="N99" i="14"/>
  <c r="L99" i="14"/>
  <c r="J99" i="14"/>
  <c r="I99" i="14"/>
  <c r="H99" i="14"/>
  <c r="G99" i="14"/>
  <c r="K98" i="14"/>
  <c r="C98" i="14" s="1"/>
  <c r="E98" i="14"/>
  <c r="K97" i="14"/>
  <c r="C97" i="14" s="1"/>
  <c r="E97" i="14"/>
  <c r="K95" i="14"/>
  <c r="C95" i="14" s="1"/>
  <c r="E95" i="14"/>
  <c r="K94" i="14"/>
  <c r="C94" i="14" s="1"/>
  <c r="E94" i="14"/>
  <c r="K93" i="14"/>
  <c r="C93" i="14" s="1"/>
  <c r="E93" i="14"/>
  <c r="S92" i="14"/>
  <c r="S85" i="14" s="1"/>
  <c r="R92" i="14"/>
  <c r="R85" i="14" s="1"/>
  <c r="Q92" i="14"/>
  <c r="Q85" i="14" s="1"/>
  <c r="P92" i="14"/>
  <c r="P85" i="14" s="1"/>
  <c r="O92" i="14"/>
  <c r="O85" i="14" s="1"/>
  <c r="N92" i="14"/>
  <c r="L92" i="14"/>
  <c r="L85" i="14" s="1"/>
  <c r="J92" i="14"/>
  <c r="J85" i="14" s="1"/>
  <c r="I92" i="14"/>
  <c r="I85" i="14" s="1"/>
  <c r="H92" i="14"/>
  <c r="H85" i="14" s="1"/>
  <c r="G92" i="14"/>
  <c r="G85" i="14" s="1"/>
  <c r="K91" i="14"/>
  <c r="C91" i="14" s="1"/>
  <c r="E91" i="14"/>
  <c r="K90" i="14"/>
  <c r="C90" i="14" s="1"/>
  <c r="E90" i="14"/>
  <c r="K89" i="14"/>
  <c r="C89" i="14" s="1"/>
  <c r="E89" i="14"/>
  <c r="K88" i="14"/>
  <c r="C88" i="14" s="1"/>
  <c r="E88" i="14"/>
  <c r="K87" i="14"/>
  <c r="C87" i="14" s="1"/>
  <c r="E87" i="14"/>
  <c r="K86" i="14"/>
  <c r="C86" i="14" s="1"/>
  <c r="E86" i="14"/>
  <c r="K84" i="14"/>
  <c r="C84" i="14" s="1"/>
  <c r="E84" i="14"/>
  <c r="K83" i="14"/>
  <c r="C83" i="14" s="1"/>
  <c r="E83" i="14"/>
  <c r="K82" i="14"/>
  <c r="C82" i="14" s="1"/>
  <c r="E82" i="14"/>
  <c r="S81" i="14"/>
  <c r="S74" i="14" s="1"/>
  <c r="R81" i="14"/>
  <c r="R74" i="14" s="1"/>
  <c r="Q81" i="14"/>
  <c r="Q74" i="14" s="1"/>
  <c r="P81" i="14"/>
  <c r="P74" i="14" s="1"/>
  <c r="O81" i="14"/>
  <c r="O74" i="14" s="1"/>
  <c r="N81" i="14"/>
  <c r="L81" i="14"/>
  <c r="L74" i="14" s="1"/>
  <c r="J81" i="14"/>
  <c r="J74" i="14" s="1"/>
  <c r="I81" i="14"/>
  <c r="I74" i="14" s="1"/>
  <c r="H81" i="14"/>
  <c r="H74" i="14" s="1"/>
  <c r="G81" i="14"/>
  <c r="G74" i="14" s="1"/>
  <c r="K80" i="14"/>
  <c r="C80" i="14" s="1"/>
  <c r="E80" i="14"/>
  <c r="K79" i="14"/>
  <c r="C79" i="14" s="1"/>
  <c r="E79" i="14"/>
  <c r="K78" i="14"/>
  <c r="C78" i="14" s="1"/>
  <c r="E78" i="14"/>
  <c r="K77" i="14"/>
  <c r="C77" i="14" s="1"/>
  <c r="E77" i="14"/>
  <c r="K76" i="14"/>
  <c r="C76" i="14" s="1"/>
  <c r="E76" i="14"/>
  <c r="K75" i="14"/>
  <c r="C75" i="14" s="1"/>
  <c r="E75" i="14"/>
  <c r="K73" i="14"/>
  <c r="C73" i="14" s="1"/>
  <c r="E73" i="14"/>
  <c r="K72" i="14"/>
  <c r="C72" i="14" s="1"/>
  <c r="E72" i="14"/>
  <c r="K71" i="14"/>
  <c r="C71" i="14" s="1"/>
  <c r="E71" i="14"/>
  <c r="S70" i="14"/>
  <c r="R70" i="14"/>
  <c r="Q70" i="14"/>
  <c r="P70" i="14"/>
  <c r="O70" i="14"/>
  <c r="N70" i="14"/>
  <c r="L70" i="14"/>
  <c r="J70" i="14"/>
  <c r="I70" i="14"/>
  <c r="H70" i="14"/>
  <c r="G70" i="14"/>
  <c r="K69" i="14"/>
  <c r="C69" i="14" s="1"/>
  <c r="E69" i="14"/>
  <c r="K68" i="14"/>
  <c r="C68" i="14" s="1"/>
  <c r="E68" i="14"/>
  <c r="K67" i="14"/>
  <c r="C67" i="14" s="1"/>
  <c r="E67" i="14"/>
  <c r="K66" i="14"/>
  <c r="C66" i="14" s="1"/>
  <c r="E66" i="14"/>
  <c r="K65" i="14"/>
  <c r="C65" i="14" s="1"/>
  <c r="E65" i="14"/>
  <c r="K64" i="14"/>
  <c r="E64" i="14"/>
  <c r="S63" i="14"/>
  <c r="R63" i="14"/>
  <c r="Q63" i="14"/>
  <c r="P63" i="14"/>
  <c r="O63" i="14"/>
  <c r="N63" i="14"/>
  <c r="L63" i="14"/>
  <c r="J63" i="14"/>
  <c r="I63" i="14"/>
  <c r="H63" i="14"/>
  <c r="G63" i="14"/>
  <c r="K62" i="14"/>
  <c r="C62" i="14" s="1"/>
  <c r="E62" i="14"/>
  <c r="K61" i="14"/>
  <c r="C61" i="14" s="1"/>
  <c r="E61" i="14"/>
  <c r="K59" i="14"/>
  <c r="C59" i="14" s="1"/>
  <c r="E59" i="14"/>
  <c r="K58" i="14"/>
  <c r="C58" i="14" s="1"/>
  <c r="E58" i="14"/>
  <c r="K57" i="14"/>
  <c r="C57" i="14" s="1"/>
  <c r="E57" i="14"/>
  <c r="S56" i="14"/>
  <c r="R56" i="14"/>
  <c r="Q56" i="14"/>
  <c r="P56" i="14"/>
  <c r="O56" i="14"/>
  <c r="N56" i="14"/>
  <c r="L56" i="14"/>
  <c r="J56" i="14"/>
  <c r="I56" i="14"/>
  <c r="H56" i="14"/>
  <c r="G56" i="14"/>
  <c r="K55" i="14"/>
  <c r="C55" i="14" s="1"/>
  <c r="E55" i="14"/>
  <c r="K54" i="14"/>
  <c r="C54" i="14" s="1"/>
  <c r="E54" i="14"/>
  <c r="K53" i="14"/>
  <c r="C53" i="14" s="1"/>
  <c r="E53" i="14"/>
  <c r="K52" i="14"/>
  <c r="C52" i="14" s="1"/>
  <c r="E52" i="14"/>
  <c r="K51" i="14"/>
  <c r="C51" i="14" s="1"/>
  <c r="E51" i="14"/>
  <c r="K50" i="14"/>
  <c r="C50" i="14" s="1"/>
  <c r="E50" i="14"/>
  <c r="S49" i="14"/>
  <c r="R49" i="14"/>
  <c r="Q49" i="14"/>
  <c r="P49" i="14"/>
  <c r="O49" i="14"/>
  <c r="N49" i="14"/>
  <c r="L49" i="14"/>
  <c r="J49" i="14"/>
  <c r="I49" i="14"/>
  <c r="H49" i="14"/>
  <c r="G49" i="14"/>
  <c r="K48" i="14"/>
  <c r="C48" i="14" s="1"/>
  <c r="E48" i="14"/>
  <c r="K47" i="14"/>
  <c r="C47" i="14" s="1"/>
  <c r="E47" i="14"/>
  <c r="K44" i="14"/>
  <c r="C44" i="14" s="1"/>
  <c r="E44" i="14"/>
  <c r="K43" i="14"/>
  <c r="C43" i="14" s="1"/>
  <c r="E43" i="14"/>
  <c r="K42" i="14"/>
  <c r="E42" i="14"/>
  <c r="S41" i="14"/>
  <c r="R41" i="14"/>
  <c r="Q41" i="14"/>
  <c r="P41" i="14"/>
  <c r="O41" i="14"/>
  <c r="N41" i="14"/>
  <c r="L41" i="14"/>
  <c r="J41" i="14"/>
  <c r="I41" i="14"/>
  <c r="H41" i="14"/>
  <c r="G41" i="14"/>
  <c r="K40" i="14"/>
  <c r="C40" i="14" s="1"/>
  <c r="E40" i="14"/>
  <c r="K39" i="14"/>
  <c r="E39" i="14"/>
  <c r="S38" i="14"/>
  <c r="R38" i="14"/>
  <c r="Q38" i="14"/>
  <c r="P38" i="14"/>
  <c r="O38" i="14"/>
  <c r="N38" i="14"/>
  <c r="L38" i="14"/>
  <c r="J38" i="14"/>
  <c r="I38" i="14"/>
  <c r="H38" i="14"/>
  <c r="G38" i="14"/>
  <c r="K37" i="14"/>
  <c r="C37" i="14" s="1"/>
  <c r="E37" i="14"/>
  <c r="K36" i="14"/>
  <c r="C36" i="14" s="1"/>
  <c r="E36" i="14"/>
  <c r="S35" i="14"/>
  <c r="R35" i="14"/>
  <c r="Q35" i="14"/>
  <c r="P35" i="14"/>
  <c r="O35" i="14"/>
  <c r="N35" i="14"/>
  <c r="L35" i="14"/>
  <c r="J35" i="14"/>
  <c r="I35" i="14"/>
  <c r="H35" i="14"/>
  <c r="G35" i="14"/>
  <c r="K34" i="14"/>
  <c r="C34" i="14" s="1"/>
  <c r="E34" i="14"/>
  <c r="K33" i="14"/>
  <c r="C33" i="14" s="1"/>
  <c r="E33" i="14"/>
  <c r="K32" i="14"/>
  <c r="C32" i="14" s="1"/>
  <c r="E32" i="14"/>
  <c r="K31" i="14"/>
  <c r="C31" i="14" s="1"/>
  <c r="E31" i="14"/>
  <c r="K30" i="14"/>
  <c r="C30" i="14" s="1"/>
  <c r="E30" i="14"/>
  <c r="K29" i="14"/>
  <c r="C29" i="14" s="1"/>
  <c r="E29" i="14"/>
  <c r="K27" i="14"/>
  <c r="C27" i="14" s="1"/>
  <c r="E27" i="14"/>
  <c r="K26" i="14"/>
  <c r="C26" i="14" s="1"/>
  <c r="E26" i="14"/>
  <c r="K25" i="14"/>
  <c r="C25" i="14" s="1"/>
  <c r="E25" i="14"/>
  <c r="S24" i="14"/>
  <c r="R24" i="14"/>
  <c r="Q24" i="14"/>
  <c r="P24" i="14"/>
  <c r="O24" i="14"/>
  <c r="N24" i="14"/>
  <c r="L24" i="14"/>
  <c r="J24" i="14"/>
  <c r="I24" i="14"/>
  <c r="H24" i="14"/>
  <c r="G24" i="14"/>
  <c r="K23" i="14"/>
  <c r="C23" i="14" s="1"/>
  <c r="E23" i="14"/>
  <c r="K22" i="14"/>
  <c r="E22" i="14"/>
  <c r="S21" i="14"/>
  <c r="R21" i="14"/>
  <c r="Q21" i="14"/>
  <c r="P21" i="14"/>
  <c r="O21" i="14"/>
  <c r="N21" i="14"/>
  <c r="L21" i="14"/>
  <c r="J21" i="14"/>
  <c r="I21" i="14"/>
  <c r="H21" i="14"/>
  <c r="G21" i="14"/>
  <c r="K20" i="14"/>
  <c r="C20" i="14" s="1"/>
  <c r="E20" i="14"/>
  <c r="K19" i="14"/>
  <c r="C19" i="14" s="1"/>
  <c r="E19" i="14"/>
  <c r="S18" i="14"/>
  <c r="R18" i="14"/>
  <c r="Q18" i="14"/>
  <c r="P18" i="14"/>
  <c r="O18" i="14"/>
  <c r="N18" i="14"/>
  <c r="L18" i="14"/>
  <c r="J18" i="14"/>
  <c r="I18" i="14"/>
  <c r="H18" i="14"/>
  <c r="G18" i="14"/>
  <c r="K17" i="14"/>
  <c r="C17" i="14" s="1"/>
  <c r="E17" i="14"/>
  <c r="K16" i="14"/>
  <c r="C16" i="14" s="1"/>
  <c r="E16" i="14"/>
  <c r="K15" i="14"/>
  <c r="C15" i="14" s="1"/>
  <c r="E15" i="14"/>
  <c r="K14" i="14"/>
  <c r="C14" i="14" s="1"/>
  <c r="E14" i="14"/>
  <c r="K13" i="14"/>
  <c r="E13" i="14"/>
  <c r="K12" i="14"/>
  <c r="C12" i="14" s="1"/>
  <c r="E12" i="14"/>
  <c r="J145" i="12"/>
  <c r="I145" i="12"/>
  <c r="E145" i="12"/>
  <c r="J144" i="12"/>
  <c r="I144" i="12"/>
  <c r="C144" i="12" s="1"/>
  <c r="E144" i="12"/>
  <c r="J143" i="12"/>
  <c r="I143" i="12"/>
  <c r="E143" i="12"/>
  <c r="Q142" i="12"/>
  <c r="Q135" i="12" s="1"/>
  <c r="P142" i="12"/>
  <c r="P135" i="12" s="1"/>
  <c r="O142" i="12"/>
  <c r="O135" i="12" s="1"/>
  <c r="N142" i="12"/>
  <c r="N135" i="12" s="1"/>
  <c r="M142" i="12"/>
  <c r="M135" i="12" s="1"/>
  <c r="K142" i="12"/>
  <c r="K135" i="12" s="1"/>
  <c r="H142" i="12"/>
  <c r="H135" i="12" s="1"/>
  <c r="G142" i="12"/>
  <c r="G135" i="12" s="1"/>
  <c r="J141" i="12"/>
  <c r="I141" i="12"/>
  <c r="E141" i="12"/>
  <c r="J140" i="12"/>
  <c r="I140" i="12"/>
  <c r="E140" i="12"/>
  <c r="J139" i="12"/>
  <c r="I139" i="12"/>
  <c r="E139" i="12"/>
  <c r="J138" i="12"/>
  <c r="I138" i="12"/>
  <c r="E138" i="12"/>
  <c r="J137" i="12"/>
  <c r="I137" i="12"/>
  <c r="E137" i="12"/>
  <c r="J136" i="12"/>
  <c r="I136" i="12"/>
  <c r="E136" i="12"/>
  <c r="J134" i="12"/>
  <c r="I134" i="12"/>
  <c r="E134" i="12"/>
  <c r="J133" i="12"/>
  <c r="I133" i="12"/>
  <c r="E133" i="12"/>
  <c r="J132" i="12"/>
  <c r="I132" i="12"/>
  <c r="E132" i="12"/>
  <c r="Q131" i="12"/>
  <c r="Q124" i="12" s="1"/>
  <c r="P131" i="12"/>
  <c r="P124" i="12" s="1"/>
  <c r="O131" i="12"/>
  <c r="O124" i="12" s="1"/>
  <c r="N131" i="12"/>
  <c r="N124" i="12" s="1"/>
  <c r="M131" i="12"/>
  <c r="M124" i="12" s="1"/>
  <c r="K131" i="12"/>
  <c r="K124" i="12" s="1"/>
  <c r="H131" i="12"/>
  <c r="H124" i="12" s="1"/>
  <c r="G131" i="12"/>
  <c r="G124" i="12" s="1"/>
  <c r="J130" i="12"/>
  <c r="I130" i="12"/>
  <c r="E130" i="12"/>
  <c r="J129" i="12"/>
  <c r="I129" i="12"/>
  <c r="E129" i="12"/>
  <c r="J128" i="12"/>
  <c r="I128" i="12"/>
  <c r="E128" i="12"/>
  <c r="J127" i="12"/>
  <c r="I127" i="12"/>
  <c r="E127" i="12"/>
  <c r="J126" i="12"/>
  <c r="I126" i="12"/>
  <c r="E126" i="12"/>
  <c r="J125" i="12"/>
  <c r="I125" i="12"/>
  <c r="E125" i="12"/>
  <c r="J123" i="12"/>
  <c r="I123" i="12"/>
  <c r="E123" i="12"/>
  <c r="J122" i="12"/>
  <c r="I122" i="12"/>
  <c r="E122" i="12"/>
  <c r="J121" i="12"/>
  <c r="I121" i="12"/>
  <c r="E121" i="12"/>
  <c r="Q120" i="12"/>
  <c r="P120" i="12"/>
  <c r="O120" i="12"/>
  <c r="N120" i="12"/>
  <c r="M120" i="12"/>
  <c r="K120" i="12"/>
  <c r="H120" i="12"/>
  <c r="G120" i="12"/>
  <c r="J119" i="12"/>
  <c r="I119" i="12"/>
  <c r="E119" i="12"/>
  <c r="J118" i="12"/>
  <c r="I118" i="12"/>
  <c r="E118" i="12"/>
  <c r="J117" i="12"/>
  <c r="I117" i="12"/>
  <c r="E117" i="12"/>
  <c r="J116" i="12"/>
  <c r="I116" i="12"/>
  <c r="E116" i="12"/>
  <c r="J115" i="12"/>
  <c r="I115" i="12"/>
  <c r="E115" i="12"/>
  <c r="J114" i="12"/>
  <c r="I114" i="12"/>
  <c r="E114" i="12"/>
  <c r="Q113" i="12"/>
  <c r="P113" i="12"/>
  <c r="O113" i="12"/>
  <c r="N113" i="12"/>
  <c r="M113" i="12"/>
  <c r="K113" i="12"/>
  <c r="H113" i="12"/>
  <c r="G113" i="12"/>
  <c r="J112" i="12"/>
  <c r="I112" i="12"/>
  <c r="E112" i="12"/>
  <c r="J111" i="12"/>
  <c r="I111" i="12"/>
  <c r="E111" i="12"/>
  <c r="J109" i="12"/>
  <c r="I109" i="12"/>
  <c r="E109" i="12"/>
  <c r="J108" i="12"/>
  <c r="I108" i="12"/>
  <c r="E108" i="12"/>
  <c r="J107" i="12"/>
  <c r="I107" i="12"/>
  <c r="E107" i="12"/>
  <c r="Q106" i="12"/>
  <c r="P106" i="12"/>
  <c r="O106" i="12"/>
  <c r="N106" i="12"/>
  <c r="M106" i="12"/>
  <c r="K106" i="12"/>
  <c r="H106" i="12"/>
  <c r="G106" i="12"/>
  <c r="J105" i="12"/>
  <c r="I105" i="12"/>
  <c r="E105" i="12"/>
  <c r="J104" i="12"/>
  <c r="I104" i="12"/>
  <c r="E104" i="12"/>
  <c r="J103" i="12"/>
  <c r="I103" i="12"/>
  <c r="E103" i="12"/>
  <c r="J102" i="12"/>
  <c r="I102" i="12"/>
  <c r="E102" i="12"/>
  <c r="J101" i="12"/>
  <c r="I101" i="12"/>
  <c r="E101" i="12"/>
  <c r="J100" i="12"/>
  <c r="I100" i="12"/>
  <c r="E100" i="12"/>
  <c r="Q99" i="12"/>
  <c r="P99" i="12"/>
  <c r="O99" i="12"/>
  <c r="N99" i="12"/>
  <c r="M99" i="12"/>
  <c r="K99" i="12"/>
  <c r="H99" i="12"/>
  <c r="G99" i="12"/>
  <c r="J98" i="12"/>
  <c r="I98" i="12"/>
  <c r="E98" i="12"/>
  <c r="J97" i="12"/>
  <c r="I97" i="12"/>
  <c r="E97" i="12"/>
  <c r="J95" i="12"/>
  <c r="I95" i="12"/>
  <c r="E95" i="12"/>
  <c r="J94" i="12"/>
  <c r="I94" i="12"/>
  <c r="E94" i="12"/>
  <c r="J93" i="12"/>
  <c r="I93" i="12"/>
  <c r="E93" i="12"/>
  <c r="Q92" i="12"/>
  <c r="Q85" i="12" s="1"/>
  <c r="P92" i="12"/>
  <c r="P85" i="12" s="1"/>
  <c r="O92" i="12"/>
  <c r="O85" i="12" s="1"/>
  <c r="N92" i="12"/>
  <c r="N85" i="12" s="1"/>
  <c r="M92" i="12"/>
  <c r="M85" i="12" s="1"/>
  <c r="K92" i="12"/>
  <c r="K85" i="12" s="1"/>
  <c r="H92" i="12"/>
  <c r="H85" i="12" s="1"/>
  <c r="G92" i="12"/>
  <c r="G85" i="12" s="1"/>
  <c r="J91" i="12"/>
  <c r="I91" i="12"/>
  <c r="E91" i="12"/>
  <c r="J90" i="12"/>
  <c r="I90" i="12"/>
  <c r="E90" i="12"/>
  <c r="J89" i="12"/>
  <c r="I89" i="12"/>
  <c r="E89" i="12"/>
  <c r="J88" i="12"/>
  <c r="I88" i="12"/>
  <c r="E88" i="12"/>
  <c r="J87" i="12"/>
  <c r="I87" i="12"/>
  <c r="E87" i="12"/>
  <c r="J86" i="12"/>
  <c r="I86" i="12"/>
  <c r="E86" i="12"/>
  <c r="J84" i="12"/>
  <c r="I84" i="12"/>
  <c r="E84" i="12"/>
  <c r="J83" i="12"/>
  <c r="I83" i="12"/>
  <c r="E83" i="12"/>
  <c r="J82" i="12"/>
  <c r="I82" i="12"/>
  <c r="E82" i="12"/>
  <c r="Q81" i="12"/>
  <c r="Q74" i="12" s="1"/>
  <c r="P81" i="12"/>
  <c r="P74" i="12" s="1"/>
  <c r="O81" i="12"/>
  <c r="O74" i="12" s="1"/>
  <c r="N81" i="12"/>
  <c r="N74" i="12" s="1"/>
  <c r="M81" i="12"/>
  <c r="M74" i="12" s="1"/>
  <c r="K81" i="12"/>
  <c r="K74" i="12" s="1"/>
  <c r="H81" i="12"/>
  <c r="H74" i="12" s="1"/>
  <c r="G81" i="12"/>
  <c r="G74" i="12" s="1"/>
  <c r="J80" i="12"/>
  <c r="I80" i="12"/>
  <c r="E80" i="12"/>
  <c r="J79" i="12"/>
  <c r="I79" i="12"/>
  <c r="E79" i="12"/>
  <c r="J78" i="12"/>
  <c r="I78" i="12"/>
  <c r="E78" i="12"/>
  <c r="J77" i="12"/>
  <c r="I77" i="12"/>
  <c r="E77" i="12"/>
  <c r="J76" i="12"/>
  <c r="I76" i="12"/>
  <c r="E76" i="12"/>
  <c r="J75" i="12"/>
  <c r="I75" i="12"/>
  <c r="E75" i="12"/>
  <c r="J73" i="12"/>
  <c r="I73" i="12"/>
  <c r="E73" i="12"/>
  <c r="J72" i="12"/>
  <c r="I72" i="12"/>
  <c r="E72" i="12"/>
  <c r="J71" i="12"/>
  <c r="I71" i="12"/>
  <c r="E71" i="12"/>
  <c r="Q70" i="12"/>
  <c r="P70" i="12"/>
  <c r="O70" i="12"/>
  <c r="N70" i="12"/>
  <c r="M70" i="12"/>
  <c r="K70" i="12"/>
  <c r="H70" i="12"/>
  <c r="G70" i="12"/>
  <c r="J69" i="12"/>
  <c r="I69" i="12"/>
  <c r="E69" i="12"/>
  <c r="J68" i="12"/>
  <c r="I68" i="12"/>
  <c r="E68" i="12"/>
  <c r="J67" i="12"/>
  <c r="I67" i="12"/>
  <c r="E67" i="12"/>
  <c r="J66" i="12"/>
  <c r="I66" i="12"/>
  <c r="E66" i="12"/>
  <c r="J65" i="12"/>
  <c r="I65" i="12"/>
  <c r="E65" i="12"/>
  <c r="J64" i="12"/>
  <c r="I64" i="12"/>
  <c r="E64" i="12"/>
  <c r="Q63" i="12"/>
  <c r="P63" i="12"/>
  <c r="O63" i="12"/>
  <c r="N63" i="12"/>
  <c r="M63" i="12"/>
  <c r="K63" i="12"/>
  <c r="H63" i="12"/>
  <c r="G63" i="12"/>
  <c r="J62" i="12"/>
  <c r="I62" i="12"/>
  <c r="E62" i="12"/>
  <c r="J61" i="12"/>
  <c r="I61" i="12"/>
  <c r="E61" i="12"/>
  <c r="J59" i="12"/>
  <c r="I59" i="12"/>
  <c r="E59" i="12"/>
  <c r="J58" i="12"/>
  <c r="I58" i="12"/>
  <c r="E58" i="12"/>
  <c r="J57" i="12"/>
  <c r="I57" i="12"/>
  <c r="E57" i="12"/>
  <c r="Q56" i="12"/>
  <c r="P56" i="12"/>
  <c r="O56" i="12"/>
  <c r="N56" i="12"/>
  <c r="M56" i="12"/>
  <c r="K56" i="12"/>
  <c r="H56" i="12"/>
  <c r="G56" i="12"/>
  <c r="J55" i="12"/>
  <c r="I55" i="12"/>
  <c r="E55" i="12"/>
  <c r="J54" i="12"/>
  <c r="I54" i="12"/>
  <c r="E54" i="12"/>
  <c r="J53" i="12"/>
  <c r="I53" i="12"/>
  <c r="E53" i="12"/>
  <c r="J52" i="12"/>
  <c r="I52" i="12"/>
  <c r="E52" i="12"/>
  <c r="J51" i="12"/>
  <c r="I51" i="12"/>
  <c r="E51" i="12"/>
  <c r="J50" i="12"/>
  <c r="I50" i="12"/>
  <c r="E50" i="12"/>
  <c r="Q49" i="12"/>
  <c r="P49" i="12"/>
  <c r="O49" i="12"/>
  <c r="N49" i="12"/>
  <c r="M49" i="12"/>
  <c r="K49" i="12"/>
  <c r="H49" i="12"/>
  <c r="G49" i="12"/>
  <c r="J48" i="12"/>
  <c r="I48" i="12"/>
  <c r="E48" i="12"/>
  <c r="J47" i="12"/>
  <c r="I47" i="12"/>
  <c r="E47" i="12"/>
  <c r="J44" i="12"/>
  <c r="I44" i="12"/>
  <c r="E44" i="12"/>
  <c r="J43" i="12"/>
  <c r="I43" i="12"/>
  <c r="E43" i="12"/>
  <c r="J42" i="12"/>
  <c r="I42" i="12"/>
  <c r="E42" i="12"/>
  <c r="Q41" i="12"/>
  <c r="P41" i="12"/>
  <c r="O41" i="12"/>
  <c r="N41" i="12"/>
  <c r="M41" i="12"/>
  <c r="K41" i="12"/>
  <c r="H41" i="12"/>
  <c r="G41" i="12"/>
  <c r="J40" i="12"/>
  <c r="I40" i="12"/>
  <c r="E40" i="12"/>
  <c r="J39" i="12"/>
  <c r="I39" i="12"/>
  <c r="E39" i="12"/>
  <c r="Q38" i="12"/>
  <c r="P38" i="12"/>
  <c r="O38" i="12"/>
  <c r="N38" i="12"/>
  <c r="M38" i="12"/>
  <c r="K38" i="12"/>
  <c r="H38" i="12"/>
  <c r="G38" i="12"/>
  <c r="J37" i="12"/>
  <c r="I37" i="12"/>
  <c r="E37" i="12"/>
  <c r="J36" i="12"/>
  <c r="I36" i="12"/>
  <c r="E36" i="12"/>
  <c r="Q35" i="12"/>
  <c r="P35" i="12"/>
  <c r="O35" i="12"/>
  <c r="N35" i="12"/>
  <c r="M35" i="12"/>
  <c r="K35" i="12"/>
  <c r="H35" i="12"/>
  <c r="G35" i="12"/>
  <c r="J34" i="12"/>
  <c r="I34" i="12"/>
  <c r="E34" i="12"/>
  <c r="J33" i="12"/>
  <c r="I33" i="12"/>
  <c r="E33" i="12"/>
  <c r="J32" i="12"/>
  <c r="I32" i="12"/>
  <c r="E32" i="12"/>
  <c r="J31" i="12"/>
  <c r="I31" i="12"/>
  <c r="E31" i="12"/>
  <c r="J30" i="12"/>
  <c r="I30" i="12"/>
  <c r="E30" i="12"/>
  <c r="J29" i="12"/>
  <c r="I29" i="12"/>
  <c r="E29" i="12"/>
  <c r="J27" i="12"/>
  <c r="I27" i="12"/>
  <c r="E27" i="12"/>
  <c r="J26" i="12"/>
  <c r="I26" i="12"/>
  <c r="E26" i="12"/>
  <c r="J25" i="12"/>
  <c r="I25" i="12"/>
  <c r="E25" i="12"/>
  <c r="Q24" i="12"/>
  <c r="P24" i="12"/>
  <c r="O24" i="12"/>
  <c r="N24" i="12"/>
  <c r="M24" i="12"/>
  <c r="K24" i="12"/>
  <c r="H24" i="12"/>
  <c r="G24" i="12"/>
  <c r="J23" i="12"/>
  <c r="I23" i="12"/>
  <c r="E23" i="12"/>
  <c r="J22" i="12"/>
  <c r="I22" i="12"/>
  <c r="E22" i="12"/>
  <c r="Q21" i="12"/>
  <c r="P21" i="12"/>
  <c r="O21" i="12"/>
  <c r="N21" i="12"/>
  <c r="M21" i="12"/>
  <c r="K21" i="12"/>
  <c r="H21" i="12"/>
  <c r="G21" i="12"/>
  <c r="J20" i="12"/>
  <c r="I20" i="12"/>
  <c r="E20" i="12"/>
  <c r="J19" i="12"/>
  <c r="I19" i="12"/>
  <c r="E19" i="12"/>
  <c r="Q18" i="12"/>
  <c r="P18" i="12"/>
  <c r="O18" i="12"/>
  <c r="N18" i="12"/>
  <c r="M18" i="12"/>
  <c r="K18" i="12"/>
  <c r="H18" i="12"/>
  <c r="G18" i="12"/>
  <c r="J17" i="12"/>
  <c r="I17" i="12"/>
  <c r="E17" i="12"/>
  <c r="J16" i="12"/>
  <c r="I16" i="12"/>
  <c r="E16" i="12"/>
  <c r="J15" i="12"/>
  <c r="I15" i="12"/>
  <c r="E15" i="12"/>
  <c r="J14" i="12"/>
  <c r="I14" i="12"/>
  <c r="E14" i="12"/>
  <c r="J13" i="12"/>
  <c r="I13" i="12"/>
  <c r="E13" i="12"/>
  <c r="J12" i="12"/>
  <c r="I12" i="12"/>
  <c r="E12" i="12"/>
  <c r="W139" i="11"/>
  <c r="B139" i="11"/>
  <c r="B138" i="11"/>
  <c r="X136" i="11"/>
  <c r="W136" i="11"/>
  <c r="B136" i="11"/>
  <c r="X135" i="11"/>
  <c r="W135" i="11"/>
  <c r="B135" i="11"/>
  <c r="X134" i="11"/>
  <c r="W134" i="11"/>
  <c r="B134" i="11"/>
  <c r="T133" i="11"/>
  <c r="T137" i="11" s="1"/>
  <c r="T140" i="11" s="1"/>
  <c r="R133" i="11"/>
  <c r="R137" i="11" s="1"/>
  <c r="R140" i="11" s="1"/>
  <c r="P133" i="11"/>
  <c r="P137" i="11" s="1"/>
  <c r="P140" i="11" s="1"/>
  <c r="N133" i="11"/>
  <c r="N137" i="11" s="1"/>
  <c r="N140" i="11" s="1"/>
  <c r="L133" i="11"/>
  <c r="K133" i="11"/>
  <c r="K137" i="11" s="1"/>
  <c r="K140" i="11" s="1"/>
  <c r="J133" i="11"/>
  <c r="I133" i="11"/>
  <c r="H133" i="11"/>
  <c r="H137" i="11" s="1"/>
  <c r="H140" i="11" s="1"/>
  <c r="G133" i="11"/>
  <c r="G137" i="11" s="1"/>
  <c r="G140" i="11" s="1"/>
  <c r="F133" i="11"/>
  <c r="F137" i="11" s="1"/>
  <c r="F140" i="11" s="1"/>
  <c r="E133" i="11"/>
  <c r="E137" i="11" s="1"/>
  <c r="E140" i="11" s="1"/>
  <c r="D133" i="11"/>
  <c r="C133" i="11"/>
  <c r="C137" i="11" s="1"/>
  <c r="C140" i="11" s="1"/>
  <c r="X132" i="11"/>
  <c r="W132" i="11"/>
  <c r="B132" i="11"/>
  <c r="X131" i="11"/>
  <c r="W131" i="11"/>
  <c r="B131" i="11"/>
  <c r="X130" i="11"/>
  <c r="W130" i="11"/>
  <c r="B130" i="11"/>
  <c r="X129" i="11"/>
  <c r="B129" i="11"/>
  <c r="X128" i="11"/>
  <c r="B128" i="11"/>
  <c r="X127" i="11"/>
  <c r="B127" i="11"/>
  <c r="L126" i="11"/>
  <c r="J126" i="11"/>
  <c r="I126" i="11"/>
  <c r="X120" i="11"/>
  <c r="W120" i="11"/>
  <c r="B120" i="11"/>
  <c r="E117" i="16" s="1"/>
  <c r="X119" i="11"/>
  <c r="W119" i="11"/>
  <c r="B119" i="11"/>
  <c r="E116" i="16" s="1"/>
  <c r="X118" i="11"/>
  <c r="W118" i="11"/>
  <c r="X117" i="11"/>
  <c r="W117" i="11"/>
  <c r="X116" i="11"/>
  <c r="W116" i="11"/>
  <c r="B116" i="11"/>
  <c r="X115" i="11"/>
  <c r="W115" i="11"/>
  <c r="B115" i="11"/>
  <c r="X114" i="11"/>
  <c r="W114" i="11"/>
  <c r="B114" i="11"/>
  <c r="X113" i="11"/>
  <c r="W113" i="11"/>
  <c r="B113" i="11"/>
  <c r="X112" i="11"/>
  <c r="W112" i="11"/>
  <c r="B112" i="11"/>
  <c r="X111" i="11"/>
  <c r="W111" i="11"/>
  <c r="B111" i="11"/>
  <c r="X110" i="11"/>
  <c r="W110" i="11"/>
  <c r="B110" i="11"/>
  <c r="X109" i="11"/>
  <c r="W109" i="11"/>
  <c r="B109" i="11"/>
  <c r="X108" i="11"/>
  <c r="W108" i="11"/>
  <c r="B108" i="11"/>
  <c r="X107" i="11"/>
  <c r="W107" i="11"/>
  <c r="B107" i="11"/>
  <c r="X106" i="11"/>
  <c r="W106" i="11"/>
  <c r="B106" i="11"/>
  <c r="T105" i="11"/>
  <c r="R105" i="11"/>
  <c r="P105" i="11"/>
  <c r="N105" i="11"/>
  <c r="L105" i="11"/>
  <c r="K105" i="11"/>
  <c r="J105" i="11"/>
  <c r="I105" i="11"/>
  <c r="H105" i="11"/>
  <c r="G105" i="11"/>
  <c r="F105" i="11"/>
  <c r="E105" i="11"/>
  <c r="D105" i="11"/>
  <c r="C105" i="11"/>
  <c r="X104" i="11"/>
  <c r="W104" i="11"/>
  <c r="B104" i="11"/>
  <c r="X103" i="11"/>
  <c r="W103" i="11"/>
  <c r="B103" i="11"/>
  <c r="T102" i="11"/>
  <c r="R102" i="11"/>
  <c r="P102" i="11"/>
  <c r="N102" i="11"/>
  <c r="L102" i="11"/>
  <c r="K102" i="11"/>
  <c r="J102" i="11"/>
  <c r="I102" i="11"/>
  <c r="H102" i="11"/>
  <c r="G102" i="11"/>
  <c r="F102" i="11"/>
  <c r="E102" i="11"/>
  <c r="D102" i="11"/>
  <c r="C102" i="11"/>
  <c r="X101" i="11"/>
  <c r="W101" i="11"/>
  <c r="B101" i="11"/>
  <c r="X100" i="11"/>
  <c r="W100" i="11"/>
  <c r="B100" i="11"/>
  <c r="X98" i="11"/>
  <c r="W98" i="11"/>
  <c r="B98" i="11"/>
  <c r="E112" i="16" s="1"/>
  <c r="X97" i="11"/>
  <c r="W97" i="11"/>
  <c r="B97" i="11"/>
  <c r="E111" i="16" s="1"/>
  <c r="X96" i="11"/>
  <c r="W96" i="11"/>
  <c r="B96" i="11"/>
  <c r="E110" i="16" s="1"/>
  <c r="X95" i="11"/>
  <c r="W95" i="11"/>
  <c r="B95" i="11"/>
  <c r="E109" i="16" s="1"/>
  <c r="W94" i="11"/>
  <c r="B94" i="11"/>
  <c r="W93" i="11"/>
  <c r="B93" i="11"/>
  <c r="W92" i="11"/>
  <c r="B92" i="11"/>
  <c r="W91" i="11"/>
  <c r="B91" i="11"/>
  <c r="W90" i="11"/>
  <c r="B90" i="11"/>
  <c r="W89" i="11"/>
  <c r="B89" i="11"/>
  <c r="U88" i="11"/>
  <c r="T88" i="11"/>
  <c r="S88" i="11"/>
  <c r="R88" i="11"/>
  <c r="Q88" i="11"/>
  <c r="P88" i="11"/>
  <c r="O88" i="11"/>
  <c r="N88" i="11"/>
  <c r="H88" i="11"/>
  <c r="G88" i="11"/>
  <c r="F88" i="11"/>
  <c r="E88" i="11"/>
  <c r="E80" i="11" s="1"/>
  <c r="D88" i="11"/>
  <c r="C88" i="11"/>
  <c r="X87" i="11"/>
  <c r="W87" i="11"/>
  <c r="B87" i="11"/>
  <c r="X86" i="11"/>
  <c r="W86" i="11"/>
  <c r="B86" i="11"/>
  <c r="X85" i="11"/>
  <c r="W85" i="11"/>
  <c r="B85" i="11"/>
  <c r="U84" i="11"/>
  <c r="U81" i="11" s="1"/>
  <c r="T84" i="11"/>
  <c r="T81" i="11" s="1"/>
  <c r="S84" i="11"/>
  <c r="S81" i="11" s="1"/>
  <c r="R84" i="11"/>
  <c r="R81" i="11" s="1"/>
  <c r="Q84" i="11"/>
  <c r="Q81" i="11" s="1"/>
  <c r="P84" i="11"/>
  <c r="P81" i="11" s="1"/>
  <c r="O84" i="11"/>
  <c r="O81" i="11" s="1"/>
  <c r="N84" i="11"/>
  <c r="N81" i="11" s="1"/>
  <c r="J84" i="11"/>
  <c r="J81" i="11" s="1"/>
  <c r="J80" i="11" s="1"/>
  <c r="I84" i="11"/>
  <c r="I81" i="11" s="1"/>
  <c r="I80" i="11" s="1"/>
  <c r="H84" i="11"/>
  <c r="H81" i="11" s="1"/>
  <c r="G84" i="11"/>
  <c r="G81" i="11" s="1"/>
  <c r="F84" i="11"/>
  <c r="F81" i="11" s="1"/>
  <c r="C84" i="11"/>
  <c r="C81" i="11" s="1"/>
  <c r="X83" i="11"/>
  <c r="W83" i="11"/>
  <c r="B83" i="11"/>
  <c r="X82" i="11"/>
  <c r="W82" i="11"/>
  <c r="B82" i="11"/>
  <c r="L80" i="11"/>
  <c r="K80" i="11"/>
  <c r="U77" i="11"/>
  <c r="S77" i="11"/>
  <c r="Q77" i="11"/>
  <c r="O77" i="11"/>
  <c r="X75" i="11"/>
  <c r="W75" i="11"/>
  <c r="B75" i="11"/>
  <c r="E106" i="16" s="1"/>
  <c r="X74" i="11"/>
  <c r="W74" i="11"/>
  <c r="X73" i="11"/>
  <c r="W73" i="11"/>
  <c r="X72" i="11"/>
  <c r="W72" i="11"/>
  <c r="B72" i="11"/>
  <c r="X71" i="11"/>
  <c r="W71" i="11"/>
  <c r="B71" i="11"/>
  <c r="X70" i="11"/>
  <c r="W70" i="11"/>
  <c r="B70" i="11"/>
  <c r="X69" i="11"/>
  <c r="W69" i="11"/>
  <c r="B69" i="11"/>
  <c r="X68" i="11"/>
  <c r="W68" i="11"/>
  <c r="B68" i="11"/>
  <c r="X67" i="11"/>
  <c r="W67" i="11"/>
  <c r="B67" i="11"/>
  <c r="X66" i="11"/>
  <c r="W66" i="11"/>
  <c r="B66" i="11"/>
  <c r="X65" i="11"/>
  <c r="W65" i="11"/>
  <c r="B65" i="11"/>
  <c r="X64" i="11"/>
  <c r="W64" i="11"/>
  <c r="B64" i="11"/>
  <c r="X63" i="11"/>
  <c r="W63" i="11"/>
  <c r="B63" i="11"/>
  <c r="X62" i="11"/>
  <c r="W62" i="11"/>
  <c r="B62" i="11"/>
  <c r="T61" i="11"/>
  <c r="T60" i="11" s="1"/>
  <c r="R61" i="11"/>
  <c r="R60" i="11" s="1"/>
  <c r="P61" i="11"/>
  <c r="P60" i="11" s="1"/>
  <c r="N61" i="11"/>
  <c r="N60" i="11" s="1"/>
  <c r="J61" i="11"/>
  <c r="J60" i="11" s="1"/>
  <c r="I61" i="11"/>
  <c r="H61" i="11"/>
  <c r="H60" i="11" s="1"/>
  <c r="G61" i="11"/>
  <c r="G60" i="11" s="1"/>
  <c r="F61" i="11"/>
  <c r="F60" i="11" s="1"/>
  <c r="E61" i="11"/>
  <c r="E60" i="11" s="1"/>
  <c r="D61" i="11"/>
  <c r="D60" i="11" s="1"/>
  <c r="C61" i="11"/>
  <c r="C60" i="11" s="1"/>
  <c r="L60" i="11"/>
  <c r="K60" i="11"/>
  <c r="X59" i="11"/>
  <c r="W59" i="11"/>
  <c r="B59" i="11"/>
  <c r="X58" i="11"/>
  <c r="W58" i="11"/>
  <c r="B58" i="11"/>
  <c r="X57" i="11"/>
  <c r="W57" i="11"/>
  <c r="B57" i="11"/>
  <c r="X56" i="11"/>
  <c r="W56" i="11"/>
  <c r="B56" i="11"/>
  <c r="X55" i="11"/>
  <c r="W55" i="11"/>
  <c r="B55" i="11"/>
  <c r="T54" i="11"/>
  <c r="R54" i="11"/>
  <c r="P54" i="11"/>
  <c r="N54" i="11"/>
  <c r="L54" i="11"/>
  <c r="K54" i="11"/>
  <c r="J54" i="11"/>
  <c r="I54" i="11"/>
  <c r="H54" i="11"/>
  <c r="G54" i="11"/>
  <c r="F54" i="11"/>
  <c r="E54" i="11"/>
  <c r="D54" i="11"/>
  <c r="C54" i="11"/>
  <c r="X53" i="11"/>
  <c r="W53" i="11"/>
  <c r="B53" i="11"/>
  <c r="X52" i="11"/>
  <c r="W52" i="11"/>
  <c r="B52" i="11"/>
  <c r="T51" i="11"/>
  <c r="R51" i="11"/>
  <c r="P51" i="11"/>
  <c r="N51" i="11"/>
  <c r="L51" i="11"/>
  <c r="K51" i="11"/>
  <c r="J51" i="11"/>
  <c r="I51" i="11"/>
  <c r="E30" i="23" s="1"/>
  <c r="D30" i="23" s="1"/>
  <c r="H51" i="11"/>
  <c r="G51" i="11"/>
  <c r="F51" i="11"/>
  <c r="E51" i="11"/>
  <c r="D51" i="11"/>
  <c r="C51" i="11"/>
  <c r="X50" i="11"/>
  <c r="W50" i="11"/>
  <c r="B50" i="11"/>
  <c r="X49" i="11"/>
  <c r="W49" i="11"/>
  <c r="B49" i="11"/>
  <c r="T48" i="11"/>
  <c r="R48" i="11"/>
  <c r="P48" i="11"/>
  <c r="N48" i="11"/>
  <c r="L48" i="11"/>
  <c r="K48" i="11"/>
  <c r="J48" i="11"/>
  <c r="I48" i="11"/>
  <c r="H48" i="11"/>
  <c r="G48" i="11"/>
  <c r="F48" i="11"/>
  <c r="E48" i="11"/>
  <c r="D48" i="11"/>
  <c r="C48" i="11"/>
  <c r="X47" i="11"/>
  <c r="W47" i="11"/>
  <c r="B47" i="11"/>
  <c r="E100" i="16" s="1"/>
  <c r="X46" i="11"/>
  <c r="W46" i="11"/>
  <c r="B46" i="11"/>
  <c r="X45" i="11"/>
  <c r="W45" i="11"/>
  <c r="B45" i="11"/>
  <c r="T44" i="11"/>
  <c r="R44" i="11"/>
  <c r="P44" i="11"/>
  <c r="N44" i="11"/>
  <c r="L44" i="11"/>
  <c r="K44" i="11"/>
  <c r="J44" i="11"/>
  <c r="I44" i="11"/>
  <c r="E27" i="23" s="1"/>
  <c r="D27" i="23" s="1"/>
  <c r="H44" i="11"/>
  <c r="G44" i="11"/>
  <c r="F44" i="11"/>
  <c r="E44" i="11"/>
  <c r="D44" i="11"/>
  <c r="C44" i="11"/>
  <c r="W43" i="11"/>
  <c r="B43" i="11"/>
  <c r="X42" i="11"/>
  <c r="W42" i="11"/>
  <c r="B42" i="11"/>
  <c r="X41" i="11"/>
  <c r="W41" i="11"/>
  <c r="B41" i="11"/>
  <c r="T40" i="11"/>
  <c r="R40" i="11"/>
  <c r="P40" i="11"/>
  <c r="N40" i="11"/>
  <c r="L40" i="11"/>
  <c r="K40" i="11"/>
  <c r="J40" i="11"/>
  <c r="I40" i="11"/>
  <c r="H40" i="11"/>
  <c r="G40" i="11"/>
  <c r="F40" i="11"/>
  <c r="E40" i="11"/>
  <c r="D40" i="11"/>
  <c r="C40" i="11"/>
  <c r="X39" i="11"/>
  <c r="W39" i="11"/>
  <c r="B39" i="11"/>
  <c r="E96" i="16" s="1"/>
  <c r="X38" i="11"/>
  <c r="W38" i="11"/>
  <c r="B38" i="11"/>
  <c r="X37" i="11"/>
  <c r="W37" i="11"/>
  <c r="B37" i="11"/>
  <c r="X36" i="11"/>
  <c r="W36" i="11"/>
  <c r="B36" i="11"/>
  <c r="E95" i="16" s="1"/>
  <c r="X35" i="11"/>
  <c r="W35" i="11"/>
  <c r="B35" i="11"/>
  <c r="X34" i="11"/>
  <c r="W34" i="11"/>
  <c r="B34" i="11"/>
  <c r="D95" i="17" s="1"/>
  <c r="T33" i="11"/>
  <c r="R33" i="11"/>
  <c r="P33" i="11"/>
  <c r="N33" i="11"/>
  <c r="L33" i="11"/>
  <c r="K33" i="11"/>
  <c r="J33" i="11"/>
  <c r="I33" i="11"/>
  <c r="E23" i="23" s="1"/>
  <c r="D23" i="23" s="1"/>
  <c r="H33" i="11"/>
  <c r="G33" i="11"/>
  <c r="F33" i="11"/>
  <c r="E33" i="11"/>
  <c r="D33" i="11"/>
  <c r="C33" i="11"/>
  <c r="X32" i="11"/>
  <c r="W32" i="11"/>
  <c r="B32" i="11"/>
  <c r="X31" i="11"/>
  <c r="W31" i="11"/>
  <c r="B31" i="11"/>
  <c r="X30" i="11"/>
  <c r="W30" i="11"/>
  <c r="B30" i="11"/>
  <c r="X29" i="11"/>
  <c r="W29" i="11"/>
  <c r="B29" i="11"/>
  <c r="X28" i="11"/>
  <c r="W28" i="11"/>
  <c r="B28" i="11"/>
  <c r="X27" i="11"/>
  <c r="W27" i="11"/>
  <c r="B27" i="11"/>
  <c r="D92" i="17" s="1"/>
  <c r="T26" i="11"/>
  <c r="R26" i="11"/>
  <c r="P26" i="11"/>
  <c r="N26" i="11"/>
  <c r="L26" i="11"/>
  <c r="K26" i="11"/>
  <c r="J26" i="11"/>
  <c r="I26" i="11"/>
  <c r="E22" i="23" s="1"/>
  <c r="D22" i="23" s="1"/>
  <c r="H26" i="11"/>
  <c r="G26" i="11"/>
  <c r="F26" i="11"/>
  <c r="E26" i="11"/>
  <c r="D26" i="11"/>
  <c r="C26" i="11"/>
  <c r="X25" i="11"/>
  <c r="W25" i="11"/>
  <c r="B25" i="11"/>
  <c r="X24" i="11"/>
  <c r="W24" i="11"/>
  <c r="B24" i="11"/>
  <c r="X23" i="11"/>
  <c r="W23" i="11"/>
  <c r="B23" i="11"/>
  <c r="T22" i="11"/>
  <c r="R22" i="11"/>
  <c r="P22" i="11"/>
  <c r="N22" i="11"/>
  <c r="L22" i="11"/>
  <c r="K22" i="11"/>
  <c r="J22" i="11"/>
  <c r="I22" i="11"/>
  <c r="H22" i="11"/>
  <c r="G22" i="11"/>
  <c r="F22" i="11"/>
  <c r="E22" i="11"/>
  <c r="D22" i="11"/>
  <c r="C22" i="11"/>
  <c r="E123" i="16" a="1"/>
  <c r="E126" i="16" a="1"/>
  <c r="D97" i="17" a="1"/>
  <c r="D99" i="17" a="1"/>
  <c r="E119" i="16" a="1"/>
  <c r="E125" i="16" a="1"/>
  <c r="E121" i="16" a="1"/>
  <c r="E120" i="16" a="1"/>
  <c r="E124" i="16" a="1"/>
  <c r="D94" i="17" a="1"/>
  <c r="E122" i="16" a="1"/>
  <c r="D54" i="33" l="1"/>
  <c r="AK43" i="31"/>
  <c r="BY43" i="31"/>
  <c r="BQ43" i="31"/>
  <c r="BQ49" i="31" s="1"/>
  <c r="BQ51" i="31" s="1"/>
  <c r="BS43" i="31"/>
  <c r="C98" i="12"/>
  <c r="D98" i="12" s="1"/>
  <c r="T98" i="12" s="1"/>
  <c r="AD43" i="30"/>
  <c r="AD49" i="30" s="1"/>
  <c r="AD51" i="30" s="1"/>
  <c r="AV43" i="30"/>
  <c r="AV49" i="30" s="1"/>
  <c r="AV51" i="30" s="1"/>
  <c r="C7" i="28"/>
  <c r="C7" i="27"/>
  <c r="C88" i="12"/>
  <c r="D88" i="12" s="1"/>
  <c r="T88" i="12" s="1"/>
  <c r="E37" i="36"/>
  <c r="E43" i="36" s="1"/>
  <c r="E45" i="36" s="1"/>
  <c r="D31" i="15"/>
  <c r="D87" i="15"/>
  <c r="C40" i="12"/>
  <c r="D40" i="12" s="1"/>
  <c r="T40" i="12" s="1"/>
  <c r="C72" i="12"/>
  <c r="D72" i="12" s="1"/>
  <c r="T72" i="12" s="1"/>
  <c r="M145" i="27"/>
  <c r="L145" i="27" s="1"/>
  <c r="C133" i="12"/>
  <c r="D133" i="12" s="1"/>
  <c r="T133" i="12" s="1"/>
  <c r="C95" i="12"/>
  <c r="D95" i="12" s="1"/>
  <c r="T95" i="12" s="1"/>
  <c r="M139" i="27"/>
  <c r="M119" i="28"/>
  <c r="L119" i="28" s="1"/>
  <c r="K21" i="14"/>
  <c r="D55" i="22"/>
  <c r="C77" i="12"/>
  <c r="D77" i="12" s="1"/>
  <c r="T77" i="12" s="1"/>
  <c r="C23" i="12"/>
  <c r="D23" i="12" s="1"/>
  <c r="T23" i="12" s="1"/>
  <c r="C33" i="12"/>
  <c r="D33" i="12" s="1"/>
  <c r="T33" i="12" s="1"/>
  <c r="C55" i="12"/>
  <c r="D55" i="12" s="1"/>
  <c r="T55" i="12" s="1"/>
  <c r="C108" i="12"/>
  <c r="D108" i="12" s="1"/>
  <c r="T108" i="12" s="1"/>
  <c r="C138" i="12"/>
  <c r="D138" i="12" s="1"/>
  <c r="T138" i="12" s="1"/>
  <c r="M144" i="28"/>
  <c r="L144" i="28" s="1"/>
  <c r="C126" i="12"/>
  <c r="D126" i="12" s="1"/>
  <c r="T126" i="12" s="1"/>
  <c r="D91" i="15"/>
  <c r="C57" i="12"/>
  <c r="D57" i="12" s="1"/>
  <c r="C109" i="12"/>
  <c r="C139" i="12"/>
  <c r="D139" i="12" s="1"/>
  <c r="T139" i="12" s="1"/>
  <c r="M140" i="28"/>
  <c r="L140" i="28" s="1"/>
  <c r="BA43" i="30"/>
  <c r="BA49" i="30" s="1"/>
  <c r="BA51" i="30" s="1"/>
  <c r="DX43" i="30"/>
  <c r="DX49" i="30" s="1"/>
  <c r="DX51" i="30" s="1"/>
  <c r="E35" i="15"/>
  <c r="D64" i="15"/>
  <c r="D43" i="30"/>
  <c r="D49" i="30" s="1"/>
  <c r="DY43" i="30"/>
  <c r="DY49" i="30" s="1"/>
  <c r="DY51" i="30" s="1"/>
  <c r="C32" i="12"/>
  <c r="D32" i="12" s="1"/>
  <c r="T32" i="12" s="1"/>
  <c r="C36" i="12"/>
  <c r="D36" i="12" s="1"/>
  <c r="C101" i="12"/>
  <c r="D101" i="12" s="1"/>
  <c r="T101" i="12" s="1"/>
  <c r="F142" i="21"/>
  <c r="DS43" i="30"/>
  <c r="DS49" i="30" s="1"/>
  <c r="DS51" i="30" s="1"/>
  <c r="Q23" i="29"/>
  <c r="M121" i="28"/>
  <c r="L121" i="28" s="1"/>
  <c r="M143" i="28"/>
  <c r="L143" i="28" s="1"/>
  <c r="M142" i="28"/>
  <c r="L142" i="28" s="1"/>
  <c r="M142" i="27"/>
  <c r="D61" i="15"/>
  <c r="D114" i="15"/>
  <c r="D125" i="15"/>
  <c r="D127" i="15"/>
  <c r="E38" i="15"/>
  <c r="F38" i="21"/>
  <c r="F183" i="21" s="1"/>
  <c r="I46" i="14"/>
  <c r="C15" i="12"/>
  <c r="D15" i="12" s="1"/>
  <c r="T15" i="12" s="1"/>
  <c r="C53" i="12"/>
  <c r="D53" i="12" s="1"/>
  <c r="T53" i="12" s="1"/>
  <c r="G37" i="36"/>
  <c r="G43" i="36" s="1"/>
  <c r="G45" i="36" s="1"/>
  <c r="H37" i="36"/>
  <c r="H43" i="36" s="1"/>
  <c r="H45" i="36" s="1"/>
  <c r="I37" i="36"/>
  <c r="I43" i="36" s="1"/>
  <c r="I45" i="36" s="1"/>
  <c r="DK49" i="31"/>
  <c r="DK51" i="31" s="1"/>
  <c r="N43" i="30"/>
  <c r="N49" i="30" s="1"/>
  <c r="N51" i="30" s="1"/>
  <c r="DH43" i="30"/>
  <c r="T43" i="30"/>
  <c r="T49" i="30" s="1"/>
  <c r="T51" i="30" s="1"/>
  <c r="CK43" i="30"/>
  <c r="CK49" i="30" s="1"/>
  <c r="CK51" i="30" s="1"/>
  <c r="AJ43" i="30"/>
  <c r="AJ49" i="30" s="1"/>
  <c r="AJ51" i="30" s="1"/>
  <c r="S43" i="30"/>
  <c r="S49" i="30" s="1"/>
  <c r="S51" i="30" s="1"/>
  <c r="DA43" i="30"/>
  <c r="DA49" i="30" s="1"/>
  <c r="DA51" i="30" s="1"/>
  <c r="G23" i="29"/>
  <c r="G54" i="29" s="1"/>
  <c r="EZ62" i="30"/>
  <c r="M117" i="28"/>
  <c r="L117" i="28" s="1"/>
  <c r="M121" i="27"/>
  <c r="L121" i="27" s="1"/>
  <c r="K38" i="15"/>
  <c r="E41" i="15"/>
  <c r="F131" i="21"/>
  <c r="C87" i="12"/>
  <c r="D87" i="12" s="1"/>
  <c r="T87" i="12" s="1"/>
  <c r="C103" i="12"/>
  <c r="D103" i="12" s="1"/>
  <c r="T103" i="12" s="1"/>
  <c r="C115" i="12"/>
  <c r="C123" i="12"/>
  <c r="D123" i="12" s="1"/>
  <c r="T123" i="12" s="1"/>
  <c r="C145" i="12"/>
  <c r="B22" i="11"/>
  <c r="D91" i="17" s="1"/>
  <c r="X105" i="11"/>
  <c r="B123" i="27"/>
  <c r="B122" i="27" s="1"/>
  <c r="B121" i="27" s="1"/>
  <c r="B120" i="27" s="1"/>
  <c r="B119" i="27" s="1"/>
  <c r="B118" i="27" s="1"/>
  <c r="B117" i="27" s="1"/>
  <c r="B116" i="27" s="1"/>
  <c r="B115" i="27" s="1"/>
  <c r="B114" i="27" s="1"/>
  <c r="B113" i="27" s="1"/>
  <c r="B112" i="27" s="1"/>
  <c r="B87" i="37"/>
  <c r="B86" i="37" s="1"/>
  <c r="B85" i="37" s="1"/>
  <c r="B84" i="37" s="1"/>
  <c r="B83" i="37" s="1"/>
  <c r="B82" i="37" s="1"/>
  <c r="B81" i="37" s="1"/>
  <c r="B80" i="37" s="1"/>
  <c r="B79" i="37" s="1"/>
  <c r="B78" i="37" s="1"/>
  <c r="B77" i="37" s="1"/>
  <c r="B76" i="37" s="1"/>
  <c r="F74" i="37" s="1"/>
  <c r="G74" i="37" s="1"/>
  <c r="H74" i="37" s="1"/>
  <c r="I74" i="37" s="1"/>
  <c r="J74" i="37" s="1"/>
  <c r="K74" i="37" s="1"/>
  <c r="L74" i="37" s="1"/>
  <c r="M74" i="37" s="1"/>
  <c r="N74" i="37" s="1"/>
  <c r="O74" i="37" s="1"/>
  <c r="P74" i="37" s="1"/>
  <c r="Q74" i="37" s="1"/>
  <c r="B73" i="28"/>
  <c r="B72" i="28" s="1"/>
  <c r="B71" i="28" s="1"/>
  <c r="B70" i="28" s="1"/>
  <c r="B69" i="28" s="1"/>
  <c r="B68" i="28" s="1"/>
  <c r="B67" i="28" s="1"/>
  <c r="B66" i="28" s="1"/>
  <c r="B65" i="28" s="1"/>
  <c r="B64" i="28" s="1"/>
  <c r="B63" i="28" s="1"/>
  <c r="B62" i="28" s="1"/>
  <c r="E59" i="28" s="1"/>
  <c r="F59" i="28" s="1"/>
  <c r="G59" i="28" s="1"/>
  <c r="H59" i="28" s="1"/>
  <c r="I59" i="28" s="1"/>
  <c r="J59" i="28" s="1"/>
  <c r="K59" i="28" s="1"/>
  <c r="L59" i="28" s="1"/>
  <c r="M59" i="28" s="1"/>
  <c r="N59" i="28" s="1"/>
  <c r="O59" i="28" s="1"/>
  <c r="P59" i="28" s="1"/>
  <c r="D15" i="15"/>
  <c r="D34" i="15"/>
  <c r="F63" i="21"/>
  <c r="C107" i="12"/>
  <c r="D107" i="12" s="1"/>
  <c r="C50" i="12"/>
  <c r="D50" i="12" s="1"/>
  <c r="C69" i="12"/>
  <c r="D69" i="12" s="1"/>
  <c r="T69" i="12" s="1"/>
  <c r="C141" i="12"/>
  <c r="D141" i="12" s="1"/>
  <c r="T141" i="12" s="1"/>
  <c r="C17" i="12"/>
  <c r="D17" i="12" s="1"/>
  <c r="T17" i="12" s="1"/>
  <c r="C47" i="12"/>
  <c r="D47" i="12" s="1"/>
  <c r="J99" i="11"/>
  <c r="J122" i="11" s="1"/>
  <c r="BB43" i="31"/>
  <c r="BB49" i="31" s="1"/>
  <c r="BB51" i="31" s="1"/>
  <c r="H23" i="29"/>
  <c r="P23" i="29"/>
  <c r="M147" i="28"/>
  <c r="L147" i="28" s="1"/>
  <c r="M116" i="28"/>
  <c r="L116" i="28" s="1"/>
  <c r="M139" i="28"/>
  <c r="L139" i="28" s="1"/>
  <c r="C104" i="12"/>
  <c r="D104" i="12" s="1"/>
  <c r="T104" i="12" s="1"/>
  <c r="C91" i="12"/>
  <c r="D91" i="12" s="1"/>
  <c r="T91" i="12" s="1"/>
  <c r="K11" i="12"/>
  <c r="C127" i="12"/>
  <c r="D127" i="12" s="1"/>
  <c r="T127" i="12" s="1"/>
  <c r="R80" i="11"/>
  <c r="B84" i="11"/>
  <c r="B81" i="11" s="1"/>
  <c r="F37" i="36"/>
  <c r="F43" i="36" s="1"/>
  <c r="F45" i="36" s="1"/>
  <c r="D52" i="33"/>
  <c r="AP49" i="31"/>
  <c r="AP51" i="31" s="1"/>
  <c r="EL49" i="31"/>
  <c r="EL51" i="31" s="1"/>
  <c r="C43" i="12"/>
  <c r="D43" i="12" s="1"/>
  <c r="T43" i="12" s="1"/>
  <c r="D109" i="12"/>
  <c r="T109" i="12" s="1"/>
  <c r="C76" i="12"/>
  <c r="D76" i="12" s="1"/>
  <c r="T76" i="12" s="1"/>
  <c r="C86" i="12"/>
  <c r="D86" i="12" s="1"/>
  <c r="B44" i="11"/>
  <c r="E99" i="16" s="1"/>
  <c r="G99" i="16" s="1"/>
  <c r="D65" i="33"/>
  <c r="I23" i="29"/>
  <c r="DD43" i="30"/>
  <c r="DD49" i="30" s="1"/>
  <c r="L43" i="30"/>
  <c r="L49" i="30" s="1"/>
  <c r="L51" i="30" s="1"/>
  <c r="AB43" i="30"/>
  <c r="AB49" i="30" s="1"/>
  <c r="AB51" i="30" s="1"/>
  <c r="AT43" i="30"/>
  <c r="AT49" i="30" s="1"/>
  <c r="AT51" i="30" s="1"/>
  <c r="DQ43" i="30"/>
  <c r="DQ49" i="30" s="1"/>
  <c r="DQ51" i="30" s="1"/>
  <c r="EZ36" i="30"/>
  <c r="M43" i="30"/>
  <c r="M49" i="30" s="1"/>
  <c r="M51" i="30" s="1"/>
  <c r="AC43" i="30"/>
  <c r="AC49" i="30" s="1"/>
  <c r="AC51" i="30" s="1"/>
  <c r="CJ43" i="30"/>
  <c r="CJ49" i="30" s="1"/>
  <c r="CJ51" i="30" s="1"/>
  <c r="CZ43" i="30"/>
  <c r="CZ49" i="30" s="1"/>
  <c r="CZ51" i="30" s="1"/>
  <c r="J23" i="29"/>
  <c r="M118" i="28"/>
  <c r="L118" i="28" s="1"/>
  <c r="I84" i="16"/>
  <c r="G100" i="16"/>
  <c r="D73" i="15"/>
  <c r="J38" i="12"/>
  <c r="D144" i="12"/>
  <c r="T144" i="12" s="1"/>
  <c r="C27" i="12"/>
  <c r="D27" i="12" s="1"/>
  <c r="T27" i="12" s="1"/>
  <c r="C54" i="12"/>
  <c r="D54" i="12" s="1"/>
  <c r="T54" i="12" s="1"/>
  <c r="C122" i="12"/>
  <c r="D122" i="12" s="1"/>
  <c r="T122" i="12" s="1"/>
  <c r="C132" i="12"/>
  <c r="D132" i="12" s="1"/>
  <c r="Q80" i="11"/>
  <c r="Q122" i="11" s="1"/>
  <c r="Q123" i="11" s="1"/>
  <c r="D63" i="33"/>
  <c r="D66" i="33"/>
  <c r="D53" i="33"/>
  <c r="AV43" i="31"/>
  <c r="AV49" i="31" s="1"/>
  <c r="AV51" i="31" s="1"/>
  <c r="AN43" i="30"/>
  <c r="AN49" i="30" s="1"/>
  <c r="AO43" i="30"/>
  <c r="AO49" i="30" s="1"/>
  <c r="AW43" i="30"/>
  <c r="AW49" i="30" s="1"/>
  <c r="AW51" i="30" s="1"/>
  <c r="CL43" i="30"/>
  <c r="CL49" i="30" s="1"/>
  <c r="CL51" i="30" s="1"/>
  <c r="DB43" i="30"/>
  <c r="DB49" i="30" s="1"/>
  <c r="DB51" i="30" s="1"/>
  <c r="DT43" i="30"/>
  <c r="DT49" i="30" s="1"/>
  <c r="DT51" i="30" s="1"/>
  <c r="X43" i="30"/>
  <c r="X49" i="30" s="1"/>
  <c r="X51" i="30" s="1"/>
  <c r="K23" i="29"/>
  <c r="I54" i="29" s="1"/>
  <c r="H43" i="30"/>
  <c r="H49" i="30" s="1"/>
  <c r="H51" i="30" s="1"/>
  <c r="EZ33" i="30"/>
  <c r="D88" i="30" s="1"/>
  <c r="AI43" i="30"/>
  <c r="AI49" i="30" s="1"/>
  <c r="AI51" i="30" s="1"/>
  <c r="AZ43" i="30"/>
  <c r="AZ49" i="30" s="1"/>
  <c r="AZ51" i="30" s="1"/>
  <c r="M137" i="28"/>
  <c r="L137" i="28" s="1"/>
  <c r="M119" i="27"/>
  <c r="L119" i="27" s="1"/>
  <c r="M137" i="27"/>
  <c r="L137" i="27" s="1"/>
  <c r="M120" i="27"/>
  <c r="L120" i="27" s="1"/>
  <c r="H60" i="15"/>
  <c r="D141" i="15"/>
  <c r="E87" i="13"/>
  <c r="E87" i="21" s="1"/>
  <c r="G87" i="21" s="1"/>
  <c r="D71" i="15"/>
  <c r="R110" i="15"/>
  <c r="D94" i="15"/>
  <c r="E108" i="13"/>
  <c r="E108" i="21" s="1"/>
  <c r="G108" i="21" s="1"/>
  <c r="H110" i="14"/>
  <c r="G110" i="14"/>
  <c r="N124" i="14"/>
  <c r="F124" i="21" s="1"/>
  <c r="C22" i="14"/>
  <c r="C22" i="13" s="1"/>
  <c r="K38" i="14"/>
  <c r="K41" i="14"/>
  <c r="C13" i="12"/>
  <c r="D13" i="12" s="1"/>
  <c r="T13" i="12" s="1"/>
  <c r="C51" i="12"/>
  <c r="D51" i="12" s="1"/>
  <c r="T51" i="12" s="1"/>
  <c r="C31" i="12"/>
  <c r="D31" i="12" s="1"/>
  <c r="T31" i="12" s="1"/>
  <c r="C48" i="12"/>
  <c r="D48" i="12" s="1"/>
  <c r="T48" i="12" s="1"/>
  <c r="C80" i="12"/>
  <c r="D80" i="12" s="1"/>
  <c r="T80" i="12" s="1"/>
  <c r="J92" i="12"/>
  <c r="J85" i="12" s="1"/>
  <c r="C14" i="12"/>
  <c r="D14" i="12" s="1"/>
  <c r="T14" i="12" s="1"/>
  <c r="C25" i="12"/>
  <c r="D25" i="12" s="1"/>
  <c r="C62" i="12"/>
  <c r="D62" i="12" s="1"/>
  <c r="T62" i="12" s="1"/>
  <c r="C84" i="12"/>
  <c r="D84" i="12" s="1"/>
  <c r="T84" i="12" s="1"/>
  <c r="D55" i="33"/>
  <c r="AX49" i="31"/>
  <c r="AX51" i="31" s="1"/>
  <c r="DZ49" i="31"/>
  <c r="DZ51" i="31" s="1"/>
  <c r="ER49" i="31"/>
  <c r="ER51" i="31" s="1"/>
  <c r="D41" i="22"/>
  <c r="D13" i="20" s="1"/>
  <c r="G11" i="15"/>
  <c r="D103" i="15"/>
  <c r="D118" i="15"/>
  <c r="D29" i="15"/>
  <c r="D78" i="15"/>
  <c r="D104" i="15"/>
  <c r="I11" i="15"/>
  <c r="D79" i="15"/>
  <c r="D90" i="15"/>
  <c r="D58" i="15"/>
  <c r="D14" i="15"/>
  <c r="E90" i="13"/>
  <c r="E90" i="21" s="1"/>
  <c r="G90" i="21" s="1"/>
  <c r="E103" i="13"/>
  <c r="E103" i="21" s="1"/>
  <c r="G103" i="21" s="1"/>
  <c r="L60" i="15"/>
  <c r="N60" i="15"/>
  <c r="D128" i="15"/>
  <c r="J28" i="15"/>
  <c r="D52" i="15"/>
  <c r="D134" i="15"/>
  <c r="O28" i="15"/>
  <c r="D83" i="15"/>
  <c r="R60" i="15"/>
  <c r="Q11" i="15"/>
  <c r="S60" i="15"/>
  <c r="D139" i="15"/>
  <c r="E93" i="13"/>
  <c r="E93" i="21" s="1"/>
  <c r="G93" i="21" s="1"/>
  <c r="D143" i="15"/>
  <c r="G28" i="15"/>
  <c r="D102" i="15"/>
  <c r="D144" i="15"/>
  <c r="C58" i="12"/>
  <c r="D58" i="12" s="1"/>
  <c r="T58" i="12" s="1"/>
  <c r="C68" i="12"/>
  <c r="D68" i="12" s="1"/>
  <c r="T68" i="12" s="1"/>
  <c r="C128" i="12"/>
  <c r="D128" i="12" s="1"/>
  <c r="T128" i="12" s="1"/>
  <c r="AA20" i="11"/>
  <c r="C119" i="12"/>
  <c r="D119" i="12" s="1"/>
  <c r="T119" i="12" s="1"/>
  <c r="C61" i="12"/>
  <c r="D61" i="12" s="1"/>
  <c r="C83" i="12"/>
  <c r="D83" i="12" s="1"/>
  <c r="T83" i="12" s="1"/>
  <c r="C111" i="12"/>
  <c r="D111" i="12" s="1"/>
  <c r="W22" i="11"/>
  <c r="R99" i="11"/>
  <c r="D16" i="44"/>
  <c r="AF49" i="31"/>
  <c r="AF51" i="31" s="1"/>
  <c r="BN49" i="31"/>
  <c r="BN51" i="31" s="1"/>
  <c r="DY49" i="31"/>
  <c r="DY51" i="31" s="1"/>
  <c r="EQ49" i="31"/>
  <c r="EQ51" i="31" s="1"/>
  <c r="DG49" i="31"/>
  <c r="DG51" i="31" s="1"/>
  <c r="DI43" i="30"/>
  <c r="DI49" i="30" s="1"/>
  <c r="DI51" i="30" s="1"/>
  <c r="M115" i="28"/>
  <c r="L115" i="28" s="1"/>
  <c r="M138" i="28"/>
  <c r="L138" i="28" s="1"/>
  <c r="M140" i="27"/>
  <c r="L140" i="27" s="1"/>
  <c r="D9" i="17"/>
  <c r="C93" i="17" s="1"/>
  <c r="D75" i="15"/>
  <c r="D138" i="15"/>
  <c r="E59" i="13"/>
  <c r="E59" i="21" s="1"/>
  <c r="G59" i="21" s="1"/>
  <c r="E75" i="13"/>
  <c r="E75" i="21" s="1"/>
  <c r="G75" i="21" s="1"/>
  <c r="E97" i="13"/>
  <c r="E97" i="21" s="1"/>
  <c r="G97" i="21" s="1"/>
  <c r="H28" i="15"/>
  <c r="D62" i="15"/>
  <c r="D76" i="15"/>
  <c r="O96" i="15"/>
  <c r="D36" i="15"/>
  <c r="D19" i="15"/>
  <c r="D50" i="15"/>
  <c r="I28" i="15"/>
  <c r="Q46" i="15"/>
  <c r="D42" i="15"/>
  <c r="Q96" i="15"/>
  <c r="D105" i="15"/>
  <c r="D22" i="15"/>
  <c r="D44" i="15"/>
  <c r="E136" i="13"/>
  <c r="E136" i="21" s="1"/>
  <c r="G136" i="21" s="1"/>
  <c r="J11" i="15"/>
  <c r="L28" i="15"/>
  <c r="H46" i="15"/>
  <c r="S46" i="15"/>
  <c r="D66" i="15"/>
  <c r="R96" i="15"/>
  <c r="D25" i="15"/>
  <c r="D33" i="15"/>
  <c r="R46" i="15"/>
  <c r="I110" i="15"/>
  <c r="D12" i="15"/>
  <c r="L11" i="15"/>
  <c r="D30" i="15"/>
  <c r="N28" i="15"/>
  <c r="I46" i="15"/>
  <c r="E56" i="15"/>
  <c r="D89" i="15"/>
  <c r="D121" i="15"/>
  <c r="E142" i="15"/>
  <c r="E135" i="15" s="1"/>
  <c r="C93" i="13"/>
  <c r="D69" i="15"/>
  <c r="D59" i="15"/>
  <c r="D16" i="15"/>
  <c r="D86" i="15"/>
  <c r="E95" i="13"/>
  <c r="E95" i="21" s="1"/>
  <c r="G95" i="21" s="1"/>
  <c r="E27" i="13"/>
  <c r="E27" i="21" s="1"/>
  <c r="G27" i="21" s="1"/>
  <c r="O11" i="15"/>
  <c r="P28" i="15"/>
  <c r="D54" i="15"/>
  <c r="D82" i="15"/>
  <c r="D32" i="15"/>
  <c r="E105" i="13"/>
  <c r="E105" i="21" s="1"/>
  <c r="G105" i="21" s="1"/>
  <c r="K56" i="15"/>
  <c r="P11" i="15"/>
  <c r="Q28" i="15"/>
  <c r="J110" i="14"/>
  <c r="O96" i="14"/>
  <c r="H60" i="14"/>
  <c r="Q96" i="14"/>
  <c r="F21" i="21"/>
  <c r="I60" i="14"/>
  <c r="Q28" i="14"/>
  <c r="I28" i="14"/>
  <c r="R46" i="14"/>
  <c r="C65" i="12"/>
  <c r="D65" i="12" s="1"/>
  <c r="T65" i="12" s="1"/>
  <c r="C140" i="12"/>
  <c r="D140" i="12" s="1"/>
  <c r="T140" i="12" s="1"/>
  <c r="J120" i="12"/>
  <c r="J49" i="12"/>
  <c r="C22" i="12"/>
  <c r="C64" i="12"/>
  <c r="D64" i="12" s="1"/>
  <c r="C73" i="12"/>
  <c r="D73" i="12" s="1"/>
  <c r="T73" i="12" s="1"/>
  <c r="C130" i="12"/>
  <c r="D130" i="12" s="1"/>
  <c r="T130" i="12" s="1"/>
  <c r="K46" i="12"/>
  <c r="C116" i="12"/>
  <c r="D116" i="12" s="1"/>
  <c r="T116" i="12" s="1"/>
  <c r="C79" i="12"/>
  <c r="D79" i="12" s="1"/>
  <c r="T79" i="12" s="1"/>
  <c r="C102" i="12"/>
  <c r="D102" i="12" s="1"/>
  <c r="T102" i="12" s="1"/>
  <c r="C129" i="12"/>
  <c r="D129" i="12" s="1"/>
  <c r="T129" i="12" s="1"/>
  <c r="W51" i="11"/>
  <c r="G112" i="16"/>
  <c r="N99" i="11"/>
  <c r="B51" i="11"/>
  <c r="P99" i="11"/>
  <c r="B40" i="11"/>
  <c r="E97" i="16" s="1"/>
  <c r="G97" i="16" s="1"/>
  <c r="D72" i="36"/>
  <c r="B9" i="17"/>
  <c r="C91" i="17" s="1"/>
  <c r="C36" i="44"/>
  <c r="D37" i="36"/>
  <c r="D43" i="36" s="1"/>
  <c r="P39" i="33"/>
  <c r="P45" i="33" s="1"/>
  <c r="P47" i="33" s="1"/>
  <c r="H39" i="33"/>
  <c r="H45" i="33" s="1"/>
  <c r="H47" i="33" s="1"/>
  <c r="Q39" i="33"/>
  <c r="Q45" i="33" s="1"/>
  <c r="Q47" i="33" s="1"/>
  <c r="I39" i="33"/>
  <c r="I45" i="33" s="1"/>
  <c r="I47" i="33" s="1"/>
  <c r="D64" i="33"/>
  <c r="R39" i="33"/>
  <c r="R45" i="33" s="1"/>
  <c r="R47" i="33" s="1"/>
  <c r="J39" i="33"/>
  <c r="J45" i="33" s="1"/>
  <c r="J47" i="33" s="1"/>
  <c r="S39" i="33"/>
  <c r="S45" i="33" s="1"/>
  <c r="S47" i="33" s="1"/>
  <c r="K39" i="33"/>
  <c r="K45" i="33" s="1"/>
  <c r="K47" i="33" s="1"/>
  <c r="D39" i="33"/>
  <c r="D45" i="33" s="1"/>
  <c r="T39" i="33"/>
  <c r="T45" i="33" s="1"/>
  <c r="T47" i="33" s="1"/>
  <c r="L39" i="33"/>
  <c r="L45" i="33" s="1"/>
  <c r="L47" i="33" s="1"/>
  <c r="E39" i="33"/>
  <c r="E45" i="33" s="1"/>
  <c r="U39" i="33"/>
  <c r="U45" i="33" s="1"/>
  <c r="U47" i="33" s="1"/>
  <c r="AN43" i="31"/>
  <c r="AN49" i="31" s="1"/>
  <c r="AN51" i="31" s="1"/>
  <c r="BL49" i="31"/>
  <c r="BL51" i="31" s="1"/>
  <c r="DF49" i="31"/>
  <c r="DF51" i="31" s="1"/>
  <c r="DW49" i="31"/>
  <c r="DW51" i="31" s="1"/>
  <c r="EO49" i="31"/>
  <c r="EO51" i="31" s="1"/>
  <c r="U23" i="29"/>
  <c r="EZ44" i="31"/>
  <c r="EP49" i="31"/>
  <c r="EP51" i="31" s="1"/>
  <c r="J43" i="30"/>
  <c r="J49" i="30" s="1"/>
  <c r="Z43" i="30"/>
  <c r="Z49" i="30" s="1"/>
  <c r="P43" i="30"/>
  <c r="P49" i="30" s="1"/>
  <c r="P51" i="30" s="1"/>
  <c r="AG43" i="30"/>
  <c r="AG49" i="30" s="1"/>
  <c r="AG51" i="30" s="1"/>
  <c r="AX43" i="30"/>
  <c r="AX49" i="30" s="1"/>
  <c r="AX51" i="30" s="1"/>
  <c r="CM43" i="30"/>
  <c r="CM49" i="30" s="1"/>
  <c r="CM51" i="30" s="1"/>
  <c r="DU43" i="30"/>
  <c r="DU49" i="30" s="1"/>
  <c r="DU51" i="30" s="1"/>
  <c r="CB43" i="30"/>
  <c r="CB49" i="30" s="1"/>
  <c r="CB51" i="30" s="1"/>
  <c r="CR43" i="30"/>
  <c r="DZ43" i="30"/>
  <c r="DZ49" i="30" s="1"/>
  <c r="DZ51" i="30" s="1"/>
  <c r="CC43" i="30"/>
  <c r="CC49" i="30" s="1"/>
  <c r="CC51" i="30" s="1"/>
  <c r="CS43" i="30"/>
  <c r="CS49" i="30" s="1"/>
  <c r="CS51" i="30" s="1"/>
  <c r="DJ43" i="30"/>
  <c r="DJ49" i="30" s="1"/>
  <c r="DJ51" i="30" s="1"/>
  <c r="I43" i="30"/>
  <c r="I49" i="30" s="1"/>
  <c r="I51" i="30" s="1"/>
  <c r="AP43" i="30"/>
  <c r="AP49" i="30" s="1"/>
  <c r="CD43" i="30"/>
  <c r="CD49" i="30" s="1"/>
  <c r="CD51" i="30" s="1"/>
  <c r="CT43" i="30"/>
  <c r="CT49" i="30" s="1"/>
  <c r="CT51" i="30" s="1"/>
  <c r="DK43" i="30"/>
  <c r="DK49" i="30" s="1"/>
  <c r="DK51" i="30" s="1"/>
  <c r="Y43" i="30"/>
  <c r="Y49" i="30" s="1"/>
  <c r="Y51" i="30" s="1"/>
  <c r="M145" i="28"/>
  <c r="L145" i="28" s="1"/>
  <c r="M113" i="28"/>
  <c r="L113" i="28" s="1"/>
  <c r="M144" i="27"/>
  <c r="L144" i="27" s="1"/>
  <c r="M112" i="27"/>
  <c r="L112" i="27" s="1"/>
  <c r="M146" i="27"/>
  <c r="L146" i="27" s="1"/>
  <c r="G9" i="17"/>
  <c r="C96" i="17" s="1"/>
  <c r="H9" i="17"/>
  <c r="C97" i="17" s="1"/>
  <c r="I9" i="17"/>
  <c r="C98" i="17" s="1"/>
  <c r="D84" i="16"/>
  <c r="P96" i="15"/>
  <c r="D48" i="15"/>
  <c r="E63" i="15"/>
  <c r="I60" i="15"/>
  <c r="S110" i="15"/>
  <c r="D47" i="15"/>
  <c r="K63" i="15"/>
  <c r="J60" i="15"/>
  <c r="E92" i="15"/>
  <c r="E85" i="15" s="1"/>
  <c r="S96" i="15"/>
  <c r="D65" i="15"/>
  <c r="J46" i="15"/>
  <c r="G60" i="15"/>
  <c r="D132" i="15"/>
  <c r="C39" i="15"/>
  <c r="D39" i="15" s="1"/>
  <c r="C57" i="15"/>
  <c r="D57" i="15" s="1"/>
  <c r="D122" i="15"/>
  <c r="D129" i="15"/>
  <c r="D123" i="15"/>
  <c r="E116" i="13"/>
  <c r="E116" i="21" s="1"/>
  <c r="G116" i="21" s="1"/>
  <c r="E113" i="15"/>
  <c r="E117" i="13"/>
  <c r="E117" i="21" s="1"/>
  <c r="G117" i="21" s="1"/>
  <c r="D101" i="15"/>
  <c r="E12" i="13"/>
  <c r="E12" i="21" s="1"/>
  <c r="G12" i="21" s="1"/>
  <c r="G153" i="21" s="1"/>
  <c r="E31" i="13"/>
  <c r="E31" i="21" s="1"/>
  <c r="G31" i="21" s="1"/>
  <c r="G178" i="21" s="1"/>
  <c r="E91" i="13"/>
  <c r="E91" i="21" s="1"/>
  <c r="G91" i="21" s="1"/>
  <c r="E94" i="13"/>
  <c r="E94" i="21" s="1"/>
  <c r="G94" i="21" s="1"/>
  <c r="E104" i="13"/>
  <c r="E104" i="21" s="1"/>
  <c r="G104" i="21" s="1"/>
  <c r="L96" i="15"/>
  <c r="E128" i="13"/>
  <c r="E128" i="21" s="1"/>
  <c r="G128" i="21" s="1"/>
  <c r="N96" i="15"/>
  <c r="P96" i="14"/>
  <c r="L96" i="14"/>
  <c r="K63" i="14"/>
  <c r="F56" i="21"/>
  <c r="J60" i="14"/>
  <c r="R28" i="14"/>
  <c r="L60" i="14"/>
  <c r="R11" i="14"/>
  <c r="K131" i="14"/>
  <c r="K124" i="14" s="1"/>
  <c r="M96" i="12"/>
  <c r="N96" i="12"/>
  <c r="J131" i="12"/>
  <c r="J124" i="12" s="1"/>
  <c r="C118" i="12"/>
  <c r="D118" i="12" s="1"/>
  <c r="T118" i="12" s="1"/>
  <c r="K96" i="12"/>
  <c r="E38" i="12"/>
  <c r="O110" i="12"/>
  <c r="Q110" i="12"/>
  <c r="I38" i="12"/>
  <c r="C105" i="12"/>
  <c r="D105" i="12" s="1"/>
  <c r="T105" i="12" s="1"/>
  <c r="C134" i="12"/>
  <c r="D134" i="12" s="1"/>
  <c r="T134" i="12" s="1"/>
  <c r="J142" i="12"/>
  <c r="J135" i="12" s="1"/>
  <c r="B105" i="11"/>
  <c r="X133" i="11"/>
  <c r="J137" i="11"/>
  <c r="J140" i="11" s="1"/>
  <c r="X84" i="11"/>
  <c r="L137" i="11"/>
  <c r="L140" i="11" s="1"/>
  <c r="L99" i="11"/>
  <c r="L122" i="11" s="1"/>
  <c r="W33" i="11"/>
  <c r="F80" i="11"/>
  <c r="W26" i="11"/>
  <c r="K99" i="11"/>
  <c r="K122" i="11" s="1"/>
  <c r="B26" i="11"/>
  <c r="D93" i="17" s="1"/>
  <c r="R23" i="29"/>
  <c r="Q43" i="30"/>
  <c r="Q49" i="30" s="1"/>
  <c r="Q51" i="30" s="1"/>
  <c r="AH43" i="30"/>
  <c r="AH49" i="30" s="1"/>
  <c r="AH51" i="30" s="1"/>
  <c r="AY43" i="30"/>
  <c r="AY49" i="30" s="1"/>
  <c r="AY51" i="30" s="1"/>
  <c r="CN43" i="30"/>
  <c r="CN49" i="30" s="1"/>
  <c r="CN51" i="30" s="1"/>
  <c r="F23" i="29"/>
  <c r="F54" i="29" s="1"/>
  <c r="M23" i="29"/>
  <c r="L23" i="29"/>
  <c r="EZ48" i="30"/>
  <c r="EZ69" i="30"/>
  <c r="O23" i="29"/>
  <c r="M37" i="36"/>
  <c r="M43" i="36" s="1"/>
  <c r="M45" i="36" s="1"/>
  <c r="N37" i="36"/>
  <c r="N43" i="36" s="1"/>
  <c r="N45" i="36" s="1"/>
  <c r="P37" i="36"/>
  <c r="P43" i="36" s="1"/>
  <c r="P45" i="36" s="1"/>
  <c r="Q37" i="36"/>
  <c r="Q43" i="36" s="1"/>
  <c r="Q45" i="36" s="1"/>
  <c r="F39" i="33"/>
  <c r="F45" i="33" s="1"/>
  <c r="F47" i="33" s="1"/>
  <c r="D61" i="33"/>
  <c r="D62" i="33"/>
  <c r="EK43" i="31"/>
  <c r="EK49" i="31" s="1"/>
  <c r="EK51" i="31" s="1"/>
  <c r="AQ47" i="31"/>
  <c r="DU43" i="31"/>
  <c r="DU49" i="31" s="1"/>
  <c r="DU51" i="31" s="1"/>
  <c r="EZ35" i="31"/>
  <c r="D87" i="31" s="1"/>
  <c r="BK43" i="31"/>
  <c r="BK49" i="31" s="1"/>
  <c r="BK51" i="31" s="1"/>
  <c r="DE43" i="31"/>
  <c r="DE49" i="31" s="1"/>
  <c r="DE51" i="31" s="1"/>
  <c r="AU43" i="31"/>
  <c r="AU49" i="31" s="1"/>
  <c r="AU51" i="31" s="1"/>
  <c r="EZ48" i="31"/>
  <c r="DI43" i="31"/>
  <c r="DI49" i="31" s="1"/>
  <c r="DI51" i="31" s="1"/>
  <c r="AH43" i="31"/>
  <c r="AH49" i="31" s="1"/>
  <c r="AH51" i="31" s="1"/>
  <c r="DJ43" i="31"/>
  <c r="DJ49" i="31" s="1"/>
  <c r="DJ51" i="31" s="1"/>
  <c r="EC49" i="31"/>
  <c r="EC51" i="31" s="1"/>
  <c r="ET49" i="31"/>
  <c r="ET51" i="31" s="1"/>
  <c r="AZ43" i="31"/>
  <c r="AZ49" i="31" s="1"/>
  <c r="AZ51" i="31" s="1"/>
  <c r="EZ61" i="31"/>
  <c r="DV43" i="31"/>
  <c r="DV49" i="31" s="1"/>
  <c r="DV51" i="31" s="1"/>
  <c r="EZ32" i="31"/>
  <c r="D85" i="31" s="1"/>
  <c r="AQ38" i="31"/>
  <c r="BP43" i="31"/>
  <c r="BP49" i="31" s="1"/>
  <c r="BP51" i="31" s="1"/>
  <c r="BS49" i="31"/>
  <c r="BS51" i="31" s="1"/>
  <c r="DL49" i="31"/>
  <c r="DL51" i="31" s="1"/>
  <c r="ED49" i="31"/>
  <c r="ED51" i="31" s="1"/>
  <c r="EU49" i="31"/>
  <c r="EU51" i="31" s="1"/>
  <c r="AJ43" i="31"/>
  <c r="AJ49" i="31" s="1"/>
  <c r="AJ51" i="31" s="1"/>
  <c r="BA43" i="31"/>
  <c r="BA49" i="31" s="1"/>
  <c r="BA51" i="31" s="1"/>
  <c r="AK49" i="31"/>
  <c r="AK51" i="31" s="1"/>
  <c r="BT49" i="31"/>
  <c r="BT51" i="31" s="1"/>
  <c r="EV43" i="31"/>
  <c r="EV49" i="31" s="1"/>
  <c r="EV51" i="31" s="1"/>
  <c r="AL49" i="31"/>
  <c r="AL51" i="31" s="1"/>
  <c r="EF43" i="31"/>
  <c r="EF49" i="31" s="1"/>
  <c r="EF51" i="31" s="1"/>
  <c r="EA34" i="31"/>
  <c r="EG49" i="31"/>
  <c r="EG51" i="31" s="1"/>
  <c r="EX49" i="31"/>
  <c r="EX51" i="31" s="1"/>
  <c r="EZ62" i="31"/>
  <c r="EZ65" i="31"/>
  <c r="BF49" i="31"/>
  <c r="BF51" i="31" s="1"/>
  <c r="BW49" i="31"/>
  <c r="BW51" i="31" s="1"/>
  <c r="DQ49" i="31"/>
  <c r="DQ51" i="31" s="1"/>
  <c r="EH49" i="31"/>
  <c r="EH51" i="31" s="1"/>
  <c r="EZ37" i="31"/>
  <c r="AO49" i="31"/>
  <c r="AO51" i="31" s="1"/>
  <c r="BG49" i="31"/>
  <c r="BG51" i="31" s="1"/>
  <c r="DR49" i="31"/>
  <c r="DR51" i="31" s="1"/>
  <c r="EZ61" i="30"/>
  <c r="W23" i="29"/>
  <c r="N23" i="29"/>
  <c r="DH49" i="30"/>
  <c r="DH51" i="30" s="1"/>
  <c r="AC23" i="29"/>
  <c r="EZ70" i="30"/>
  <c r="M50" i="29"/>
  <c r="M51" i="29" s="1"/>
  <c r="T23" i="29"/>
  <c r="Y23" i="29"/>
  <c r="EZ67" i="30"/>
  <c r="X23" i="29"/>
  <c r="K124" i="27"/>
  <c r="M141" i="27"/>
  <c r="L141" i="27" s="1"/>
  <c r="M138" i="27"/>
  <c r="L138" i="27" s="1"/>
  <c r="M118" i="27"/>
  <c r="L118" i="27" s="1"/>
  <c r="M143" i="27"/>
  <c r="L143" i="27" s="1"/>
  <c r="M117" i="27"/>
  <c r="L117" i="27" s="1"/>
  <c r="M113" i="27"/>
  <c r="L113" i="27" s="1"/>
  <c r="K136" i="27"/>
  <c r="M147" i="27"/>
  <c r="L147" i="27" s="1"/>
  <c r="C9" i="17"/>
  <c r="C92" i="17" s="1"/>
  <c r="F92" i="17" s="1"/>
  <c r="J9" i="17"/>
  <c r="C99" i="17" s="1"/>
  <c r="K9" i="17"/>
  <c r="C100" i="17" s="1"/>
  <c r="L9" i="17"/>
  <c r="C101" i="17" s="1"/>
  <c r="M9" i="17"/>
  <c r="C102" i="17" s="1"/>
  <c r="N9" i="17"/>
  <c r="C103" i="17" s="1"/>
  <c r="M84" i="16"/>
  <c r="N84" i="16"/>
  <c r="D17" i="15"/>
  <c r="D80" i="15"/>
  <c r="E65" i="13"/>
  <c r="E65" i="21" s="1"/>
  <c r="G65" i="21" s="1"/>
  <c r="E129" i="13"/>
  <c r="E129" i="21" s="1"/>
  <c r="G129" i="21" s="1"/>
  <c r="D107" i="15"/>
  <c r="E53" i="13"/>
  <c r="E53" i="21" s="1"/>
  <c r="G53" i="21" s="1"/>
  <c r="E66" i="13"/>
  <c r="E66" i="21" s="1"/>
  <c r="G66" i="21" s="1"/>
  <c r="E140" i="13"/>
  <c r="E140" i="21" s="1"/>
  <c r="G140" i="21" s="1"/>
  <c r="N110" i="15"/>
  <c r="E120" i="15"/>
  <c r="D145" i="15"/>
  <c r="E32" i="13"/>
  <c r="E32" i="21" s="1"/>
  <c r="G32" i="21" s="1"/>
  <c r="G179" i="21" s="1"/>
  <c r="D108" i="15"/>
  <c r="O110" i="15"/>
  <c r="K120" i="15"/>
  <c r="C54" i="13"/>
  <c r="E67" i="13"/>
  <c r="E67" i="21" s="1"/>
  <c r="G67" i="21" s="1"/>
  <c r="E88" i="13"/>
  <c r="E88" i="21" s="1"/>
  <c r="G88" i="21" s="1"/>
  <c r="S11" i="15"/>
  <c r="P110" i="15"/>
  <c r="D137" i="15"/>
  <c r="H11" i="15"/>
  <c r="D27" i="15"/>
  <c r="J96" i="15"/>
  <c r="D13" i="15"/>
  <c r="D116" i="15"/>
  <c r="E17" i="13"/>
  <c r="E17" i="21" s="1"/>
  <c r="E158" i="21" s="1"/>
  <c r="E54" i="13"/>
  <c r="E54" i="21" s="1"/>
  <c r="G54" i="21" s="1"/>
  <c r="E134" i="13"/>
  <c r="E134" i="21" s="1"/>
  <c r="G134" i="21" s="1"/>
  <c r="E141" i="13"/>
  <c r="E141" i="21" s="1"/>
  <c r="G141" i="21" s="1"/>
  <c r="Q110" i="15"/>
  <c r="C47" i="13"/>
  <c r="D84" i="15"/>
  <c r="D117" i="15"/>
  <c r="K99" i="15"/>
  <c r="D88" i="15"/>
  <c r="E139" i="13"/>
  <c r="E139" i="21" s="1"/>
  <c r="G139" i="21" s="1"/>
  <c r="E144" i="13"/>
  <c r="E144" i="21" s="1"/>
  <c r="G144" i="21" s="1"/>
  <c r="E23" i="13"/>
  <c r="E23" i="21" s="1"/>
  <c r="G23" i="21" s="1"/>
  <c r="E21" i="15"/>
  <c r="E24" i="15"/>
  <c r="P60" i="15"/>
  <c r="D68" i="15"/>
  <c r="E70" i="15"/>
  <c r="D97" i="15"/>
  <c r="G110" i="15"/>
  <c r="E26" i="13"/>
  <c r="E26" i="21" s="1"/>
  <c r="G26" i="21" s="1"/>
  <c r="E55" i="13"/>
  <c r="E55" i="21" s="1"/>
  <c r="G55" i="21" s="1"/>
  <c r="E58" i="13"/>
  <c r="E58" i="21" s="1"/>
  <c r="G58" i="21" s="1"/>
  <c r="E102" i="13"/>
  <c r="E102" i="21" s="1"/>
  <c r="G102" i="21" s="1"/>
  <c r="E115" i="13"/>
  <c r="E115" i="21" s="1"/>
  <c r="G115" i="21" s="1"/>
  <c r="E145" i="13"/>
  <c r="E145" i="21" s="1"/>
  <c r="G145" i="21" s="1"/>
  <c r="Q60" i="15"/>
  <c r="H110" i="15"/>
  <c r="Q11" i="14"/>
  <c r="J28" i="14"/>
  <c r="O28" i="14"/>
  <c r="P28" i="14"/>
  <c r="O46" i="14"/>
  <c r="L110" i="14"/>
  <c r="L11" i="14"/>
  <c r="O11" i="14"/>
  <c r="F24" i="21"/>
  <c r="F161" i="21" s="1"/>
  <c r="S46" i="14"/>
  <c r="G46" i="14"/>
  <c r="L28" i="14"/>
  <c r="P11" i="14"/>
  <c r="H46" i="14"/>
  <c r="N28" i="12"/>
  <c r="J24" i="12"/>
  <c r="P46" i="12"/>
  <c r="E56" i="12"/>
  <c r="C89" i="12"/>
  <c r="D89" i="12" s="1"/>
  <c r="T89" i="12" s="1"/>
  <c r="E92" i="12"/>
  <c r="E85" i="12" s="1"/>
  <c r="E142" i="12"/>
  <c r="E135" i="12" s="1"/>
  <c r="C71" i="12"/>
  <c r="D71" i="12" s="1"/>
  <c r="E70" i="12"/>
  <c r="I24" i="12"/>
  <c r="O28" i="12"/>
  <c r="P28" i="12"/>
  <c r="J21" i="12"/>
  <c r="G46" i="12"/>
  <c r="D145" i="12"/>
  <c r="T145" i="12" s="1"/>
  <c r="J18" i="12"/>
  <c r="H46" i="12"/>
  <c r="C82" i="12"/>
  <c r="D82" i="12" s="1"/>
  <c r="C100" i="12"/>
  <c r="M46" i="12"/>
  <c r="C97" i="12"/>
  <c r="D97" i="12" s="1"/>
  <c r="K110" i="12"/>
  <c r="N46" i="12"/>
  <c r="E81" i="12"/>
  <c r="E74" i="12" s="1"/>
  <c r="M110" i="12"/>
  <c r="O46" i="12"/>
  <c r="C75" i="12"/>
  <c r="D75" i="12" s="1"/>
  <c r="N110" i="12"/>
  <c r="Q46" i="12"/>
  <c r="P110" i="12"/>
  <c r="C34" i="12"/>
  <c r="D34" i="12" s="1"/>
  <c r="T34" i="12" s="1"/>
  <c r="J56" i="12"/>
  <c r="G96" i="12"/>
  <c r="E120" i="12"/>
  <c r="E49" i="12"/>
  <c r="C93" i="12"/>
  <c r="D93" i="12" s="1"/>
  <c r="C121" i="12"/>
  <c r="D121" i="12" s="1"/>
  <c r="C143" i="12"/>
  <c r="L77" i="11"/>
  <c r="E77" i="11"/>
  <c r="N77" i="11"/>
  <c r="P77" i="11"/>
  <c r="H80" i="11"/>
  <c r="G80" i="11"/>
  <c r="N80" i="11"/>
  <c r="O80" i="11"/>
  <c r="O122" i="11" s="1"/>
  <c r="O123" i="11" s="1"/>
  <c r="P80" i="11"/>
  <c r="X51" i="11"/>
  <c r="W44" i="11"/>
  <c r="W105" i="11"/>
  <c r="X33" i="11"/>
  <c r="L37" i="36"/>
  <c r="L43" i="36" s="1"/>
  <c r="L45" i="36" s="1"/>
  <c r="K37" i="36"/>
  <c r="K43" i="36" s="1"/>
  <c r="K45" i="36" s="1"/>
  <c r="R32" i="36"/>
  <c r="J37" i="36"/>
  <c r="J43" i="36" s="1"/>
  <c r="J45" i="36" s="1"/>
  <c r="R41" i="36"/>
  <c r="O37" i="36"/>
  <c r="O43" i="36" s="1"/>
  <c r="O45" i="36" s="1"/>
  <c r="W30" i="33"/>
  <c r="W43" i="33"/>
  <c r="D75" i="33"/>
  <c r="D71" i="33"/>
  <c r="V34" i="33"/>
  <c r="M39" i="33"/>
  <c r="M45" i="33" s="1"/>
  <c r="M47" i="33" s="1"/>
  <c r="W34" i="33"/>
  <c r="N39" i="33"/>
  <c r="N45" i="33" s="1"/>
  <c r="N47" i="33" s="1"/>
  <c r="V43" i="33"/>
  <c r="O39" i="33"/>
  <c r="O45" i="33" s="1"/>
  <c r="O47" i="33" s="1"/>
  <c r="BC34" i="31"/>
  <c r="DO34" i="31"/>
  <c r="BO47" i="31"/>
  <c r="AM43" i="31"/>
  <c r="AM49" i="31" s="1"/>
  <c r="AM51" i="31" s="1"/>
  <c r="BO34" i="31"/>
  <c r="BU43" i="31"/>
  <c r="BU49" i="31" s="1"/>
  <c r="BU51" i="31" s="1"/>
  <c r="DN43" i="31"/>
  <c r="DN49" i="31" s="1"/>
  <c r="DN51" i="31" s="1"/>
  <c r="EE43" i="31"/>
  <c r="EE49" i="31" s="1"/>
  <c r="EE51" i="31" s="1"/>
  <c r="EM38" i="31"/>
  <c r="EY38" i="31"/>
  <c r="EZ31" i="31"/>
  <c r="BE43" i="31"/>
  <c r="BE49" i="31" s="1"/>
  <c r="BE51" i="31" s="1"/>
  <c r="EW43" i="31"/>
  <c r="EW49" i="31" s="1"/>
  <c r="EW51" i="31" s="1"/>
  <c r="EZ20" i="31"/>
  <c r="D84" i="31" s="1"/>
  <c r="DO38" i="31"/>
  <c r="BC47" i="31"/>
  <c r="V23" i="29"/>
  <c r="BY49" i="31"/>
  <c r="BY51" i="31" s="1"/>
  <c r="BO38" i="31"/>
  <c r="CA38" i="31"/>
  <c r="EZ17" i="31"/>
  <c r="AS43" i="31"/>
  <c r="AS49" i="31" s="1"/>
  <c r="AS51" i="31" s="1"/>
  <c r="BI43" i="31"/>
  <c r="BI49" i="31" s="1"/>
  <c r="BI51" i="31" s="1"/>
  <c r="BZ43" i="31"/>
  <c r="BZ49" i="31" s="1"/>
  <c r="BZ51" i="31" s="1"/>
  <c r="DT43" i="31"/>
  <c r="DT49" i="31" s="1"/>
  <c r="DT51" i="31" s="1"/>
  <c r="EZ39" i="31"/>
  <c r="EZ72" i="31"/>
  <c r="AT43" i="31"/>
  <c r="AT49" i="31" s="1"/>
  <c r="AT51" i="31" s="1"/>
  <c r="BJ43" i="31"/>
  <c r="BJ49" i="31" s="1"/>
  <c r="BJ51" i="31" s="1"/>
  <c r="DD43" i="31"/>
  <c r="DD49" i="31" s="1"/>
  <c r="DD51" i="31" s="1"/>
  <c r="BX43" i="31"/>
  <c r="BX49" i="31" s="1"/>
  <c r="BX51" i="31" s="1"/>
  <c r="EI43" i="31"/>
  <c r="EI49" i="31" s="1"/>
  <c r="EI51" i="31" s="1"/>
  <c r="N50" i="29"/>
  <c r="N51" i="29" s="1"/>
  <c r="BH43" i="31"/>
  <c r="BH49" i="31" s="1"/>
  <c r="BH51" i="31" s="1"/>
  <c r="DS43" i="31"/>
  <c r="DS49" i="31" s="1"/>
  <c r="DS51" i="31" s="1"/>
  <c r="EZ45" i="31"/>
  <c r="EZ70" i="31"/>
  <c r="Z23" i="29"/>
  <c r="EZ21" i="31"/>
  <c r="AA23" i="29"/>
  <c r="EZ67" i="31"/>
  <c r="AB23" i="29"/>
  <c r="EZ66" i="31"/>
  <c r="EZ64" i="31"/>
  <c r="AI43" i="31"/>
  <c r="AI49" i="31" s="1"/>
  <c r="AI51" i="31" s="1"/>
  <c r="BM43" i="31"/>
  <c r="BM49" i="31" s="1"/>
  <c r="BM51" i="31" s="1"/>
  <c r="DX43" i="31"/>
  <c r="DX49" i="31" s="1"/>
  <c r="DX51" i="31" s="1"/>
  <c r="EZ41" i="31"/>
  <c r="EN43" i="31"/>
  <c r="EN49" i="31" s="1"/>
  <c r="EN51" i="31" s="1"/>
  <c r="CA47" i="31"/>
  <c r="EM47" i="31"/>
  <c r="EZ69" i="31"/>
  <c r="EZ71" i="31"/>
  <c r="S23" i="29"/>
  <c r="AY43" i="31"/>
  <c r="AY49" i="31" s="1"/>
  <c r="AY51" i="31" s="1"/>
  <c r="EZ36" i="31"/>
  <c r="EZ50" i="31"/>
  <c r="BR43" i="31"/>
  <c r="BR49" i="31" s="1"/>
  <c r="BR51" i="31" s="1"/>
  <c r="EB43" i="31"/>
  <c r="AG43" i="31"/>
  <c r="AG49" i="31" s="1"/>
  <c r="AG51" i="31" s="1"/>
  <c r="AW43" i="31"/>
  <c r="AW49" i="31" s="1"/>
  <c r="AW51" i="31" s="1"/>
  <c r="DH43" i="31"/>
  <c r="DH49" i="31" s="1"/>
  <c r="DH51" i="31" s="1"/>
  <c r="EZ42" i="31"/>
  <c r="DO47" i="31"/>
  <c r="EZ39" i="30"/>
  <c r="EZ64" i="30"/>
  <c r="AQ47" i="30"/>
  <c r="DF43" i="30"/>
  <c r="DF49" i="30" s="1"/>
  <c r="DF51" i="30" s="1"/>
  <c r="EZ32" i="30"/>
  <c r="D87" i="30" s="1"/>
  <c r="EZ37" i="30"/>
  <c r="EZ66" i="30"/>
  <c r="EZ21" i="30"/>
  <c r="CF43" i="30"/>
  <c r="CF49" i="30" s="1"/>
  <c r="CF51" i="30" s="1"/>
  <c r="CV43" i="30"/>
  <c r="CV49" i="30" s="1"/>
  <c r="CV51" i="30" s="1"/>
  <c r="DM43" i="30"/>
  <c r="DM49" i="30" s="1"/>
  <c r="DM51" i="30" s="1"/>
  <c r="EZ35" i="30"/>
  <c r="D89" i="30" s="1"/>
  <c r="AL43" i="30"/>
  <c r="EZ50" i="30"/>
  <c r="CY43" i="30"/>
  <c r="CY49" i="30" s="1"/>
  <c r="CY51" i="30" s="1"/>
  <c r="EZ18" i="30"/>
  <c r="D85" i="30" s="1"/>
  <c r="EZ31" i="30"/>
  <c r="O43" i="30"/>
  <c r="EZ65" i="30"/>
  <c r="EZ20" i="30"/>
  <c r="D86" i="30" s="1"/>
  <c r="DV43" i="30"/>
  <c r="DV49" i="30" s="1"/>
  <c r="DV51" i="30" s="1"/>
  <c r="EZ46" i="30"/>
  <c r="DO47" i="30"/>
  <c r="C65" i="23"/>
  <c r="C64" i="23" s="1"/>
  <c r="CP43" i="30"/>
  <c r="CP49" i="30" s="1"/>
  <c r="CP51" i="30" s="1"/>
  <c r="EZ42" i="30"/>
  <c r="CE43" i="30"/>
  <c r="CE49" i="30" s="1"/>
  <c r="CE51" i="30" s="1"/>
  <c r="DL43" i="30"/>
  <c r="DL49" i="30" s="1"/>
  <c r="DL51" i="30" s="1"/>
  <c r="BC47" i="30"/>
  <c r="AR43" i="30"/>
  <c r="AR49" i="30" s="1"/>
  <c r="AR51" i="30" s="1"/>
  <c r="CG43" i="30"/>
  <c r="CG49" i="30" s="1"/>
  <c r="CG51" i="30" s="1"/>
  <c r="CW43" i="30"/>
  <c r="CW49" i="30" s="1"/>
  <c r="CW51" i="30" s="1"/>
  <c r="DN43" i="30"/>
  <c r="DN49" i="30" s="1"/>
  <c r="DN51" i="30" s="1"/>
  <c r="F43" i="30"/>
  <c r="F49" i="30" s="1"/>
  <c r="F51" i="30" s="1"/>
  <c r="V43" i="30"/>
  <c r="V49" i="30" s="1"/>
  <c r="V51" i="30" s="1"/>
  <c r="AM43" i="30"/>
  <c r="CI43" i="30"/>
  <c r="CI49" i="30" s="1"/>
  <c r="CI51" i="30" s="1"/>
  <c r="AU43" i="30"/>
  <c r="AU49" i="30" s="1"/>
  <c r="AU51" i="30" s="1"/>
  <c r="DW43" i="30"/>
  <c r="DW49" i="30" s="1"/>
  <c r="DW51" i="30" s="1"/>
  <c r="DG43" i="30"/>
  <c r="DG49" i="30" s="1"/>
  <c r="DG51" i="30" s="1"/>
  <c r="CU43" i="30"/>
  <c r="CU49" i="30" s="1"/>
  <c r="CU51" i="30" s="1"/>
  <c r="AE38" i="30"/>
  <c r="BC38" i="30"/>
  <c r="CQ43" i="30"/>
  <c r="CQ49" i="30" s="1"/>
  <c r="CQ51" i="30" s="1"/>
  <c r="K43" i="30"/>
  <c r="AA43" i="30"/>
  <c r="AS43" i="30"/>
  <c r="AS49" i="30" s="1"/>
  <c r="CH43" i="30"/>
  <c r="CH49" i="30" s="1"/>
  <c r="CH51" i="30" s="1"/>
  <c r="CX43" i="30"/>
  <c r="CX49" i="30" s="1"/>
  <c r="CX51" i="30" s="1"/>
  <c r="G43" i="30"/>
  <c r="G49" i="30" s="1"/>
  <c r="G51" i="30" s="1"/>
  <c r="W43" i="30"/>
  <c r="EZ72" i="30"/>
  <c r="K124" i="28"/>
  <c r="M114" i="28"/>
  <c r="L114" i="28" s="1"/>
  <c r="K149" i="28"/>
  <c r="M122" i="28"/>
  <c r="L122" i="28" s="1"/>
  <c r="M112" i="28"/>
  <c r="L112" i="28" s="1"/>
  <c r="R98" i="28"/>
  <c r="R101" i="28" s="1"/>
  <c r="M141" i="28"/>
  <c r="L141" i="28" s="1"/>
  <c r="M146" i="28"/>
  <c r="L146" i="28" s="1"/>
  <c r="M120" i="28"/>
  <c r="L120" i="28" s="1"/>
  <c r="K136" i="28"/>
  <c r="M122" i="27"/>
  <c r="L122" i="27" s="1"/>
  <c r="M114" i="27"/>
  <c r="L114" i="27" s="1"/>
  <c r="M115" i="27"/>
  <c r="L115" i="27" s="1"/>
  <c r="K149" i="27"/>
  <c r="M116" i="27"/>
  <c r="L116" i="27" s="1"/>
  <c r="R98" i="27"/>
  <c r="R101" i="27" s="1"/>
  <c r="O9" i="17"/>
  <c r="P73" i="17"/>
  <c r="P22" i="17"/>
  <c r="P63" i="17"/>
  <c r="E9" i="17"/>
  <c r="C94" i="17" s="1"/>
  <c r="P52" i="17"/>
  <c r="F9" i="17"/>
  <c r="C95" i="17" s="1"/>
  <c r="F95" i="17" s="1"/>
  <c r="P45" i="17"/>
  <c r="C84" i="16"/>
  <c r="G117" i="16"/>
  <c r="O70" i="16"/>
  <c r="D129" i="16" s="1"/>
  <c r="G116" i="16"/>
  <c r="E84" i="16"/>
  <c r="O78" i="16"/>
  <c r="L84" i="16"/>
  <c r="H57" i="16"/>
  <c r="K57" i="16" s="1"/>
  <c r="D126" i="16" s="1"/>
  <c r="F84" i="16"/>
  <c r="G84" i="16"/>
  <c r="H84" i="16"/>
  <c r="O75" i="16"/>
  <c r="D131" i="16" s="1"/>
  <c r="D77" i="15"/>
  <c r="E43" i="13"/>
  <c r="E43" i="21" s="1"/>
  <c r="G43" i="21" s="1"/>
  <c r="D40" i="15"/>
  <c r="D53" i="15"/>
  <c r="D126" i="15"/>
  <c r="C121" i="13"/>
  <c r="P46" i="15"/>
  <c r="D140" i="15"/>
  <c r="E29" i="13"/>
  <c r="E29" i="21" s="1"/>
  <c r="G29" i="21" s="1"/>
  <c r="G176" i="21" s="1"/>
  <c r="E78" i="13"/>
  <c r="E78" i="21" s="1"/>
  <c r="G78" i="21" s="1"/>
  <c r="E109" i="13"/>
  <c r="E109" i="21" s="1"/>
  <c r="G109" i="21" s="1"/>
  <c r="E127" i="13"/>
  <c r="E127" i="21" s="1"/>
  <c r="G127" i="21" s="1"/>
  <c r="E137" i="13"/>
  <c r="E137" i="21" s="1"/>
  <c r="G137" i="21" s="1"/>
  <c r="D112" i="15"/>
  <c r="K113" i="15"/>
  <c r="AC22" i="11"/>
  <c r="E47" i="13"/>
  <c r="E69" i="13"/>
  <c r="E69" i="21" s="1"/>
  <c r="E72" i="13"/>
  <c r="E72" i="21" s="1"/>
  <c r="G72" i="21" s="1"/>
  <c r="E119" i="13"/>
  <c r="E119" i="21" s="1"/>
  <c r="G119" i="21" s="1"/>
  <c r="E122" i="13"/>
  <c r="E122" i="21" s="1"/>
  <c r="G122" i="21" s="1"/>
  <c r="K21" i="15"/>
  <c r="D55" i="15"/>
  <c r="O60" i="15"/>
  <c r="D95" i="15"/>
  <c r="K142" i="15"/>
  <c r="K135" i="15" s="1"/>
  <c r="D130" i="15"/>
  <c r="E36" i="13"/>
  <c r="E36" i="21" s="1"/>
  <c r="G36" i="21" s="1"/>
  <c r="D43" i="15"/>
  <c r="S28" i="15"/>
  <c r="E84" i="13"/>
  <c r="E84" i="21" s="1"/>
  <c r="G84" i="21" s="1"/>
  <c r="E76" i="13"/>
  <c r="E76" i="21" s="1"/>
  <c r="G76" i="21" s="1"/>
  <c r="L46" i="15"/>
  <c r="E13" i="13"/>
  <c r="E13" i="21" s="1"/>
  <c r="E154" i="21" s="1"/>
  <c r="E34" i="13"/>
  <c r="E34" i="21" s="1"/>
  <c r="E181" i="21" s="1"/>
  <c r="E77" i="13"/>
  <c r="E77" i="21" s="1"/>
  <c r="G77" i="21" s="1"/>
  <c r="E126" i="13"/>
  <c r="E126" i="21" s="1"/>
  <c r="G126" i="21" s="1"/>
  <c r="R11" i="15"/>
  <c r="N46" i="15"/>
  <c r="E14" i="13"/>
  <c r="E14" i="21" s="1"/>
  <c r="E155" i="21" s="1"/>
  <c r="E15" i="13"/>
  <c r="E15" i="21" s="1"/>
  <c r="E51" i="13"/>
  <c r="E51" i="21" s="1"/>
  <c r="G51" i="21" s="1"/>
  <c r="E111" i="13"/>
  <c r="E111" i="21" s="1"/>
  <c r="G111" i="21" s="1"/>
  <c r="E18" i="15"/>
  <c r="G46" i="15"/>
  <c r="E30" i="13"/>
  <c r="E30" i="21" s="1"/>
  <c r="G30" i="21" s="1"/>
  <c r="G177" i="21" s="1"/>
  <c r="C51" i="13"/>
  <c r="E82" i="13"/>
  <c r="E82" i="21" s="1"/>
  <c r="G82" i="21" s="1"/>
  <c r="E98" i="13"/>
  <c r="E98" i="21" s="1"/>
  <c r="G98" i="21" s="1"/>
  <c r="E101" i="13"/>
  <c r="E101" i="21" s="1"/>
  <c r="G101" i="21" s="1"/>
  <c r="C111" i="13"/>
  <c r="E138" i="13"/>
  <c r="E138" i="21" s="1"/>
  <c r="G138" i="21" s="1"/>
  <c r="D23" i="15"/>
  <c r="D26" i="15"/>
  <c r="E81" i="15"/>
  <c r="E74" i="15" s="1"/>
  <c r="K106" i="15"/>
  <c r="E133" i="13"/>
  <c r="E133" i="21" s="1"/>
  <c r="G133" i="21" s="1"/>
  <c r="D51" i="15"/>
  <c r="D133" i="15"/>
  <c r="G96" i="15"/>
  <c r="E33" i="13"/>
  <c r="E33" i="21" s="1"/>
  <c r="E180" i="21" s="1"/>
  <c r="D72" i="15"/>
  <c r="H96" i="15"/>
  <c r="D119" i="15"/>
  <c r="E40" i="13"/>
  <c r="E40" i="21" s="1"/>
  <c r="G40" i="21" s="1"/>
  <c r="E44" i="13"/>
  <c r="E44" i="21" s="1"/>
  <c r="G44" i="21" s="1"/>
  <c r="C71" i="13"/>
  <c r="E118" i="13"/>
  <c r="E118" i="21" s="1"/>
  <c r="G118" i="21" s="1"/>
  <c r="C72" i="13"/>
  <c r="E106" i="15"/>
  <c r="E48" i="13"/>
  <c r="E48" i="21" s="1"/>
  <c r="G48" i="21" s="1"/>
  <c r="E79" i="13"/>
  <c r="E79" i="21" s="1"/>
  <c r="G79" i="21" s="1"/>
  <c r="D20" i="15"/>
  <c r="E16" i="13"/>
  <c r="E16" i="21" s="1"/>
  <c r="G16" i="21" s="1"/>
  <c r="G157" i="21" s="1"/>
  <c r="E61" i="13"/>
  <c r="E61" i="21" s="1"/>
  <c r="G61" i="21" s="1"/>
  <c r="E73" i="13"/>
  <c r="E73" i="21" s="1"/>
  <c r="G73" i="21" s="1"/>
  <c r="E89" i="13"/>
  <c r="E89" i="21" s="1"/>
  <c r="G89" i="21" s="1"/>
  <c r="E123" i="13"/>
  <c r="E123" i="21" s="1"/>
  <c r="G123" i="21" s="1"/>
  <c r="E49" i="15"/>
  <c r="D67" i="15"/>
  <c r="K81" i="15"/>
  <c r="K74" i="15" s="1"/>
  <c r="C100" i="15"/>
  <c r="C99" i="15" s="1"/>
  <c r="J110" i="15"/>
  <c r="E131" i="15"/>
  <c r="E124" i="15" s="1"/>
  <c r="E130" i="13"/>
  <c r="E130" i="21" s="1"/>
  <c r="G130" i="21" s="1"/>
  <c r="D109" i="15"/>
  <c r="N11" i="15"/>
  <c r="E125" i="13"/>
  <c r="E125" i="21" s="1"/>
  <c r="G125" i="21" s="1"/>
  <c r="D37" i="15"/>
  <c r="I96" i="15"/>
  <c r="E68" i="13"/>
  <c r="E68" i="21" s="1"/>
  <c r="O46" i="15"/>
  <c r="E19" i="13"/>
  <c r="E19" i="21" s="1"/>
  <c r="G19" i="21" s="1"/>
  <c r="E52" i="13"/>
  <c r="E52" i="21" s="1"/>
  <c r="G52" i="21" s="1"/>
  <c r="E80" i="13"/>
  <c r="E80" i="21" s="1"/>
  <c r="E112" i="13"/>
  <c r="E112" i="21" s="1"/>
  <c r="G112" i="21" s="1"/>
  <c r="R28" i="15"/>
  <c r="E99" i="15"/>
  <c r="L110" i="15"/>
  <c r="K131" i="15"/>
  <c r="K124" i="15" s="1"/>
  <c r="D129" i="14"/>
  <c r="C129" i="13"/>
  <c r="D36" i="14"/>
  <c r="C36" i="13"/>
  <c r="D48" i="14"/>
  <c r="C48" i="13"/>
  <c r="D27" i="14"/>
  <c r="C27" i="13"/>
  <c r="D75" i="14"/>
  <c r="C75" i="13"/>
  <c r="E131" i="14"/>
  <c r="E124" i="14" s="1"/>
  <c r="E132" i="13"/>
  <c r="AB22" i="11"/>
  <c r="C13" i="14"/>
  <c r="D40" i="14"/>
  <c r="C40" i="13"/>
  <c r="D37" i="14"/>
  <c r="C37" i="13"/>
  <c r="K113" i="14"/>
  <c r="D68" i="14"/>
  <c r="C68" i="13"/>
  <c r="N110" i="14"/>
  <c r="F113" i="21"/>
  <c r="D125" i="14"/>
  <c r="C125" i="13"/>
  <c r="C134" i="13"/>
  <c r="D134" i="14"/>
  <c r="D144" i="14"/>
  <c r="C144" i="13"/>
  <c r="D59" i="14"/>
  <c r="C59" i="13"/>
  <c r="D71" i="14"/>
  <c r="D118" i="14"/>
  <c r="C118" i="13"/>
  <c r="D16" i="14"/>
  <c r="C16" i="13"/>
  <c r="D69" i="14"/>
  <c r="C69" i="13"/>
  <c r="P110" i="14"/>
  <c r="C50" i="13"/>
  <c r="D50" i="14"/>
  <c r="D87" i="14"/>
  <c r="C87" i="13"/>
  <c r="F92" i="21"/>
  <c r="N85" i="14"/>
  <c r="F85" i="21" s="1"/>
  <c r="E99" i="14"/>
  <c r="E100" i="13"/>
  <c r="D136" i="14"/>
  <c r="C136" i="13"/>
  <c r="D109" i="14"/>
  <c r="C109" i="13"/>
  <c r="D145" i="14"/>
  <c r="C145" i="13"/>
  <c r="D88" i="14"/>
  <c r="C88" i="13"/>
  <c r="D98" i="14"/>
  <c r="D101" i="14"/>
  <c r="C101" i="13"/>
  <c r="S110" i="14"/>
  <c r="D52" i="14"/>
  <c r="C52" i="13"/>
  <c r="N11" i="14"/>
  <c r="F18" i="21"/>
  <c r="D67" i="14"/>
  <c r="C67" i="13"/>
  <c r="D58" i="14"/>
  <c r="C58" i="13"/>
  <c r="R60" i="14"/>
  <c r="D34" i="14"/>
  <c r="C34" i="13"/>
  <c r="E41" i="14"/>
  <c r="E42" i="13"/>
  <c r="D84" i="14"/>
  <c r="C84" i="13"/>
  <c r="D90" i="14"/>
  <c r="C90" i="13"/>
  <c r="K24" i="14"/>
  <c r="E35" i="14"/>
  <c r="E37" i="13"/>
  <c r="E37" i="21" s="1"/>
  <c r="G37" i="21" s="1"/>
  <c r="D14" i="14"/>
  <c r="C14" i="13"/>
  <c r="D133" i="14"/>
  <c r="C133" i="13"/>
  <c r="D29" i="14"/>
  <c r="C29" i="13"/>
  <c r="D43" i="14"/>
  <c r="C43" i="13"/>
  <c r="D76" i="14"/>
  <c r="C76" i="13"/>
  <c r="D116" i="14"/>
  <c r="C116" i="13"/>
  <c r="D130" i="14"/>
  <c r="C130" i="13"/>
  <c r="D117" i="14"/>
  <c r="C117" i="13"/>
  <c r="E142" i="14"/>
  <c r="E135" i="14" s="1"/>
  <c r="E143" i="13"/>
  <c r="D140" i="14"/>
  <c r="C140" i="13"/>
  <c r="K142" i="14"/>
  <c r="K135" i="14" s="1"/>
  <c r="C143" i="14"/>
  <c r="D143" i="14" s="1"/>
  <c r="D108" i="14"/>
  <c r="C108" i="13"/>
  <c r="D141" i="14"/>
  <c r="C141" i="13"/>
  <c r="D77" i="14"/>
  <c r="C77" i="13"/>
  <c r="D105" i="14"/>
  <c r="C105" i="13"/>
  <c r="O110" i="14"/>
  <c r="E49" i="14"/>
  <c r="E50" i="13"/>
  <c r="E70" i="14"/>
  <c r="E71" i="13"/>
  <c r="D97" i="14"/>
  <c r="C97" i="13"/>
  <c r="D89" i="14"/>
  <c r="C89" i="13"/>
  <c r="D61" i="14"/>
  <c r="C61" i="13"/>
  <c r="D137" i="14"/>
  <c r="C137" i="13"/>
  <c r="C39" i="14"/>
  <c r="C38" i="14" s="1"/>
  <c r="E81" i="14"/>
  <c r="E74" i="14" s="1"/>
  <c r="E83" i="13"/>
  <c r="D33" i="14"/>
  <c r="C33" i="13"/>
  <c r="E38" i="14"/>
  <c r="E39" i="13"/>
  <c r="C42" i="14"/>
  <c r="C41" i="14" s="1"/>
  <c r="D80" i="14"/>
  <c r="C80" i="13"/>
  <c r="D83" i="14"/>
  <c r="C83" i="13"/>
  <c r="C132" i="14"/>
  <c r="C131" i="14" s="1"/>
  <c r="C124" i="14" s="1"/>
  <c r="D15" i="14"/>
  <c r="C15" i="13"/>
  <c r="G28" i="14"/>
  <c r="S60" i="14"/>
  <c r="Q110" i="14"/>
  <c r="E120" i="14"/>
  <c r="E121" i="13"/>
  <c r="S11" i="14"/>
  <c r="H28" i="14"/>
  <c r="J46" i="14"/>
  <c r="C64" i="14"/>
  <c r="C63" i="14" s="1"/>
  <c r="R110" i="14"/>
  <c r="L46" i="14"/>
  <c r="D53" i="14"/>
  <c r="C53" i="13"/>
  <c r="E63" i="14"/>
  <c r="E64" i="13"/>
  <c r="N74" i="14"/>
  <c r="F74" i="21" s="1"/>
  <c r="F81" i="21"/>
  <c r="D122" i="14"/>
  <c r="C122" i="13"/>
  <c r="E21" i="14"/>
  <c r="E22" i="13"/>
  <c r="E22" i="21" s="1"/>
  <c r="G22" i="21" s="1"/>
  <c r="D44" i="14"/>
  <c r="C44" i="13"/>
  <c r="N46" i="14"/>
  <c r="F49" i="21"/>
  <c r="D114" i="14"/>
  <c r="C114" i="13"/>
  <c r="D138" i="14"/>
  <c r="C138" i="13"/>
  <c r="E62" i="13"/>
  <c r="E62" i="21" s="1"/>
  <c r="D65" i="14"/>
  <c r="C65" i="13"/>
  <c r="I96" i="14"/>
  <c r="D112" i="14"/>
  <c r="C112" i="13"/>
  <c r="E113" i="14"/>
  <c r="E114" i="13"/>
  <c r="D126" i="14"/>
  <c r="C126" i="13"/>
  <c r="D23" i="14"/>
  <c r="C23" i="13"/>
  <c r="N28" i="14"/>
  <c r="F35" i="21"/>
  <c r="F182" i="21" s="1"/>
  <c r="P46" i="14"/>
  <c r="D94" i="14"/>
  <c r="C94" i="13"/>
  <c r="D123" i="14"/>
  <c r="C123" i="13"/>
  <c r="D20" i="14"/>
  <c r="C20" i="13"/>
  <c r="Q46" i="14"/>
  <c r="D54" i="14"/>
  <c r="G60" i="14"/>
  <c r="D86" i="14"/>
  <c r="C86" i="13"/>
  <c r="R96" i="14"/>
  <c r="D139" i="14"/>
  <c r="C139" i="13"/>
  <c r="G11" i="14"/>
  <c r="D26" i="14"/>
  <c r="C26" i="13"/>
  <c r="F41" i="21"/>
  <c r="F184" i="21" s="1"/>
  <c r="E56" i="14"/>
  <c r="E57" i="13"/>
  <c r="D66" i="14"/>
  <c r="C66" i="13"/>
  <c r="N60" i="14"/>
  <c r="F70" i="21"/>
  <c r="D79" i="14"/>
  <c r="C79" i="13"/>
  <c r="E86" i="13"/>
  <c r="E86" i="21" s="1"/>
  <c r="E92" i="14"/>
  <c r="E85" i="14" s="1"/>
  <c r="F99" i="21"/>
  <c r="S96" i="14"/>
  <c r="I110" i="14"/>
  <c r="D115" i="14"/>
  <c r="H11" i="14"/>
  <c r="D25" i="14"/>
  <c r="C25" i="13"/>
  <c r="AD22" i="11"/>
  <c r="C56" i="14"/>
  <c r="AA22" i="11"/>
  <c r="K56" i="14"/>
  <c r="O60" i="14"/>
  <c r="I11" i="14"/>
  <c r="D32" i="14"/>
  <c r="C32" i="13"/>
  <c r="P60" i="14"/>
  <c r="D104" i="14"/>
  <c r="C104" i="13"/>
  <c r="E106" i="14"/>
  <c r="E107" i="13"/>
  <c r="D19" i="14"/>
  <c r="C19" i="13"/>
  <c r="D30" i="14"/>
  <c r="C30" i="13"/>
  <c r="G96" i="14"/>
  <c r="D102" i="14"/>
  <c r="C102" i="13"/>
  <c r="N96" i="14"/>
  <c r="F106" i="21"/>
  <c r="D119" i="14"/>
  <c r="C119" i="13"/>
  <c r="D73" i="14"/>
  <c r="C73" i="13"/>
  <c r="H96" i="14"/>
  <c r="D17" i="14"/>
  <c r="C17" i="13"/>
  <c r="D78" i="14"/>
  <c r="C78" i="13"/>
  <c r="D91" i="14"/>
  <c r="C91" i="13"/>
  <c r="E18" i="14"/>
  <c r="E20" i="13"/>
  <c r="E20" i="21" s="1"/>
  <c r="G20" i="21" s="1"/>
  <c r="E24" i="14"/>
  <c r="E25" i="13"/>
  <c r="D31" i="14"/>
  <c r="C31" i="13"/>
  <c r="D62" i="14"/>
  <c r="C62" i="13"/>
  <c r="J96" i="14"/>
  <c r="D103" i="14"/>
  <c r="C103" i="13"/>
  <c r="D127" i="14"/>
  <c r="C127" i="13"/>
  <c r="D12" i="14"/>
  <c r="C12" i="13"/>
  <c r="D82" i="14"/>
  <c r="C82" i="13"/>
  <c r="D95" i="14"/>
  <c r="C95" i="13"/>
  <c r="D107" i="14"/>
  <c r="C107" i="13"/>
  <c r="D128" i="14"/>
  <c r="C128" i="13"/>
  <c r="J11" i="14"/>
  <c r="S28" i="14"/>
  <c r="D55" i="14"/>
  <c r="C55" i="13"/>
  <c r="Q60" i="14"/>
  <c r="K106" i="14"/>
  <c r="F120" i="21"/>
  <c r="N135" i="14"/>
  <c r="F135" i="21" s="1"/>
  <c r="G110" i="12"/>
  <c r="AB20" i="11"/>
  <c r="I63" i="12"/>
  <c r="I92" i="12"/>
  <c r="I85" i="12" s="1"/>
  <c r="J63" i="12"/>
  <c r="I70" i="12"/>
  <c r="G60" i="12"/>
  <c r="H96" i="12"/>
  <c r="Q28" i="12"/>
  <c r="M11" i="12"/>
  <c r="C42" i="12"/>
  <c r="D42" i="12" s="1"/>
  <c r="O11" i="12"/>
  <c r="C136" i="12"/>
  <c r="D136" i="12" s="1"/>
  <c r="P11" i="12"/>
  <c r="E41" i="12"/>
  <c r="O60" i="12"/>
  <c r="C78" i="12"/>
  <c r="D78" i="12" s="1"/>
  <c r="T78" i="12" s="1"/>
  <c r="P96" i="12"/>
  <c r="C114" i="12"/>
  <c r="Q11" i="12"/>
  <c r="C29" i="12"/>
  <c r="D29" i="12" s="1"/>
  <c r="T29" i="12" s="1"/>
  <c r="I41" i="12"/>
  <c r="C59" i="12"/>
  <c r="D59" i="12" s="1"/>
  <c r="T59" i="12" s="1"/>
  <c r="P60" i="12"/>
  <c r="Q60" i="12"/>
  <c r="Q96" i="12"/>
  <c r="D115" i="12"/>
  <c r="T115" i="12" s="1"/>
  <c r="G28" i="12"/>
  <c r="I142" i="12"/>
  <c r="I135" i="12" s="1"/>
  <c r="H28" i="12"/>
  <c r="H110" i="12"/>
  <c r="K28" i="12"/>
  <c r="AD20" i="11"/>
  <c r="M28" i="12"/>
  <c r="J70" i="12"/>
  <c r="J81" i="12"/>
  <c r="J74" i="12" s="1"/>
  <c r="AC20" i="11"/>
  <c r="N11" i="12"/>
  <c r="N60" i="12"/>
  <c r="O96" i="12"/>
  <c r="C67" i="12"/>
  <c r="D67" i="12" s="1"/>
  <c r="T67" i="12" s="1"/>
  <c r="C125" i="12"/>
  <c r="D125" i="12" s="1"/>
  <c r="E21" i="12"/>
  <c r="E106" i="12"/>
  <c r="E113" i="12"/>
  <c r="E131" i="12"/>
  <c r="E124" i="12" s="1"/>
  <c r="C19" i="12"/>
  <c r="C37" i="12"/>
  <c r="D37" i="12" s="1"/>
  <c r="T37" i="12" s="1"/>
  <c r="C52" i="12"/>
  <c r="D52" i="12" s="1"/>
  <c r="T52" i="12" s="1"/>
  <c r="E99" i="12"/>
  <c r="I106" i="12"/>
  <c r="I113" i="12"/>
  <c r="C66" i="12"/>
  <c r="D66" i="12" s="1"/>
  <c r="T66" i="12" s="1"/>
  <c r="E18" i="12"/>
  <c r="C16" i="12"/>
  <c r="D16" i="12" s="1"/>
  <c r="T16" i="12" s="1"/>
  <c r="C26" i="12"/>
  <c r="D26" i="12" s="1"/>
  <c r="T26" i="12" s="1"/>
  <c r="J35" i="12"/>
  <c r="C44" i="12"/>
  <c r="D44" i="12" s="1"/>
  <c r="T44" i="12" s="1"/>
  <c r="E63" i="12"/>
  <c r="C90" i="12"/>
  <c r="D90" i="12" s="1"/>
  <c r="T90" i="12" s="1"/>
  <c r="J106" i="12"/>
  <c r="C112" i="12"/>
  <c r="D112" i="12" s="1"/>
  <c r="T112" i="12" s="1"/>
  <c r="W60" i="11"/>
  <c r="B61" i="11"/>
  <c r="B60" i="11" s="1"/>
  <c r="E103" i="16" s="1"/>
  <c r="G103" i="16" s="1"/>
  <c r="W40" i="11"/>
  <c r="B48" i="11"/>
  <c r="X54" i="11"/>
  <c r="E31" i="23"/>
  <c r="D31" i="23" s="1"/>
  <c r="W48" i="11"/>
  <c r="D101" i="17"/>
  <c r="E98" i="16"/>
  <c r="G98" i="16" s="1"/>
  <c r="E127" i="16"/>
  <c r="G127" i="16" s="1"/>
  <c r="X61" i="11"/>
  <c r="E36" i="23"/>
  <c r="D36" i="23" s="1"/>
  <c r="I137" i="11"/>
  <c r="I140" i="11" s="1"/>
  <c r="B33" i="11"/>
  <c r="X40" i="11"/>
  <c r="E25" i="23"/>
  <c r="D25" i="23" s="1"/>
  <c r="X44" i="11"/>
  <c r="X48" i="11"/>
  <c r="E29" i="23"/>
  <c r="D29" i="23" s="1"/>
  <c r="B88" i="11"/>
  <c r="B102" i="11"/>
  <c r="X126" i="11"/>
  <c r="W88" i="11"/>
  <c r="W102" i="11"/>
  <c r="T99" i="11"/>
  <c r="H77" i="11"/>
  <c r="D77" i="11"/>
  <c r="R77" i="11"/>
  <c r="S80" i="11"/>
  <c r="S122" i="11" s="1"/>
  <c r="S123" i="11" s="1"/>
  <c r="F99" i="11"/>
  <c r="B133" i="11"/>
  <c r="X22" i="11"/>
  <c r="E20" i="23"/>
  <c r="B54" i="11"/>
  <c r="T80" i="11"/>
  <c r="G99" i="11"/>
  <c r="E102" i="16"/>
  <c r="G102" i="16" s="1"/>
  <c r="D102" i="17"/>
  <c r="J77" i="11"/>
  <c r="X26" i="11"/>
  <c r="F77" i="11"/>
  <c r="I60" i="11"/>
  <c r="I77" i="11" s="1"/>
  <c r="U80" i="11"/>
  <c r="U122" i="11" s="1"/>
  <c r="U123" i="11" s="1"/>
  <c r="H99" i="11"/>
  <c r="C99" i="11"/>
  <c r="B126" i="11"/>
  <c r="K77" i="11"/>
  <c r="W54" i="11"/>
  <c r="W84" i="11"/>
  <c r="X102" i="11"/>
  <c r="D99" i="11"/>
  <c r="G96" i="16"/>
  <c r="D6" i="39"/>
  <c r="J46" i="46"/>
  <c r="G46" i="46"/>
  <c r="D23" i="38"/>
  <c r="K18" i="38"/>
  <c r="O23" i="38"/>
  <c r="P23" i="38"/>
  <c r="Q23" i="38"/>
  <c r="C48" i="38"/>
  <c r="Q32" i="37"/>
  <c r="P32" i="37" s="1"/>
  <c r="O32" i="37" s="1"/>
  <c r="N32" i="37" s="1"/>
  <c r="M32" i="37" s="1"/>
  <c r="L32" i="37" s="1"/>
  <c r="K32" i="37" s="1"/>
  <c r="J32" i="37" s="1"/>
  <c r="I32" i="37" s="1"/>
  <c r="H32" i="37" s="1"/>
  <c r="G32" i="37" s="1"/>
  <c r="F32" i="37" s="1"/>
  <c r="R28" i="36"/>
  <c r="R29" i="35"/>
  <c r="D18" i="35"/>
  <c r="F18" i="35"/>
  <c r="D23" i="35"/>
  <c r="T23" i="35"/>
  <c r="T18" i="35"/>
  <c r="G18" i="35"/>
  <c r="E23" i="35"/>
  <c r="U23" i="35"/>
  <c r="H18" i="35"/>
  <c r="F23" i="35"/>
  <c r="J18" i="35"/>
  <c r="H23" i="35"/>
  <c r="D29" i="35"/>
  <c r="K18" i="35"/>
  <c r="C57" i="35"/>
  <c r="N18" i="35"/>
  <c r="L23" i="35"/>
  <c r="G39" i="33"/>
  <c r="G45" i="33" s="1"/>
  <c r="G47" i="33" s="1"/>
  <c r="V30" i="33"/>
  <c r="EZ33" i="31"/>
  <c r="D86" i="31" s="1"/>
  <c r="EZ18" i="31"/>
  <c r="D83" i="31" s="1"/>
  <c r="BD43" i="31"/>
  <c r="EZ46" i="31"/>
  <c r="EA47" i="31"/>
  <c r="EZ40" i="31"/>
  <c r="D88" i="31" s="1"/>
  <c r="AQ34" i="31"/>
  <c r="DM43" i="31"/>
  <c r="DM49" i="31" s="1"/>
  <c r="DM51" i="31" s="1"/>
  <c r="EA38" i="31"/>
  <c r="DP43" i="31"/>
  <c r="EY34" i="31"/>
  <c r="BC38" i="31"/>
  <c r="AR43" i="31"/>
  <c r="ES49" i="31"/>
  <c r="ES51" i="31" s="1"/>
  <c r="CA34" i="31"/>
  <c r="EM34" i="31"/>
  <c r="EY47" i="31"/>
  <c r="AF43" i="30"/>
  <c r="AQ34" i="30"/>
  <c r="AE47" i="30"/>
  <c r="DR43" i="30"/>
  <c r="DR49" i="30" s="1"/>
  <c r="DR51" i="30" s="1"/>
  <c r="DC34" i="30"/>
  <c r="DP43" i="30"/>
  <c r="EA34" i="30"/>
  <c r="D93" i="30"/>
  <c r="DO34" i="30"/>
  <c r="DC47" i="30"/>
  <c r="R43" i="30"/>
  <c r="R49" i="30" s="1"/>
  <c r="CO43" i="30"/>
  <c r="CO49" i="30" s="1"/>
  <c r="CO51" i="30" s="1"/>
  <c r="DE43" i="30"/>
  <c r="DE49" i="30" s="1"/>
  <c r="DE51" i="30" s="1"/>
  <c r="EA38" i="30"/>
  <c r="BB43" i="30"/>
  <c r="BB49" i="30" s="1"/>
  <c r="BB51" i="30" s="1"/>
  <c r="EZ17" i="30"/>
  <c r="E43" i="30"/>
  <c r="E49" i="30" s="1"/>
  <c r="E51" i="30" s="1"/>
  <c r="U43" i="30"/>
  <c r="AQ38" i="30"/>
  <c r="DC38" i="30"/>
  <c r="EZ40" i="30"/>
  <c r="D90" i="30" s="1"/>
  <c r="AE34" i="30"/>
  <c r="AK43" i="30"/>
  <c r="DO38" i="30"/>
  <c r="EA47" i="30"/>
  <c r="EZ71" i="30"/>
  <c r="BC34" i="30"/>
  <c r="EZ22" i="30"/>
  <c r="K50" i="29"/>
  <c r="I51" i="29"/>
  <c r="J51" i="29"/>
  <c r="L50" i="29"/>
  <c r="I50" i="29"/>
  <c r="L139" i="27"/>
  <c r="L142" i="27"/>
  <c r="F201" i="21"/>
  <c r="F168" i="21"/>
  <c r="F187" i="21"/>
  <c r="F158" i="21"/>
  <c r="F178" i="21"/>
  <c r="F153" i="21"/>
  <c r="F209" i="21"/>
  <c r="F203" i="21"/>
  <c r="F200" i="21"/>
  <c r="F212" i="21"/>
  <c r="D99" i="17"/>
  <c r="F99" i="17" s="1"/>
  <c r="D97" i="17"/>
  <c r="F97" i="17" s="1"/>
  <c r="D94" i="17"/>
  <c r="F94" i="17" s="1"/>
  <c r="E121" i="16"/>
  <c r="G121" i="16" s="1"/>
  <c r="E125" i="16"/>
  <c r="G125" i="16" s="1"/>
  <c r="E120" i="16"/>
  <c r="G120" i="16" s="1"/>
  <c r="E126" i="16"/>
  <c r="G126" i="16" s="1"/>
  <c r="E122" i="16"/>
  <c r="G122" i="16" s="1"/>
  <c r="E124" i="16"/>
  <c r="G124" i="16" s="1"/>
  <c r="E119" i="16"/>
  <c r="G119" i="16" s="1"/>
  <c r="E123" i="16"/>
  <c r="G123" i="16" s="1"/>
  <c r="G91" i="16"/>
  <c r="G104" i="16"/>
  <c r="G90" i="16"/>
  <c r="G106" i="16"/>
  <c r="G110" i="16"/>
  <c r="G105" i="16"/>
  <c r="G109" i="16"/>
  <c r="G95" i="16"/>
  <c r="G111" i="16"/>
  <c r="K84" i="16"/>
  <c r="O65" i="16"/>
  <c r="D128" i="16" s="1"/>
  <c r="L43" i="16"/>
  <c r="AB43" i="16" s="1"/>
  <c r="AH43" i="16" s="1"/>
  <c r="D118" i="16" s="1"/>
  <c r="L30" i="16"/>
  <c r="AB30" i="16" s="1"/>
  <c r="AH30" i="16" s="1"/>
  <c r="D107" i="16" s="1"/>
  <c r="J84" i="16"/>
  <c r="D136" i="15"/>
  <c r="D93" i="15"/>
  <c r="C92" i="15"/>
  <c r="C85" i="15" s="1"/>
  <c r="D111" i="15"/>
  <c r="C142" i="15"/>
  <c r="C135" i="15" s="1"/>
  <c r="K92" i="15"/>
  <c r="K85" i="15" s="1"/>
  <c r="K24" i="15"/>
  <c r="K41" i="15"/>
  <c r="C120" i="15"/>
  <c r="K49" i="15"/>
  <c r="K70" i="15"/>
  <c r="C24" i="15"/>
  <c r="C41" i="15"/>
  <c r="C49" i="15"/>
  <c r="C70" i="15"/>
  <c r="C18" i="15"/>
  <c r="C35" i="15"/>
  <c r="C21" i="15"/>
  <c r="K35" i="15"/>
  <c r="C131" i="15"/>
  <c r="C124" i="15" s="1"/>
  <c r="C63" i="15"/>
  <c r="C106" i="15"/>
  <c r="C81" i="15"/>
  <c r="C74" i="15" s="1"/>
  <c r="C98" i="15"/>
  <c r="D98" i="15" s="1"/>
  <c r="C115" i="15"/>
  <c r="D115" i="15" s="1"/>
  <c r="K18" i="15"/>
  <c r="D93" i="14"/>
  <c r="C92" i="14"/>
  <c r="C85" i="14" s="1"/>
  <c r="D51" i="14"/>
  <c r="C49" i="14"/>
  <c r="D100" i="14"/>
  <c r="C99" i="14"/>
  <c r="D121" i="14"/>
  <c r="C120" i="14"/>
  <c r="D72" i="14"/>
  <c r="C70" i="14"/>
  <c r="D57" i="14"/>
  <c r="K18" i="14"/>
  <c r="K81" i="14"/>
  <c r="K74" i="14" s="1"/>
  <c r="K99" i="14"/>
  <c r="C106" i="14"/>
  <c r="K120" i="14"/>
  <c r="K49" i="14"/>
  <c r="K70" i="14"/>
  <c r="D47" i="14"/>
  <c r="K92" i="14"/>
  <c r="K85" i="14" s="1"/>
  <c r="D111" i="14"/>
  <c r="C24" i="14"/>
  <c r="C113" i="14"/>
  <c r="C18" i="14"/>
  <c r="C35" i="14"/>
  <c r="C81" i="14"/>
  <c r="C74" i="14" s="1"/>
  <c r="K35" i="14"/>
  <c r="C117" i="12"/>
  <c r="D117" i="12" s="1"/>
  <c r="T117" i="12" s="1"/>
  <c r="I120" i="12"/>
  <c r="I56" i="12"/>
  <c r="C94" i="12"/>
  <c r="D94" i="12" s="1"/>
  <c r="T94" i="12" s="1"/>
  <c r="I49" i="12"/>
  <c r="C20" i="12"/>
  <c r="D20" i="12" s="1"/>
  <c r="T20" i="12" s="1"/>
  <c r="C30" i="12"/>
  <c r="D30" i="12" s="1"/>
  <c r="T30" i="12" s="1"/>
  <c r="J99" i="12"/>
  <c r="I35" i="12"/>
  <c r="H60" i="12"/>
  <c r="I99" i="12"/>
  <c r="H11" i="12"/>
  <c r="C137" i="12"/>
  <c r="D137" i="12" s="1"/>
  <c r="T137" i="12" s="1"/>
  <c r="I18" i="12"/>
  <c r="E24" i="12"/>
  <c r="J41" i="12"/>
  <c r="I81" i="12"/>
  <c r="I74" i="12" s="1"/>
  <c r="J113" i="12"/>
  <c r="K60" i="12"/>
  <c r="I21" i="12"/>
  <c r="E35" i="12"/>
  <c r="I131" i="12"/>
  <c r="I124" i="12" s="1"/>
  <c r="C12" i="12"/>
  <c r="G11" i="12"/>
  <c r="C39" i="12"/>
  <c r="M60" i="12"/>
  <c r="X80" i="11"/>
  <c r="W81" i="11"/>
  <c r="C80" i="11"/>
  <c r="C77" i="11"/>
  <c r="G77" i="11"/>
  <c r="T77" i="11"/>
  <c r="W61" i="11"/>
  <c r="E99" i="11"/>
  <c r="D80" i="11"/>
  <c r="D137" i="11"/>
  <c r="X81" i="11"/>
  <c r="I99" i="11"/>
  <c r="W133" i="11"/>
  <c r="B131" i="37" l="1"/>
  <c r="B130" i="37" s="1"/>
  <c r="B129" i="37" s="1"/>
  <c r="B128" i="37" s="1"/>
  <c r="B127" i="37" s="1"/>
  <c r="B126" i="37" s="1"/>
  <c r="B125" i="37" s="1"/>
  <c r="B124" i="37" s="1"/>
  <c r="B123" i="37" s="1"/>
  <c r="B122" i="37" s="1"/>
  <c r="B121" i="37" s="1"/>
  <c r="B120" i="37" s="1"/>
  <c r="F117" i="37" s="1"/>
  <c r="G117" i="37" s="1"/>
  <c r="H117" i="37" s="1"/>
  <c r="I117" i="37" s="1"/>
  <c r="J117" i="37" s="1"/>
  <c r="K117" i="37" s="1"/>
  <c r="L117" i="37" s="1"/>
  <c r="M117" i="37" s="1"/>
  <c r="N117" i="37" s="1"/>
  <c r="O117" i="37" s="1"/>
  <c r="P117" i="37" s="1"/>
  <c r="Q117" i="37" s="1"/>
  <c r="B110" i="37"/>
  <c r="B109" i="37" s="1"/>
  <c r="B108" i="37" s="1"/>
  <c r="B107" i="37" s="1"/>
  <c r="B106" i="37" s="1"/>
  <c r="B105" i="37" s="1"/>
  <c r="B104" i="37" s="1"/>
  <c r="B103" i="37" s="1"/>
  <c r="B102" i="37" s="1"/>
  <c r="B101" i="37" s="1"/>
  <c r="B100" i="37" s="1"/>
  <c r="B99" i="37" s="1"/>
  <c r="F96" i="37" s="1"/>
  <c r="G96" i="37" s="1"/>
  <c r="H96" i="37" s="1"/>
  <c r="I96" i="37" s="1"/>
  <c r="J96" i="37" s="1"/>
  <c r="K96" i="37" s="1"/>
  <c r="L96" i="37" s="1"/>
  <c r="M96" i="37" s="1"/>
  <c r="N96" i="37" s="1"/>
  <c r="O96" i="37" s="1"/>
  <c r="P96" i="37" s="1"/>
  <c r="Q96" i="37" s="1"/>
  <c r="B67" i="37"/>
  <c r="B66" i="37" s="1"/>
  <c r="B65" i="37" s="1"/>
  <c r="B64" i="37" s="1"/>
  <c r="B63" i="37" s="1"/>
  <c r="B62" i="37" s="1"/>
  <c r="B61" i="37" s="1"/>
  <c r="B60" i="37" s="1"/>
  <c r="B59" i="37" s="1"/>
  <c r="B58" i="37" s="1"/>
  <c r="B57" i="37" s="1"/>
  <c r="B56" i="37" s="1"/>
  <c r="F54" i="37" s="1"/>
  <c r="G54" i="37" s="1"/>
  <c r="H54" i="37" s="1"/>
  <c r="I54" i="37" s="1"/>
  <c r="J54" i="37" s="1"/>
  <c r="K54" i="37" s="1"/>
  <c r="L54" i="37" s="1"/>
  <c r="M54" i="37" s="1"/>
  <c r="N54" i="37" s="1"/>
  <c r="O54" i="37" s="1"/>
  <c r="P54" i="37" s="1"/>
  <c r="Q54" i="37" s="1"/>
  <c r="C21" i="12"/>
  <c r="E92" i="16"/>
  <c r="G92" i="16" s="1"/>
  <c r="B13" i="27"/>
  <c r="B35" i="27"/>
  <c r="B57" i="27"/>
  <c r="B81" i="27"/>
  <c r="B132" i="27"/>
  <c r="B107" i="27"/>
  <c r="B35" i="28"/>
  <c r="B13" i="28"/>
  <c r="B57" i="28"/>
  <c r="B81" i="28"/>
  <c r="B132" i="28"/>
  <c r="B107" i="28"/>
  <c r="X99" i="11"/>
  <c r="F206" i="21"/>
  <c r="E28" i="15"/>
  <c r="L26" i="29"/>
  <c r="R10" i="14"/>
  <c r="M22" i="29"/>
  <c r="F188" i="21"/>
  <c r="C106" i="12"/>
  <c r="C142" i="12"/>
  <c r="C135" i="12" s="1"/>
  <c r="D58" i="29"/>
  <c r="F165" i="21"/>
  <c r="B148" i="28"/>
  <c r="B147" i="28" s="1"/>
  <c r="B146" i="28" s="1"/>
  <c r="B145" i="28" s="1"/>
  <c r="B144" i="28" s="1"/>
  <c r="B143" i="28" s="1"/>
  <c r="B142" i="28" s="1"/>
  <c r="B141" i="28" s="1"/>
  <c r="B140" i="28" s="1"/>
  <c r="B139" i="28" s="1"/>
  <c r="B138" i="28" s="1"/>
  <c r="B137" i="28" s="1"/>
  <c r="B29" i="28"/>
  <c r="B28" i="28" s="1"/>
  <c r="B27" i="28" s="1"/>
  <c r="B26" i="28" s="1"/>
  <c r="B25" i="28" s="1"/>
  <c r="B24" i="28" s="1"/>
  <c r="B23" i="28" s="1"/>
  <c r="B22" i="28" s="1"/>
  <c r="B21" i="28" s="1"/>
  <c r="B20" i="28" s="1"/>
  <c r="B19" i="28" s="1"/>
  <c r="B18" i="28" s="1"/>
  <c r="E15" i="28" s="1"/>
  <c r="F15" i="28" s="1"/>
  <c r="G15" i="28" s="1"/>
  <c r="H15" i="28" s="1"/>
  <c r="I15" i="28" s="1"/>
  <c r="J15" i="28" s="1"/>
  <c r="K15" i="28" s="1"/>
  <c r="L15" i="28" s="1"/>
  <c r="M15" i="28" s="1"/>
  <c r="N15" i="28" s="1"/>
  <c r="O15" i="28" s="1"/>
  <c r="P15" i="28" s="1"/>
  <c r="B123" i="28"/>
  <c r="B122" i="28" s="1"/>
  <c r="B121" i="28" s="1"/>
  <c r="B120" i="28" s="1"/>
  <c r="B119" i="28" s="1"/>
  <c r="B118" i="28" s="1"/>
  <c r="B117" i="28" s="1"/>
  <c r="B116" i="28" s="1"/>
  <c r="B115" i="28" s="1"/>
  <c r="B114" i="28" s="1"/>
  <c r="B113" i="28" s="1"/>
  <c r="B112" i="28" s="1"/>
  <c r="B51" i="28"/>
  <c r="B50" i="28" s="1"/>
  <c r="B49" i="28" s="1"/>
  <c r="B48" i="28" s="1"/>
  <c r="B47" i="28" s="1"/>
  <c r="B46" i="28" s="1"/>
  <c r="B45" i="28" s="1"/>
  <c r="B44" i="28" s="1"/>
  <c r="B43" i="28" s="1"/>
  <c r="B42" i="28" s="1"/>
  <c r="B41" i="28" s="1"/>
  <c r="B40" i="28" s="1"/>
  <c r="E37" i="28" s="1"/>
  <c r="F37" i="28" s="1"/>
  <c r="G37" i="28" s="1"/>
  <c r="H37" i="28" s="1"/>
  <c r="I37" i="28" s="1"/>
  <c r="J37" i="28" s="1"/>
  <c r="K37" i="28" s="1"/>
  <c r="L37" i="28" s="1"/>
  <c r="M37" i="28" s="1"/>
  <c r="N37" i="28" s="1"/>
  <c r="O37" i="28" s="1"/>
  <c r="P37" i="28" s="1"/>
  <c r="B97" i="28"/>
  <c r="B96" i="28" s="1"/>
  <c r="B95" i="28" s="1"/>
  <c r="B94" i="28" s="1"/>
  <c r="B93" i="28" s="1"/>
  <c r="B92" i="28" s="1"/>
  <c r="B91" i="28" s="1"/>
  <c r="B90" i="28" s="1"/>
  <c r="B89" i="28" s="1"/>
  <c r="B88" i="28" s="1"/>
  <c r="B87" i="28" s="1"/>
  <c r="B86" i="28" s="1"/>
  <c r="E83" i="28" s="1"/>
  <c r="F83" i="28" s="1"/>
  <c r="G83" i="28" s="1"/>
  <c r="H83" i="28" s="1"/>
  <c r="I83" i="28" s="1"/>
  <c r="J83" i="28" s="1"/>
  <c r="K83" i="28" s="1"/>
  <c r="L83" i="28" s="1"/>
  <c r="M83" i="28" s="1"/>
  <c r="N83" i="28" s="1"/>
  <c r="O83" i="28" s="1"/>
  <c r="P83" i="28" s="1"/>
  <c r="B51" i="27"/>
  <c r="B50" i="27" s="1"/>
  <c r="B49" i="27" s="1"/>
  <c r="B48" i="27" s="1"/>
  <c r="B47" i="27" s="1"/>
  <c r="B46" i="27" s="1"/>
  <c r="B45" i="27" s="1"/>
  <c r="B44" i="27" s="1"/>
  <c r="B43" i="27" s="1"/>
  <c r="B42" i="27" s="1"/>
  <c r="B41" i="27" s="1"/>
  <c r="B40" i="27" s="1"/>
  <c r="E37" i="27" s="1"/>
  <c r="F37" i="27" s="1"/>
  <c r="G37" i="27" s="1"/>
  <c r="H37" i="27" s="1"/>
  <c r="I37" i="27" s="1"/>
  <c r="J37" i="27" s="1"/>
  <c r="K37" i="27" s="1"/>
  <c r="L37" i="27" s="1"/>
  <c r="M37" i="27" s="1"/>
  <c r="N37" i="27" s="1"/>
  <c r="O37" i="27" s="1"/>
  <c r="P37" i="27" s="1"/>
  <c r="B97" i="27"/>
  <c r="B96" i="27" s="1"/>
  <c r="B95" i="27" s="1"/>
  <c r="B94" i="27" s="1"/>
  <c r="B93" i="27" s="1"/>
  <c r="B92" i="27" s="1"/>
  <c r="B91" i="27" s="1"/>
  <c r="B90" i="27" s="1"/>
  <c r="B89" i="27" s="1"/>
  <c r="B88" i="27" s="1"/>
  <c r="B87" i="27" s="1"/>
  <c r="B86" i="27" s="1"/>
  <c r="E83" i="27" s="1"/>
  <c r="F83" i="27" s="1"/>
  <c r="G83" i="27" s="1"/>
  <c r="H83" i="27" s="1"/>
  <c r="I83" i="27" s="1"/>
  <c r="J83" i="27" s="1"/>
  <c r="K83" i="27" s="1"/>
  <c r="L83" i="27" s="1"/>
  <c r="M83" i="27" s="1"/>
  <c r="N83" i="27" s="1"/>
  <c r="O83" i="27" s="1"/>
  <c r="P83" i="27" s="1"/>
  <c r="Q11" i="37"/>
  <c r="P11" i="37" s="1"/>
  <c r="O11" i="37" s="1"/>
  <c r="N11" i="37" s="1"/>
  <c r="M11" i="37" s="1"/>
  <c r="L11" i="37" s="1"/>
  <c r="K11" i="37" s="1"/>
  <c r="J11" i="37" s="1"/>
  <c r="I11" i="37" s="1"/>
  <c r="H11" i="37" s="1"/>
  <c r="G11" i="37" s="1"/>
  <c r="F11" i="37" s="1"/>
  <c r="B152" i="37"/>
  <c r="B151" i="37" s="1"/>
  <c r="B150" i="37" s="1"/>
  <c r="B149" i="37" s="1"/>
  <c r="B148" i="37" s="1"/>
  <c r="B147" i="37" s="1"/>
  <c r="B146" i="37" s="1"/>
  <c r="B145" i="37" s="1"/>
  <c r="B144" i="37" s="1"/>
  <c r="B143" i="37" s="1"/>
  <c r="B142" i="37" s="1"/>
  <c r="B141" i="37" s="1"/>
  <c r="F138" i="37" s="1"/>
  <c r="G138" i="37" s="1"/>
  <c r="H138" i="37" s="1"/>
  <c r="I138" i="37" s="1"/>
  <c r="J138" i="37" s="1"/>
  <c r="K138" i="37" s="1"/>
  <c r="L138" i="37" s="1"/>
  <c r="M138" i="37" s="1"/>
  <c r="N138" i="37" s="1"/>
  <c r="O138" i="37" s="1"/>
  <c r="P138" i="37" s="1"/>
  <c r="Q138" i="37" s="1"/>
  <c r="B29" i="27"/>
  <c r="B28" i="27" s="1"/>
  <c r="B27" i="27" s="1"/>
  <c r="B26" i="27" s="1"/>
  <c r="B25" i="27" s="1"/>
  <c r="B24" i="27" s="1"/>
  <c r="B23" i="27" s="1"/>
  <c r="B22" i="27" s="1"/>
  <c r="B21" i="27" s="1"/>
  <c r="B20" i="27" s="1"/>
  <c r="B19" i="27" s="1"/>
  <c r="B18" i="27" s="1"/>
  <c r="E15" i="27" s="1"/>
  <c r="F15" i="27" s="1"/>
  <c r="G15" i="27" s="1"/>
  <c r="H15" i="27" s="1"/>
  <c r="I15" i="27" s="1"/>
  <c r="J15" i="27" s="1"/>
  <c r="K15" i="27" s="1"/>
  <c r="L15" i="27" s="1"/>
  <c r="M15" i="27" s="1"/>
  <c r="N15" i="27" s="1"/>
  <c r="O15" i="27" s="1"/>
  <c r="P15" i="27" s="1"/>
  <c r="B148" i="27"/>
  <c r="B147" i="27" s="1"/>
  <c r="B146" i="27" s="1"/>
  <c r="B145" i="27" s="1"/>
  <c r="B144" i="27" s="1"/>
  <c r="B143" i="27" s="1"/>
  <c r="B142" i="27" s="1"/>
  <c r="B141" i="27" s="1"/>
  <c r="B140" i="27" s="1"/>
  <c r="B139" i="27" s="1"/>
  <c r="B138" i="27" s="1"/>
  <c r="B137" i="27" s="1"/>
  <c r="B73" i="27"/>
  <c r="B72" i="27" s="1"/>
  <c r="B71" i="27" s="1"/>
  <c r="B70" i="27" s="1"/>
  <c r="B69" i="27" s="1"/>
  <c r="B68" i="27" s="1"/>
  <c r="B67" i="27" s="1"/>
  <c r="B66" i="27" s="1"/>
  <c r="B65" i="27" s="1"/>
  <c r="B64" i="27" s="1"/>
  <c r="B63" i="27" s="1"/>
  <c r="B62" i="27" s="1"/>
  <c r="E59" i="27" s="1"/>
  <c r="F59" i="27" s="1"/>
  <c r="G59" i="27" s="1"/>
  <c r="H59" i="27" s="1"/>
  <c r="I59" i="27" s="1"/>
  <c r="J59" i="27" s="1"/>
  <c r="K59" i="27" s="1"/>
  <c r="L59" i="27" s="1"/>
  <c r="M59" i="27" s="1"/>
  <c r="N59" i="27" s="1"/>
  <c r="O59" i="27" s="1"/>
  <c r="P59" i="27" s="1"/>
  <c r="Q11" i="34"/>
  <c r="P11" i="34" s="1"/>
  <c r="O11" i="34" s="1"/>
  <c r="N11" i="34" s="1"/>
  <c r="M11" i="34" s="1"/>
  <c r="L11" i="34" s="1"/>
  <c r="K11" i="34" s="1"/>
  <c r="J11" i="34" s="1"/>
  <c r="I11" i="34" s="1"/>
  <c r="H11" i="34" s="1"/>
  <c r="G11" i="34" s="1"/>
  <c r="F11" i="34" s="1"/>
  <c r="Q54" i="34"/>
  <c r="P54" i="34" s="1"/>
  <c r="O54" i="34" s="1"/>
  <c r="N54" i="34" s="1"/>
  <c r="M54" i="34" s="1"/>
  <c r="L54" i="34" s="1"/>
  <c r="K54" i="34" s="1"/>
  <c r="J54" i="34" s="1"/>
  <c r="I54" i="34" s="1"/>
  <c r="H54" i="34" s="1"/>
  <c r="G54" i="34" s="1"/>
  <c r="F54" i="34" s="1"/>
  <c r="H54" i="29"/>
  <c r="L54" i="29"/>
  <c r="K28" i="14"/>
  <c r="K10" i="12"/>
  <c r="D100" i="17"/>
  <c r="F100" i="17" s="1"/>
  <c r="R122" i="11"/>
  <c r="R123" i="11" s="1"/>
  <c r="B153" i="11" s="1"/>
  <c r="D92" i="15"/>
  <c r="D85" i="15" s="1"/>
  <c r="D63" i="15"/>
  <c r="I46" i="12"/>
  <c r="E131" i="16"/>
  <c r="G131" i="16" s="1"/>
  <c r="F93" i="17"/>
  <c r="O10" i="15"/>
  <c r="D108" i="13"/>
  <c r="E46" i="15"/>
  <c r="D87" i="13"/>
  <c r="D24" i="14"/>
  <c r="J10" i="14"/>
  <c r="C99" i="12"/>
  <c r="AF20" i="11"/>
  <c r="P122" i="11"/>
  <c r="P123" i="11" s="1"/>
  <c r="B150" i="11" s="1"/>
  <c r="R22" i="29"/>
  <c r="R26" i="29"/>
  <c r="K96" i="15"/>
  <c r="Q10" i="15"/>
  <c r="K60" i="15"/>
  <c r="C21" i="14"/>
  <c r="C11" i="14" s="1"/>
  <c r="D22" i="14"/>
  <c r="D21" i="14" s="1"/>
  <c r="AF22" i="11"/>
  <c r="F205" i="21"/>
  <c r="F160" i="21"/>
  <c r="AA19" i="11"/>
  <c r="D143" i="12"/>
  <c r="T143" i="12" s="1"/>
  <c r="E96" i="12"/>
  <c r="J123" i="11"/>
  <c r="J142" i="11" s="1"/>
  <c r="D14" i="20"/>
  <c r="G10" i="15"/>
  <c r="D142" i="15"/>
  <c r="D135" i="15" s="1"/>
  <c r="L10" i="15"/>
  <c r="J10" i="15"/>
  <c r="D70" i="15"/>
  <c r="D60" i="15" s="1"/>
  <c r="E110" i="15"/>
  <c r="J45" i="15"/>
  <c r="D56" i="15"/>
  <c r="D103" i="13"/>
  <c r="D131" i="15"/>
  <c r="D124" i="15" s="1"/>
  <c r="D97" i="13"/>
  <c r="D59" i="13"/>
  <c r="C46" i="14"/>
  <c r="I45" i="14"/>
  <c r="D93" i="13"/>
  <c r="D81" i="14"/>
  <c r="D74" i="14" s="1"/>
  <c r="J46" i="12"/>
  <c r="J110" i="12"/>
  <c r="D98" i="17"/>
  <c r="F98" i="17" s="1"/>
  <c r="P45" i="15"/>
  <c r="C38" i="15"/>
  <c r="C28" i="15" s="1"/>
  <c r="N45" i="15"/>
  <c r="D24" i="15"/>
  <c r="D120" i="15"/>
  <c r="H10" i="15"/>
  <c r="K46" i="15"/>
  <c r="D90" i="13"/>
  <c r="P10" i="15"/>
  <c r="K110" i="15"/>
  <c r="R45" i="15"/>
  <c r="I10" i="15"/>
  <c r="D35" i="15"/>
  <c r="D128" i="13"/>
  <c r="D21" i="15"/>
  <c r="D65" i="13"/>
  <c r="S45" i="15"/>
  <c r="C56" i="15"/>
  <c r="C46" i="15" s="1"/>
  <c r="O45" i="15"/>
  <c r="S10" i="15"/>
  <c r="F96" i="21"/>
  <c r="D70" i="14"/>
  <c r="F169" i="21"/>
  <c r="O45" i="14"/>
  <c r="D91" i="13"/>
  <c r="D105" i="13"/>
  <c r="O10" i="14"/>
  <c r="K60" i="14"/>
  <c r="F28" i="21"/>
  <c r="S45" i="14"/>
  <c r="D75" i="13"/>
  <c r="K46" i="14"/>
  <c r="D104" i="13"/>
  <c r="C18" i="12"/>
  <c r="AG20" i="11"/>
  <c r="C81" i="12"/>
  <c r="C74" i="12" s="1"/>
  <c r="I60" i="12"/>
  <c r="C113" i="12"/>
  <c r="J60" i="12"/>
  <c r="E46" i="12"/>
  <c r="G122" i="11"/>
  <c r="G123" i="11" s="1"/>
  <c r="G142" i="11" s="1"/>
  <c r="F102" i="17"/>
  <c r="N122" i="11"/>
  <c r="N123" i="11" s="1"/>
  <c r="P22" i="29"/>
  <c r="K54" i="29"/>
  <c r="H22" i="29"/>
  <c r="R24" i="29"/>
  <c r="J54" i="29"/>
  <c r="D49" i="15"/>
  <c r="Q45" i="15"/>
  <c r="N10" i="15"/>
  <c r="D18" i="15"/>
  <c r="D95" i="13"/>
  <c r="D136" i="13"/>
  <c r="E11" i="15"/>
  <c r="I45" i="15"/>
  <c r="D81" i="15"/>
  <c r="D74" i="15" s="1"/>
  <c r="C57" i="13"/>
  <c r="D57" i="13" s="1"/>
  <c r="D66" i="13"/>
  <c r="D117" i="13"/>
  <c r="D30" i="13"/>
  <c r="D41" i="15"/>
  <c r="D27" i="13"/>
  <c r="D116" i="13"/>
  <c r="E60" i="15"/>
  <c r="D31" i="13"/>
  <c r="K96" i="14"/>
  <c r="Q10" i="14"/>
  <c r="F60" i="21"/>
  <c r="Q45" i="14"/>
  <c r="E92" i="13"/>
  <c r="E92" i="21" s="1"/>
  <c r="G92" i="21" s="1"/>
  <c r="P10" i="14"/>
  <c r="E178" i="21"/>
  <c r="D141" i="13"/>
  <c r="I10" i="14"/>
  <c r="D129" i="13"/>
  <c r="L10" i="14"/>
  <c r="D22" i="12"/>
  <c r="T22" i="12" s="1"/>
  <c r="E110" i="12"/>
  <c r="AD19" i="11"/>
  <c r="D120" i="12"/>
  <c r="C41" i="12"/>
  <c r="D100" i="12"/>
  <c r="T100" i="12" s="1"/>
  <c r="X140" i="11"/>
  <c r="H122" i="11"/>
  <c r="H123" i="11" s="1"/>
  <c r="H142" i="11" s="1"/>
  <c r="L123" i="11"/>
  <c r="L142" i="11" s="1"/>
  <c r="B99" i="11"/>
  <c r="E113" i="16" s="1"/>
  <c r="G113" i="16" s="1"/>
  <c r="F91" i="17"/>
  <c r="AQ49" i="31"/>
  <c r="CR49" i="30"/>
  <c r="DC49" i="30" s="1"/>
  <c r="DC51" i="30" s="1"/>
  <c r="L22" i="29"/>
  <c r="L24" i="29"/>
  <c r="M149" i="28"/>
  <c r="M149" i="27"/>
  <c r="E96" i="15"/>
  <c r="E153" i="21"/>
  <c r="AG22" i="11"/>
  <c r="D106" i="15"/>
  <c r="C100" i="13"/>
  <c r="D100" i="13" s="1"/>
  <c r="C60" i="15"/>
  <c r="D38" i="15"/>
  <c r="H45" i="15"/>
  <c r="G45" i="15"/>
  <c r="D48" i="13"/>
  <c r="G13" i="21"/>
  <c r="G200" i="21" s="1"/>
  <c r="D112" i="13"/>
  <c r="E204" i="21"/>
  <c r="D20" i="13"/>
  <c r="E60" i="14"/>
  <c r="D67" i="13"/>
  <c r="D16" i="13"/>
  <c r="AA24" i="11"/>
  <c r="D26" i="13"/>
  <c r="D53" i="13"/>
  <c r="E176" i="21"/>
  <c r="D55" i="13"/>
  <c r="E96" i="14"/>
  <c r="D92" i="14"/>
  <c r="D85" i="14" s="1"/>
  <c r="E46" i="14"/>
  <c r="D88" i="13"/>
  <c r="E191" i="21"/>
  <c r="D99" i="14"/>
  <c r="D51" i="13"/>
  <c r="D145" i="13"/>
  <c r="F159" i="21"/>
  <c r="K110" i="14"/>
  <c r="R45" i="14"/>
  <c r="D102" i="13"/>
  <c r="F192" i="21"/>
  <c r="E110" i="14"/>
  <c r="S10" i="14"/>
  <c r="D58" i="13"/>
  <c r="C35" i="12"/>
  <c r="D114" i="12"/>
  <c r="T114" i="12" s="1"/>
  <c r="C120" i="12"/>
  <c r="D131" i="12"/>
  <c r="D124" i="12" s="1"/>
  <c r="P45" i="12"/>
  <c r="C70" i="12"/>
  <c r="G10" i="12"/>
  <c r="E28" i="12"/>
  <c r="I28" i="12"/>
  <c r="C131" i="12"/>
  <c r="C124" i="12" s="1"/>
  <c r="AE20" i="11"/>
  <c r="N10" i="12"/>
  <c r="F101" i="17"/>
  <c r="F122" i="11"/>
  <c r="F123" i="11" s="1"/>
  <c r="F142" i="11" s="1"/>
  <c r="E93" i="16"/>
  <c r="G93" i="16" s="1"/>
  <c r="E128" i="16"/>
  <c r="G128" i="16" s="1"/>
  <c r="B77" i="11"/>
  <c r="E107" i="16" s="1"/>
  <c r="G107" i="16" s="1"/>
  <c r="D57" i="29"/>
  <c r="E53" i="36"/>
  <c r="DO51" i="31"/>
  <c r="AQ51" i="31"/>
  <c r="EM43" i="31"/>
  <c r="BC43" i="30"/>
  <c r="U26" i="29"/>
  <c r="V26" i="29"/>
  <c r="L124" i="27"/>
  <c r="M124" i="27"/>
  <c r="E157" i="21"/>
  <c r="E179" i="21"/>
  <c r="D84" i="13"/>
  <c r="D144" i="13"/>
  <c r="D139" i="13"/>
  <c r="D23" i="13"/>
  <c r="E167" i="21"/>
  <c r="R10" i="15"/>
  <c r="D32" i="13"/>
  <c r="C58" i="23"/>
  <c r="D43" i="13"/>
  <c r="D134" i="13"/>
  <c r="D125" i="13"/>
  <c r="E168" i="21"/>
  <c r="D111" i="13"/>
  <c r="G17" i="21"/>
  <c r="G158" i="21" s="1"/>
  <c r="D17" i="13"/>
  <c r="E202" i="21"/>
  <c r="D79" i="13"/>
  <c r="D54" i="13"/>
  <c r="G69" i="21"/>
  <c r="G191" i="21" s="1"/>
  <c r="D113" i="15"/>
  <c r="G33" i="21"/>
  <c r="G180" i="21" s="1"/>
  <c r="C11" i="15"/>
  <c r="D140" i="13"/>
  <c r="G189" i="21"/>
  <c r="L45" i="15"/>
  <c r="E11" i="14"/>
  <c r="D49" i="14"/>
  <c r="G199" i="21"/>
  <c r="D50" i="13"/>
  <c r="H45" i="14"/>
  <c r="D15" i="13"/>
  <c r="G15" i="21"/>
  <c r="G202" i="21" s="1"/>
  <c r="P45" i="14"/>
  <c r="G80" i="21"/>
  <c r="G168" i="21" s="1"/>
  <c r="E156" i="21"/>
  <c r="D133" i="13"/>
  <c r="F110" i="21"/>
  <c r="G14" i="21"/>
  <c r="G155" i="21" s="1"/>
  <c r="G10" i="14"/>
  <c r="L45" i="14"/>
  <c r="D68" i="13"/>
  <c r="D78" i="13"/>
  <c r="D127" i="13"/>
  <c r="C28" i="14"/>
  <c r="E190" i="21"/>
  <c r="G164" i="21"/>
  <c r="D83" i="13"/>
  <c r="D137" i="13"/>
  <c r="D118" i="13"/>
  <c r="D36" i="13"/>
  <c r="C49" i="13"/>
  <c r="C110" i="14"/>
  <c r="C60" i="14"/>
  <c r="D80" i="13"/>
  <c r="G34" i="21"/>
  <c r="G181" i="21" s="1"/>
  <c r="E28" i="14"/>
  <c r="F11" i="21"/>
  <c r="D35" i="14"/>
  <c r="E200" i="21"/>
  <c r="J45" i="14"/>
  <c r="D61" i="13"/>
  <c r="E201" i="21"/>
  <c r="D130" i="13"/>
  <c r="D52" i="13"/>
  <c r="C18" i="13"/>
  <c r="D18" i="14"/>
  <c r="G45" i="14"/>
  <c r="O45" i="12"/>
  <c r="E11" i="12"/>
  <c r="I11" i="12"/>
  <c r="P10" i="12"/>
  <c r="N45" i="12"/>
  <c r="T132" i="12"/>
  <c r="J11" i="12"/>
  <c r="E60" i="12"/>
  <c r="M10" i="12"/>
  <c r="J96" i="12"/>
  <c r="K45" i="12"/>
  <c r="H10" i="12"/>
  <c r="D19" i="12"/>
  <c r="T19" i="12" s="1"/>
  <c r="Q45" i="12"/>
  <c r="O10" i="12"/>
  <c r="M45" i="12"/>
  <c r="I96" i="12"/>
  <c r="B80" i="11"/>
  <c r="E108" i="16" s="1"/>
  <c r="G108" i="16" s="1"/>
  <c r="I122" i="11"/>
  <c r="X122" i="11" s="1"/>
  <c r="D122" i="11"/>
  <c r="D123" i="11" s="1"/>
  <c r="R37" i="36"/>
  <c r="W39" i="33"/>
  <c r="V39" i="33"/>
  <c r="CA43" i="31"/>
  <c r="EZ38" i="31"/>
  <c r="AA22" i="29"/>
  <c r="W22" i="29"/>
  <c r="EB49" i="31"/>
  <c r="EM49" i="31" s="1"/>
  <c r="W26" i="29"/>
  <c r="AQ43" i="31"/>
  <c r="DO43" i="31"/>
  <c r="CA49" i="31"/>
  <c r="EZ47" i="31"/>
  <c r="CA51" i="31"/>
  <c r="EY43" i="31"/>
  <c r="T22" i="29"/>
  <c r="M54" i="29"/>
  <c r="U49" i="30"/>
  <c r="N22" i="29"/>
  <c r="AN51" i="30"/>
  <c r="AA26" i="29" s="1"/>
  <c r="AA24" i="29"/>
  <c r="U24" i="29"/>
  <c r="R51" i="30"/>
  <c r="K26" i="29" s="1"/>
  <c r="K24" i="29"/>
  <c r="I55" i="29" s="1"/>
  <c r="F24" i="29"/>
  <c r="F55" i="29" s="1"/>
  <c r="J51" i="30"/>
  <c r="H26" i="29" s="1"/>
  <c r="H24" i="29"/>
  <c r="DC43" i="30"/>
  <c r="AK49" i="30"/>
  <c r="X22" i="29"/>
  <c r="AS51" i="30"/>
  <c r="T26" i="29" s="1"/>
  <c r="T24" i="29"/>
  <c r="W24" i="29"/>
  <c r="U22" i="29"/>
  <c r="AC22" i="29"/>
  <c r="AA49" i="30"/>
  <c r="Q22" i="29"/>
  <c r="AL49" i="30"/>
  <c r="Y22" i="29"/>
  <c r="G24" i="29"/>
  <c r="G55" i="29" s="1"/>
  <c r="AP51" i="30"/>
  <c r="AC26" i="29" s="1"/>
  <c r="AC24" i="29"/>
  <c r="K49" i="30"/>
  <c r="I22" i="29"/>
  <c r="K22" i="29"/>
  <c r="I53" i="29" s="1"/>
  <c r="G26" i="29"/>
  <c r="AB22" i="29"/>
  <c r="F22" i="29"/>
  <c r="F53" i="29" s="1"/>
  <c r="W49" i="30"/>
  <c r="O22" i="29"/>
  <c r="O49" i="30"/>
  <c r="J22" i="29"/>
  <c r="S22" i="29"/>
  <c r="G22" i="29"/>
  <c r="G53" i="29" s="1"/>
  <c r="N54" i="29"/>
  <c r="Z51" i="30"/>
  <c r="P26" i="29" s="1"/>
  <c r="P24" i="29"/>
  <c r="V24" i="29"/>
  <c r="V22" i="29"/>
  <c r="AO51" i="30"/>
  <c r="AB26" i="29" s="1"/>
  <c r="AB24" i="29"/>
  <c r="EZ38" i="30"/>
  <c r="DO43" i="30"/>
  <c r="AM49" i="30"/>
  <c r="Z22" i="29"/>
  <c r="M24" i="29"/>
  <c r="L124" i="28"/>
  <c r="M124" i="28"/>
  <c r="L149" i="27"/>
  <c r="P9" i="17"/>
  <c r="C104" i="17" s="1"/>
  <c r="O84" i="16"/>
  <c r="D89" i="13"/>
  <c r="D123" i="13"/>
  <c r="D101" i="13"/>
  <c r="E213" i="21"/>
  <c r="E210" i="21"/>
  <c r="C115" i="13"/>
  <c r="D115" i="13" s="1"/>
  <c r="D76" i="13"/>
  <c r="E47" i="21"/>
  <c r="E209" i="21" s="1"/>
  <c r="D47" i="13"/>
  <c r="E203" i="21"/>
  <c r="D33" i="13"/>
  <c r="C98" i="13"/>
  <c r="D98" i="13" s="1"/>
  <c r="E199" i="21"/>
  <c r="E18" i="13"/>
  <c r="E18" i="21" s="1"/>
  <c r="E159" i="21" s="1"/>
  <c r="D40" i="13"/>
  <c r="D119" i="13"/>
  <c r="D138" i="13"/>
  <c r="D72" i="13"/>
  <c r="K28" i="15"/>
  <c r="AC24" i="11"/>
  <c r="D29" i="13"/>
  <c r="G68" i="21"/>
  <c r="G190" i="21" s="1"/>
  <c r="AB24" i="11"/>
  <c r="K11" i="15"/>
  <c r="E212" i="21"/>
  <c r="E164" i="21"/>
  <c r="D109" i="13"/>
  <c r="E166" i="21"/>
  <c r="C24" i="13"/>
  <c r="E214" i="21"/>
  <c r="D100" i="15"/>
  <c r="D99" i="15" s="1"/>
  <c r="D126" i="13"/>
  <c r="AD24" i="11"/>
  <c r="E189" i="21"/>
  <c r="G167" i="21"/>
  <c r="D82" i="13"/>
  <c r="D44" i="13"/>
  <c r="E177" i="21"/>
  <c r="D77" i="13"/>
  <c r="D69" i="13"/>
  <c r="D142" i="14"/>
  <c r="D135" i="14" s="1"/>
  <c r="E132" i="21"/>
  <c r="G132" i="21" s="1"/>
  <c r="E131" i="13"/>
  <c r="K11" i="14"/>
  <c r="AE22" i="11"/>
  <c r="E121" i="21"/>
  <c r="G121" i="21" s="1"/>
  <c r="E120" i="13"/>
  <c r="E120" i="21" s="1"/>
  <c r="G120" i="21" s="1"/>
  <c r="D62" i="13"/>
  <c r="E64" i="21"/>
  <c r="G64" i="21" s="1"/>
  <c r="E63" i="13"/>
  <c r="F215" i="21"/>
  <c r="E100" i="21"/>
  <c r="G100" i="21" s="1"/>
  <c r="E99" i="13"/>
  <c r="D120" i="14"/>
  <c r="N10" i="14"/>
  <c r="C142" i="14"/>
  <c r="C135" i="14" s="1"/>
  <c r="C143" i="13"/>
  <c r="C106" i="13"/>
  <c r="D107" i="13"/>
  <c r="E71" i="21"/>
  <c r="G71" i="21" s="1"/>
  <c r="E70" i="13"/>
  <c r="E70" i="21" s="1"/>
  <c r="D71" i="13"/>
  <c r="D106" i="14"/>
  <c r="AA21" i="11"/>
  <c r="D12" i="13"/>
  <c r="C92" i="13"/>
  <c r="C85" i="13" s="1"/>
  <c r="D94" i="13"/>
  <c r="G62" i="21"/>
  <c r="E187" i="21"/>
  <c r="D121" i="13"/>
  <c r="D25" i="13"/>
  <c r="D114" i="13"/>
  <c r="D113" i="14"/>
  <c r="E50" i="21"/>
  <c r="G50" i="21" s="1"/>
  <c r="E49" i="13"/>
  <c r="E21" i="13"/>
  <c r="E57" i="21"/>
  <c r="G57" i="21" s="1"/>
  <c r="E56" i="13"/>
  <c r="E56" i="21" s="1"/>
  <c r="E107" i="21"/>
  <c r="G107" i="21" s="1"/>
  <c r="E106" i="13"/>
  <c r="E106" i="21" s="1"/>
  <c r="G106" i="21" s="1"/>
  <c r="E39" i="21"/>
  <c r="G39" i="21" s="1"/>
  <c r="E38" i="13"/>
  <c r="E38" i="21" s="1"/>
  <c r="D56" i="14"/>
  <c r="D73" i="13"/>
  <c r="C70" i="13"/>
  <c r="D19" i="13"/>
  <c r="E25" i="21"/>
  <c r="G25" i="21" s="1"/>
  <c r="E24" i="13"/>
  <c r="E24" i="21" s="1"/>
  <c r="G86" i="21"/>
  <c r="G186" i="21" s="1"/>
  <c r="E186" i="21"/>
  <c r="E83" i="21"/>
  <c r="G83" i="21" s="1"/>
  <c r="E81" i="13"/>
  <c r="E114" i="21"/>
  <c r="G114" i="21" s="1"/>
  <c r="E113" i="13"/>
  <c r="D39" i="14"/>
  <c r="D38" i="14" s="1"/>
  <c r="C39" i="13"/>
  <c r="E143" i="21"/>
  <c r="G143" i="21" s="1"/>
  <c r="E142" i="13"/>
  <c r="C96" i="14"/>
  <c r="D64" i="14"/>
  <c r="D63" i="14" s="1"/>
  <c r="C64" i="13"/>
  <c r="AC21" i="11"/>
  <c r="D14" i="13"/>
  <c r="D13" i="14"/>
  <c r="C13" i="13"/>
  <c r="AI22" i="11"/>
  <c r="D122" i="13"/>
  <c r="C120" i="13"/>
  <c r="D42" i="14"/>
  <c r="D41" i="14" s="1"/>
  <c r="C42" i="13"/>
  <c r="H10" i="14"/>
  <c r="E35" i="13"/>
  <c r="E42" i="21"/>
  <c r="G42" i="21" s="1"/>
  <c r="E41" i="13"/>
  <c r="E41" i="21" s="1"/>
  <c r="F175" i="21"/>
  <c r="D22" i="13"/>
  <c r="C21" i="13"/>
  <c r="D86" i="13"/>
  <c r="F211" i="21"/>
  <c r="AD21" i="11"/>
  <c r="D34" i="13"/>
  <c r="D37" i="13"/>
  <c r="C81" i="13"/>
  <c r="C74" i="13" s="1"/>
  <c r="C35" i="13"/>
  <c r="N45" i="14"/>
  <c r="F46" i="21"/>
  <c r="D132" i="14"/>
  <c r="D131" i="14" s="1"/>
  <c r="D124" i="14" s="1"/>
  <c r="C132" i="13"/>
  <c r="F207" i="21"/>
  <c r="AB19" i="11"/>
  <c r="C92" i="12"/>
  <c r="C85" i="12" s="1"/>
  <c r="H45" i="12"/>
  <c r="J28" i="12"/>
  <c r="T121" i="12"/>
  <c r="AC19" i="11"/>
  <c r="Q10" i="12"/>
  <c r="G45" i="12"/>
  <c r="C57" i="23"/>
  <c r="C24" i="12"/>
  <c r="AI20" i="11"/>
  <c r="C56" i="12"/>
  <c r="C63" i="12"/>
  <c r="I110" i="12"/>
  <c r="C49" i="12"/>
  <c r="D103" i="17"/>
  <c r="F103" i="17" s="1"/>
  <c r="E101" i="16"/>
  <c r="G101" i="16" s="1"/>
  <c r="K123" i="11"/>
  <c r="K142" i="11" s="1"/>
  <c r="W99" i="11"/>
  <c r="G134" i="16"/>
  <c r="D96" i="17"/>
  <c r="F96" i="17" s="1"/>
  <c r="E129" i="16"/>
  <c r="G129" i="16" s="1"/>
  <c r="E94" i="16"/>
  <c r="G94" i="16" s="1"/>
  <c r="X137" i="11"/>
  <c r="T122" i="11"/>
  <c r="T123" i="11" s="1"/>
  <c r="B156" i="11" s="1"/>
  <c r="D20" i="23"/>
  <c r="X60" i="11"/>
  <c r="E35" i="23"/>
  <c r="D35" i="23" s="1"/>
  <c r="E122" i="11"/>
  <c r="E123" i="11" s="1"/>
  <c r="E142" i="11" s="1"/>
  <c r="D45" i="36"/>
  <c r="D53" i="36" s="1"/>
  <c r="R43" i="36"/>
  <c r="W45" i="33"/>
  <c r="E47" i="33"/>
  <c r="W47" i="33" s="1"/>
  <c r="D47" i="33"/>
  <c r="V47" i="33" s="1"/>
  <c r="V45" i="33"/>
  <c r="DP49" i="31"/>
  <c r="EA43" i="31"/>
  <c r="EY49" i="31"/>
  <c r="EY51" i="31" s="1"/>
  <c r="DO49" i="31"/>
  <c r="EZ34" i="31"/>
  <c r="AR49" i="31"/>
  <c r="BC43" i="31"/>
  <c r="BO43" i="31"/>
  <c r="BD49" i="31"/>
  <c r="EZ47" i="30"/>
  <c r="DP49" i="30"/>
  <c r="EA43" i="30"/>
  <c r="AF49" i="30"/>
  <c r="AQ43" i="30"/>
  <c r="DO49" i="30"/>
  <c r="DO51" i="30" s="1"/>
  <c r="DD51" i="30"/>
  <c r="BC49" i="30"/>
  <c r="D51" i="30"/>
  <c r="F26" i="29" s="1"/>
  <c r="AE43" i="30"/>
  <c r="EZ34" i="30"/>
  <c r="DX76" i="30" a="1"/>
  <c r="DX76" i="30" s="1"/>
  <c r="DM76" i="30" a="1"/>
  <c r="DM76" i="30" s="1"/>
  <c r="DE76" i="30" a="1"/>
  <c r="DE76" i="30" s="1"/>
  <c r="CQ76" i="30" a="1"/>
  <c r="CQ76" i="30" s="1"/>
  <c r="BA76" i="30" a="1"/>
  <c r="BA76" i="30" s="1"/>
  <c r="AP76" i="30" a="1"/>
  <c r="AP76" i="30" s="1"/>
  <c r="AH76" i="30" a="1"/>
  <c r="AH76" i="30" s="1"/>
  <c r="T76" i="30" a="1"/>
  <c r="T76" i="30" s="1"/>
  <c r="DR76" i="30" a="1"/>
  <c r="DR76" i="30" s="1"/>
  <c r="DW76" i="30" a="1"/>
  <c r="DW76" i="30" s="1"/>
  <c r="DL76" i="30" a="1"/>
  <c r="DL76" i="30" s="1"/>
  <c r="DD76" i="30" a="1"/>
  <c r="DD76" i="30" s="1"/>
  <c r="CN76" i="30" a="1"/>
  <c r="CN76" i="30" s="1"/>
  <c r="AZ76" i="30" a="1"/>
  <c r="AZ76" i="30" s="1"/>
  <c r="AO76" i="30" a="1"/>
  <c r="AO76" i="30" s="1"/>
  <c r="AG76" i="30" a="1"/>
  <c r="AG76" i="30" s="1"/>
  <c r="S76" i="30" a="1"/>
  <c r="S76" i="30" s="1"/>
  <c r="DV76" i="30" a="1"/>
  <c r="DV76" i="30" s="1"/>
  <c r="DK76" i="30" a="1"/>
  <c r="DK76" i="30" s="1"/>
  <c r="CZ76" i="30" a="1"/>
  <c r="CZ76" i="30" s="1"/>
  <c r="CM76" i="30" a="1"/>
  <c r="CM76" i="30" s="1"/>
  <c r="AY76" i="30" a="1"/>
  <c r="AY76" i="30" s="1"/>
  <c r="AN76" i="30" a="1"/>
  <c r="AN76" i="30" s="1"/>
  <c r="AF76" i="30" a="1"/>
  <c r="AF76" i="30" s="1"/>
  <c r="P76" i="30" a="1"/>
  <c r="P76" i="30" s="1"/>
  <c r="CH76" i="30" a="1"/>
  <c r="CH76" i="30" s="1"/>
  <c r="K76" i="30" a="1"/>
  <c r="K76" i="30" s="1"/>
  <c r="DU76" i="30" a="1"/>
  <c r="DU76" i="30" s="1"/>
  <c r="DJ76" i="30" a="1"/>
  <c r="DJ76" i="30" s="1"/>
  <c r="CY76" i="30" a="1"/>
  <c r="CY76" i="30" s="1"/>
  <c r="CI76" i="30" a="1"/>
  <c r="CI76" i="30" s="1"/>
  <c r="AX76" i="30" a="1"/>
  <c r="AX76" i="30" s="1"/>
  <c r="AM76" i="30" a="1"/>
  <c r="AM76" i="30" s="1"/>
  <c r="AB76" i="30" a="1"/>
  <c r="AB76" i="30" s="1"/>
  <c r="O76" i="30" a="1"/>
  <c r="O76" i="30" s="1"/>
  <c r="CX76" i="30" a="1"/>
  <c r="CX76" i="30" s="1"/>
  <c r="AL76" i="30" a="1"/>
  <c r="AL76" i="30" s="1"/>
  <c r="DI76" i="30" a="1"/>
  <c r="DI76" i="30" s="1"/>
  <c r="AW76" i="30" a="1"/>
  <c r="AW76" i="30" s="1"/>
  <c r="AA76" i="30" a="1"/>
  <c r="AA76" i="30" s="1"/>
  <c r="DP76" i="30" a="1"/>
  <c r="DP76" i="30" s="1"/>
  <c r="BB76" i="30" a="1"/>
  <c r="BB76" i="30" s="1"/>
  <c r="DH76" i="30" a="1"/>
  <c r="DH76" i="30" s="1"/>
  <c r="AS76" i="30" a="1"/>
  <c r="AS76" i="30" s="1"/>
  <c r="Z76" i="30" a="1"/>
  <c r="Z76" i="30" s="1"/>
  <c r="DN76" i="30" a="1"/>
  <c r="DN76" i="30" s="1"/>
  <c r="J76" i="30" a="1"/>
  <c r="J76" i="30" s="1"/>
  <c r="AT76" i="30" a="1"/>
  <c r="AT76" i="30" s="1"/>
  <c r="DG76" i="30" a="1"/>
  <c r="DG76" i="30" s="1"/>
  <c r="AR76" i="30" a="1"/>
  <c r="AR76" i="30" s="1"/>
  <c r="DF76" i="30" a="1"/>
  <c r="DF76" i="30" s="1"/>
  <c r="CR76" i="30" a="1"/>
  <c r="CR76" i="30" s="1"/>
  <c r="CF76" i="30" a="1"/>
  <c r="CF76" i="30" s="1"/>
  <c r="AK76" i="30" a="1"/>
  <c r="AK76" i="30" s="1"/>
  <c r="AJ76" i="30" a="1"/>
  <c r="AJ76" i="30" s="1"/>
  <c r="AI76" i="30" a="1"/>
  <c r="AI76" i="30" s="1"/>
  <c r="DZ76" i="30" a="1"/>
  <c r="DZ76" i="30" s="1"/>
  <c r="DY76" i="30" a="1"/>
  <c r="DY76" i="30" s="1"/>
  <c r="CU76" i="30" a="1"/>
  <c r="CU76" i="30" s="1"/>
  <c r="CS76" i="30" a="1"/>
  <c r="CS76" i="30" s="1"/>
  <c r="DQ76" i="30" a="1"/>
  <c r="DQ76" i="30" s="1"/>
  <c r="W76" i="30" a="1"/>
  <c r="W76" i="30" s="1"/>
  <c r="CB76" i="30" a="1"/>
  <c r="CB76" i="30" s="1"/>
  <c r="U76" i="30" a="1"/>
  <c r="U76" i="30" s="1"/>
  <c r="F50" i="29"/>
  <c r="D19" i="29"/>
  <c r="J50" i="29"/>
  <c r="K51" i="29"/>
  <c r="G50" i="29"/>
  <c r="G51" i="29"/>
  <c r="L51" i="29"/>
  <c r="D25" i="29"/>
  <c r="H50" i="29"/>
  <c r="H51" i="29"/>
  <c r="D23" i="29"/>
  <c r="L149" i="28"/>
  <c r="G212" i="21"/>
  <c r="G166" i="21"/>
  <c r="C96" i="15"/>
  <c r="C113" i="15"/>
  <c r="C110" i="15" s="1"/>
  <c r="T64" i="12"/>
  <c r="D63" i="12"/>
  <c r="T107" i="12"/>
  <c r="D106" i="12"/>
  <c r="T86" i="12"/>
  <c r="D12" i="12"/>
  <c r="T75" i="12"/>
  <c r="D70" i="12"/>
  <c r="T71" i="12"/>
  <c r="T111" i="12"/>
  <c r="T42" i="12"/>
  <c r="D41" i="12"/>
  <c r="T97" i="12"/>
  <c r="T57" i="12"/>
  <c r="D56" i="12"/>
  <c r="T136" i="12"/>
  <c r="T125" i="12"/>
  <c r="T47" i="12"/>
  <c r="T36" i="12"/>
  <c r="D35" i="12"/>
  <c r="T25" i="12"/>
  <c r="D24" i="12"/>
  <c r="T61" i="12"/>
  <c r="C38" i="12"/>
  <c r="D39" i="12"/>
  <c r="D92" i="12"/>
  <c r="D85" i="12" s="1"/>
  <c r="T93" i="12"/>
  <c r="D81" i="12"/>
  <c r="D74" i="12" s="1"/>
  <c r="T82" i="12"/>
  <c r="T50" i="12"/>
  <c r="D49" i="12"/>
  <c r="W77" i="11"/>
  <c r="X77" i="11"/>
  <c r="D140" i="11"/>
  <c r="W140" i="11" s="1"/>
  <c r="W137" i="11"/>
  <c r="B137" i="11"/>
  <c r="B140" i="11" s="1"/>
  <c r="W80" i="11"/>
  <c r="C122" i="11"/>
  <c r="C123" i="11" s="1"/>
  <c r="H76" i="30" a="1"/>
  <c r="D76" i="30" a="1"/>
  <c r="R146" i="14" l="1"/>
  <c r="F185" i="21"/>
  <c r="J53" i="29"/>
  <c r="E10" i="15"/>
  <c r="K146" i="12"/>
  <c r="C96" i="12"/>
  <c r="O146" i="14"/>
  <c r="S146" i="15"/>
  <c r="N146" i="15"/>
  <c r="D46" i="15"/>
  <c r="D46" i="12"/>
  <c r="J55" i="29"/>
  <c r="Q146" i="14"/>
  <c r="F162" i="21"/>
  <c r="K10" i="14"/>
  <c r="I146" i="14"/>
  <c r="F45" i="21"/>
  <c r="C56" i="13"/>
  <c r="C46" i="13" s="1"/>
  <c r="Q146" i="15"/>
  <c r="G146" i="15"/>
  <c r="D11" i="15"/>
  <c r="O146" i="15"/>
  <c r="F198" i="21"/>
  <c r="AA23" i="11"/>
  <c r="N146" i="12"/>
  <c r="D21" i="12"/>
  <c r="R146" i="15"/>
  <c r="K45" i="15"/>
  <c r="P146" i="15"/>
  <c r="H146" i="15"/>
  <c r="J146" i="15"/>
  <c r="J146" i="14"/>
  <c r="F152" i="21"/>
  <c r="D60" i="14"/>
  <c r="D142" i="12"/>
  <c r="D135" i="12" s="1"/>
  <c r="M146" i="12"/>
  <c r="P146" i="12"/>
  <c r="I146" i="15"/>
  <c r="D110" i="15"/>
  <c r="G154" i="21"/>
  <c r="AG19" i="11"/>
  <c r="AE19" i="11"/>
  <c r="CR51" i="30"/>
  <c r="M26" i="29" s="1"/>
  <c r="E45" i="15"/>
  <c r="E85" i="13"/>
  <c r="E85" i="21" s="1"/>
  <c r="G85" i="21" s="1"/>
  <c r="L146" i="15"/>
  <c r="K45" i="14"/>
  <c r="E10" i="14"/>
  <c r="S146" i="14"/>
  <c r="L146" i="14"/>
  <c r="P146" i="14"/>
  <c r="C110" i="12"/>
  <c r="J45" i="12"/>
  <c r="E19" i="20"/>
  <c r="R142" i="11"/>
  <c r="P142" i="11"/>
  <c r="L53" i="29"/>
  <c r="K53" i="29"/>
  <c r="D18" i="13"/>
  <c r="D92" i="13"/>
  <c r="D85" i="13" s="1"/>
  <c r="AH22" i="11"/>
  <c r="AJ22" i="11" s="1"/>
  <c r="D24" i="13"/>
  <c r="D35" i="13"/>
  <c r="D56" i="13"/>
  <c r="C99" i="13"/>
  <c r="C96" i="13" s="1"/>
  <c r="D113" i="12"/>
  <c r="D110" i="12" s="1"/>
  <c r="B147" i="11"/>
  <c r="N142" i="11"/>
  <c r="D56" i="33"/>
  <c r="D28" i="15"/>
  <c r="D96" i="15"/>
  <c r="E45" i="14"/>
  <c r="G204" i="21"/>
  <c r="C10" i="14"/>
  <c r="D60" i="12"/>
  <c r="D99" i="12"/>
  <c r="D96" i="12" s="1"/>
  <c r="G146" i="12"/>
  <c r="C28" i="12"/>
  <c r="AD23" i="11"/>
  <c r="E10" i="12"/>
  <c r="D104" i="17"/>
  <c r="F104" i="17" s="1"/>
  <c r="B122" i="11"/>
  <c r="E118" i="16" s="1"/>
  <c r="G118" i="16" s="1"/>
  <c r="I123" i="11"/>
  <c r="X123" i="11" s="1"/>
  <c r="H53" i="29"/>
  <c r="K10" i="15"/>
  <c r="D99" i="13"/>
  <c r="D49" i="13"/>
  <c r="D106" i="13"/>
  <c r="F193" i="21"/>
  <c r="AE24" i="11"/>
  <c r="C113" i="13"/>
  <c r="C110" i="13" s="1"/>
  <c r="D21" i="13"/>
  <c r="D96" i="14"/>
  <c r="D81" i="13"/>
  <c r="D74" i="13" s="1"/>
  <c r="G214" i="21"/>
  <c r="AF24" i="11"/>
  <c r="D46" i="14"/>
  <c r="F208" i="21"/>
  <c r="G18" i="21"/>
  <c r="G159" i="21" s="1"/>
  <c r="H146" i="12"/>
  <c r="C60" i="12"/>
  <c r="D18" i="12"/>
  <c r="I45" i="12"/>
  <c r="C46" i="12"/>
  <c r="I10" i="12"/>
  <c r="H76" i="30"/>
  <c r="D76" i="30"/>
  <c r="D79" i="30" s="1" a="1"/>
  <c r="D79" i="30" s="1"/>
  <c r="EZ43" i="31"/>
  <c r="EB51" i="31"/>
  <c r="EM51" i="31" s="1"/>
  <c r="M53" i="29"/>
  <c r="C10" i="15"/>
  <c r="C56" i="23"/>
  <c r="D113" i="13"/>
  <c r="G213" i="21"/>
  <c r="G203" i="21"/>
  <c r="G156" i="21"/>
  <c r="D11" i="14"/>
  <c r="C45" i="14"/>
  <c r="G201" i="21"/>
  <c r="H146" i="14"/>
  <c r="G146" i="14"/>
  <c r="D28" i="14"/>
  <c r="D110" i="14"/>
  <c r="AF19" i="11"/>
  <c r="Q146" i="12"/>
  <c r="AH20" i="11"/>
  <c r="AJ20" i="11" s="1"/>
  <c r="E45" i="12"/>
  <c r="J10" i="12"/>
  <c r="O146" i="12"/>
  <c r="W122" i="11"/>
  <c r="S24" i="29"/>
  <c r="N53" i="29"/>
  <c r="D54" i="29"/>
  <c r="EZ43" i="30"/>
  <c r="AM51" i="30"/>
  <c r="Z26" i="29" s="1"/>
  <c r="Z24" i="29"/>
  <c r="W51" i="30"/>
  <c r="O26" i="29" s="1"/>
  <c r="O24" i="29"/>
  <c r="AK51" i="30"/>
  <c r="X26" i="29" s="1"/>
  <c r="X24" i="29"/>
  <c r="K51" i="30"/>
  <c r="I26" i="29" s="1"/>
  <c r="I24" i="29"/>
  <c r="O51" i="30"/>
  <c r="J26" i="29" s="1"/>
  <c r="J24" i="29"/>
  <c r="AL51" i="30"/>
  <c r="Y26" i="29" s="1"/>
  <c r="Y24" i="29"/>
  <c r="D22" i="29"/>
  <c r="AA51" i="30"/>
  <c r="Q26" i="29" s="1"/>
  <c r="Q24" i="29"/>
  <c r="L55" i="29" s="1"/>
  <c r="AE49" i="30"/>
  <c r="AE51" i="30" s="1"/>
  <c r="BC51" i="30"/>
  <c r="U51" i="30"/>
  <c r="N26" i="29" s="1"/>
  <c r="N24" i="29"/>
  <c r="C11" i="13"/>
  <c r="G47" i="21"/>
  <c r="E163" i="21"/>
  <c r="C45" i="15"/>
  <c r="AC23" i="11"/>
  <c r="D70" i="13"/>
  <c r="G56" i="21"/>
  <c r="E124" i="13"/>
  <c r="E124" i="21" s="1"/>
  <c r="G124" i="21" s="1"/>
  <c r="E131" i="21"/>
  <c r="G131" i="21" s="1"/>
  <c r="E99" i="21"/>
  <c r="G99" i="21" s="1"/>
  <c r="E96" i="13"/>
  <c r="E96" i="21" s="1"/>
  <c r="G96" i="21" s="1"/>
  <c r="D132" i="13"/>
  <c r="D131" i="13" s="1"/>
  <c r="D124" i="13" s="1"/>
  <c r="C131" i="13"/>
  <c r="C124" i="13" s="1"/>
  <c r="G70" i="21"/>
  <c r="AG24" i="11"/>
  <c r="E142" i="21"/>
  <c r="G142" i="21" s="1"/>
  <c r="E135" i="13"/>
  <c r="E135" i="21" s="1"/>
  <c r="G135" i="21" s="1"/>
  <c r="D120" i="13"/>
  <c r="E21" i="21"/>
  <c r="E11" i="13"/>
  <c r="D143" i="13"/>
  <c r="D142" i="13" s="1"/>
  <c r="D135" i="13" s="1"/>
  <c r="C142" i="13"/>
  <c r="C135" i="13" s="1"/>
  <c r="E113" i="21"/>
  <c r="G113" i="21" s="1"/>
  <c r="E110" i="13"/>
  <c r="E110" i="21" s="1"/>
  <c r="G110" i="21" s="1"/>
  <c r="E81" i="21"/>
  <c r="G81" i="21" s="1"/>
  <c r="E74" i="13"/>
  <c r="N146" i="14"/>
  <c r="F146" i="21" s="1"/>
  <c r="F10" i="21"/>
  <c r="AB21" i="11"/>
  <c r="AB23" i="11" s="1"/>
  <c r="D13" i="13"/>
  <c r="E184" i="21"/>
  <c r="G41" i="21"/>
  <c r="G184" i="21" s="1"/>
  <c r="AE21" i="11"/>
  <c r="E207" i="21"/>
  <c r="G24" i="21"/>
  <c r="E161" i="21"/>
  <c r="E46" i="13"/>
  <c r="E49" i="21"/>
  <c r="E35" i="21"/>
  <c r="E28" i="13"/>
  <c r="E28" i="21" s="1"/>
  <c r="G28" i="21" s="1"/>
  <c r="D64" i="13"/>
  <c r="D63" i="13" s="1"/>
  <c r="C63" i="13"/>
  <c r="C60" i="13" s="1"/>
  <c r="E60" i="13"/>
  <c r="E60" i="21" s="1"/>
  <c r="G60" i="21" s="1"/>
  <c r="E63" i="21"/>
  <c r="D42" i="13"/>
  <c r="D41" i="13" s="1"/>
  <c r="C41" i="13"/>
  <c r="AG21" i="11" s="1"/>
  <c r="E183" i="21"/>
  <c r="G38" i="21"/>
  <c r="G183" i="21" s="1"/>
  <c r="D39" i="13"/>
  <c r="D38" i="13" s="1"/>
  <c r="C38" i="13"/>
  <c r="AF21" i="11" s="1"/>
  <c r="G210" i="21"/>
  <c r="G187" i="21"/>
  <c r="AI19" i="11"/>
  <c r="C11" i="12"/>
  <c r="T142" i="11"/>
  <c r="D41" i="23"/>
  <c r="D45" i="23" s="1"/>
  <c r="E41" i="23"/>
  <c r="E45" i="23" s="1"/>
  <c r="R45" i="36"/>
  <c r="BO49" i="31"/>
  <c r="BD51" i="31"/>
  <c r="BO51" i="31" s="1"/>
  <c r="AR51" i="31"/>
  <c r="BC51" i="31" s="1"/>
  <c r="BC49" i="31"/>
  <c r="EA49" i="31"/>
  <c r="DP51" i="31"/>
  <c r="EA51" i="31" s="1"/>
  <c r="DG78" i="30" a="1"/>
  <c r="DG78" i="30" s="1"/>
  <c r="DG80" i="30" a="1"/>
  <c r="DG80" i="30" s="1"/>
  <c r="DG77" i="30" a="1"/>
  <c r="DG77" i="30" s="1"/>
  <c r="DG79" i="30" a="1"/>
  <c r="DG79" i="30" s="1"/>
  <c r="DK77" i="30" a="1"/>
  <c r="DK77" i="30" s="1"/>
  <c r="DK80" i="30" a="1"/>
  <c r="DK80" i="30" s="1"/>
  <c r="DK79" i="30" a="1"/>
  <c r="DK79" i="30" s="1"/>
  <c r="DK78" i="30" a="1"/>
  <c r="DK78" i="30" s="1"/>
  <c r="DE79" i="30" a="1"/>
  <c r="DE79" i="30" s="1"/>
  <c r="DE78" i="30" a="1"/>
  <c r="DE78" i="30" s="1"/>
  <c r="DE77" i="30" a="1"/>
  <c r="DE77" i="30" s="1"/>
  <c r="DE80" i="30" a="1"/>
  <c r="DE80" i="30" s="1"/>
  <c r="U79" i="30" a="1"/>
  <c r="U79" i="30" s="1"/>
  <c r="U78" i="30" a="1"/>
  <c r="U78" i="30" s="1"/>
  <c r="U77" i="30" a="1"/>
  <c r="U77" i="30" s="1"/>
  <c r="U80" i="30" a="1"/>
  <c r="U80" i="30" s="1"/>
  <c r="AM77" i="30" a="1"/>
  <c r="AM77" i="30" s="1"/>
  <c r="AM80" i="30" a="1"/>
  <c r="AM80" i="30" s="1"/>
  <c r="AM79" i="30" a="1"/>
  <c r="AM79" i="30" s="1"/>
  <c r="AM78" i="30" a="1"/>
  <c r="AM78" i="30" s="1"/>
  <c r="DN79" i="30" a="1"/>
  <c r="DN79" i="30" s="1"/>
  <c r="DN78" i="30" a="1"/>
  <c r="DN78" i="30" s="1"/>
  <c r="DN80" i="30" a="1"/>
  <c r="DN80" i="30" s="1"/>
  <c r="DN77" i="30" a="1"/>
  <c r="DN77" i="30" s="1"/>
  <c r="CY77" i="30" a="1"/>
  <c r="CY77" i="30" s="1"/>
  <c r="CY80" i="30" a="1"/>
  <c r="CY80" i="30" s="1"/>
  <c r="CY79" i="30" a="1"/>
  <c r="CY79" i="30" s="1"/>
  <c r="CY78" i="30" a="1"/>
  <c r="CY78" i="30" s="1"/>
  <c r="CB80" i="30" a="1"/>
  <c r="CB80" i="30" s="1"/>
  <c r="CB78" i="30" a="1"/>
  <c r="CB78" i="30" s="1"/>
  <c r="CB77" i="30" a="1"/>
  <c r="CB77" i="30" s="1"/>
  <c r="CB79" i="30" a="1"/>
  <c r="CB79" i="30" s="1"/>
  <c r="DJ77" i="30" a="1"/>
  <c r="DJ77" i="30" s="1"/>
  <c r="DJ80" i="30" a="1"/>
  <c r="DJ80" i="30" s="1"/>
  <c r="DJ79" i="30" a="1"/>
  <c r="DJ79" i="30" s="1"/>
  <c r="DJ78" i="30" a="1"/>
  <c r="DJ78" i="30" s="1"/>
  <c r="AB77" i="30" a="1"/>
  <c r="AB77" i="30" s="1"/>
  <c r="AB80" i="30" a="1"/>
  <c r="AB80" i="30" s="1"/>
  <c r="AB79" i="30" a="1"/>
  <c r="AB79" i="30" s="1"/>
  <c r="AB78" i="30" a="1"/>
  <c r="AB78" i="30" s="1"/>
  <c r="CN79" i="30" a="1"/>
  <c r="CN79" i="30" s="1"/>
  <c r="CN78" i="30" a="1"/>
  <c r="CN78" i="30" s="1"/>
  <c r="CN77" i="30" a="1"/>
  <c r="CN77" i="30" s="1"/>
  <c r="CN80" i="30" a="1"/>
  <c r="CN80" i="30" s="1"/>
  <c r="W78" i="30" a="1"/>
  <c r="W78" i="30" s="1"/>
  <c r="W77" i="30" a="1"/>
  <c r="W77" i="30" s="1"/>
  <c r="W80" i="30" a="1"/>
  <c r="W80" i="30" s="1"/>
  <c r="W79" i="30" a="1"/>
  <c r="W79" i="30" s="1"/>
  <c r="AO78" i="30" a="1"/>
  <c r="AO78" i="30" s="1"/>
  <c r="AO79" i="30" a="1"/>
  <c r="AO79" i="30" s="1"/>
  <c r="AO77" i="30" a="1"/>
  <c r="AO77" i="30" s="1"/>
  <c r="AO80" i="30" a="1"/>
  <c r="AO80" i="30" s="1"/>
  <c r="DD79" i="30" a="1"/>
  <c r="DD79" i="30" s="1"/>
  <c r="DD78" i="30" a="1"/>
  <c r="DD78" i="30" s="1"/>
  <c r="DD77" i="30" a="1"/>
  <c r="DD77" i="30" s="1"/>
  <c r="DD80" i="30" a="1"/>
  <c r="DD80" i="30" s="1"/>
  <c r="T79" i="30" a="1"/>
  <c r="T79" i="30" s="1"/>
  <c r="T78" i="30" a="1"/>
  <c r="T78" i="30" s="1"/>
  <c r="T77" i="30" a="1"/>
  <c r="T77" i="30" s="1"/>
  <c r="T80" i="30" a="1"/>
  <c r="T80" i="30" s="1"/>
  <c r="AT78" i="30" a="1"/>
  <c r="AT78" i="30" s="1"/>
  <c r="AT77" i="30" a="1"/>
  <c r="AT77" i="30" s="1"/>
  <c r="AT80" i="30" a="1"/>
  <c r="AT80" i="30" s="1"/>
  <c r="AT79" i="30" a="1"/>
  <c r="AT79" i="30" s="1"/>
  <c r="AG79" i="30" a="1"/>
  <c r="AG79" i="30" s="1"/>
  <c r="AG78" i="30" a="1"/>
  <c r="AG78" i="30" s="1"/>
  <c r="AG77" i="30" a="1"/>
  <c r="AG77" i="30" s="1"/>
  <c r="AG80" i="30" a="1"/>
  <c r="AG80" i="30" s="1"/>
  <c r="CS78" i="30" a="1"/>
  <c r="CS78" i="30" s="1"/>
  <c r="CS80" i="30" a="1"/>
  <c r="CS80" i="30" s="1"/>
  <c r="CS77" i="30" a="1"/>
  <c r="CS77" i="30" s="1"/>
  <c r="CS79" i="30" a="1"/>
  <c r="CS79" i="30" s="1"/>
  <c r="DU77" i="30" a="1"/>
  <c r="DU77" i="30" s="1"/>
  <c r="DU80" i="30" a="1"/>
  <c r="DU80" i="30" s="1"/>
  <c r="DU79" i="30" a="1"/>
  <c r="DU79" i="30" s="1"/>
  <c r="DU78" i="30" a="1"/>
  <c r="DU78" i="30" s="1"/>
  <c r="AH79" i="30" a="1"/>
  <c r="AH79" i="30" s="1"/>
  <c r="AH78" i="30" a="1"/>
  <c r="AH78" i="30" s="1"/>
  <c r="AH77" i="30" a="1"/>
  <c r="AH77" i="30" s="1"/>
  <c r="AH80" i="30" a="1"/>
  <c r="AH80" i="30" s="1"/>
  <c r="AF51" i="30"/>
  <c r="AQ49" i="30"/>
  <c r="DV77" i="30" a="1"/>
  <c r="DV77" i="30" s="1"/>
  <c r="DV80" i="30" a="1"/>
  <c r="DV80" i="30" s="1"/>
  <c r="DV79" i="30" a="1"/>
  <c r="DV79" i="30" s="1"/>
  <c r="DV78" i="30" a="1"/>
  <c r="DV78" i="30" s="1"/>
  <c r="DH78" i="30" a="1"/>
  <c r="DH78" i="30" s="1"/>
  <c r="DH77" i="30" a="1"/>
  <c r="DH77" i="30" s="1"/>
  <c r="DH80" i="30" a="1"/>
  <c r="DH80" i="30" s="1"/>
  <c r="DH79" i="30" a="1"/>
  <c r="DH79" i="30" s="1"/>
  <c r="BB79" i="30" a="1"/>
  <c r="BB79" i="30" s="1"/>
  <c r="BB78" i="30" a="1"/>
  <c r="BB78" i="30" s="1"/>
  <c r="BB77" i="30" a="1"/>
  <c r="BB77" i="30" s="1"/>
  <c r="BB80" i="30" a="1"/>
  <c r="BB80" i="30" s="1"/>
  <c r="AJ78" i="30" a="1"/>
  <c r="AJ78" i="30" s="1"/>
  <c r="AJ80" i="30" a="1"/>
  <c r="AJ80" i="30" s="1"/>
  <c r="AJ77" i="30" a="1"/>
  <c r="AJ77" i="30" s="1"/>
  <c r="AJ79" i="30" a="1"/>
  <c r="AJ79" i="30" s="1"/>
  <c r="DP78" i="30" a="1"/>
  <c r="DP78" i="30" s="1"/>
  <c r="DP80" i="30" a="1"/>
  <c r="DP80" i="30" s="1"/>
  <c r="DP77" i="30" a="1"/>
  <c r="DP77" i="30" s="1"/>
  <c r="DP79" i="30" a="1"/>
  <c r="DP79" i="30" s="1"/>
  <c r="AK78" i="30" a="1"/>
  <c r="AK78" i="30" s="1"/>
  <c r="AK77" i="30" a="1"/>
  <c r="AK77" i="30" s="1"/>
  <c r="AK80" i="30" a="1"/>
  <c r="AK80" i="30" s="1"/>
  <c r="AK79" i="30" a="1"/>
  <c r="AK79" i="30" s="1"/>
  <c r="CF78" i="30" a="1"/>
  <c r="CF78" i="30" s="1"/>
  <c r="CF77" i="30" a="1"/>
  <c r="CF77" i="30" s="1"/>
  <c r="CF80" i="30" a="1"/>
  <c r="CF80" i="30" s="1"/>
  <c r="CF79" i="30" a="1"/>
  <c r="CF79" i="30" s="1"/>
  <c r="CR79" i="30" a="1"/>
  <c r="CR79" i="30" s="1"/>
  <c r="CR78" i="30" a="1"/>
  <c r="CR78" i="30" s="1"/>
  <c r="CR80" i="30" a="1"/>
  <c r="CR80" i="30" s="1"/>
  <c r="CR77" i="30" a="1"/>
  <c r="CR77" i="30" s="1"/>
  <c r="DI77" i="30" a="1"/>
  <c r="DI77" i="30" s="1"/>
  <c r="DI80" i="30" a="1"/>
  <c r="DI80" i="30" s="1"/>
  <c r="DI78" i="30" a="1"/>
  <c r="DI78" i="30" s="1"/>
  <c r="DI79" i="30" a="1"/>
  <c r="DI79" i="30" s="1"/>
  <c r="AY77" i="30" a="1"/>
  <c r="AY77" i="30" s="1"/>
  <c r="AY80" i="30" a="1"/>
  <c r="AY80" i="30" s="1"/>
  <c r="AY79" i="30" a="1"/>
  <c r="AY79" i="30" s="1"/>
  <c r="AY78" i="30" a="1"/>
  <c r="AY78" i="30" s="1"/>
  <c r="AP79" i="30" a="1"/>
  <c r="AP79" i="30" s="1"/>
  <c r="AP78" i="30" a="1"/>
  <c r="AP78" i="30" s="1"/>
  <c r="AP80" i="30" a="1"/>
  <c r="AP80" i="30" s="1"/>
  <c r="AP77" i="30" a="1"/>
  <c r="AP77" i="30" s="1"/>
  <c r="DM79" i="30" a="1"/>
  <c r="DM79" i="30" s="1"/>
  <c r="DM78" i="30" a="1"/>
  <c r="DM78" i="30" s="1"/>
  <c r="DM80" i="30" a="1"/>
  <c r="DM80" i="30" s="1"/>
  <c r="DM77" i="30" a="1"/>
  <c r="DM77" i="30" s="1"/>
  <c r="S79" i="30" a="1"/>
  <c r="S79" i="30" s="1"/>
  <c r="S78" i="30" a="1"/>
  <c r="S78" i="30" s="1"/>
  <c r="S77" i="30" a="1"/>
  <c r="S77" i="30" s="1"/>
  <c r="S80" i="30" a="1"/>
  <c r="S80" i="30" s="1"/>
  <c r="AX77" i="30" a="1"/>
  <c r="AX77" i="30" s="1"/>
  <c r="AX80" i="30" a="1"/>
  <c r="AX80" i="30" s="1"/>
  <c r="AX79" i="30" a="1"/>
  <c r="AX79" i="30" s="1"/>
  <c r="AX78" i="30" a="1"/>
  <c r="AX78" i="30" s="1"/>
  <c r="DQ78" i="30" a="1"/>
  <c r="DQ78" i="30" s="1"/>
  <c r="DQ77" i="30" a="1"/>
  <c r="DQ77" i="30" s="1"/>
  <c r="DQ80" i="30" a="1"/>
  <c r="DQ80" i="30" s="1"/>
  <c r="DQ79" i="30" a="1"/>
  <c r="DQ79" i="30" s="1"/>
  <c r="AZ79" i="30" a="1"/>
  <c r="AZ79" i="30" s="1"/>
  <c r="AZ78" i="30" a="1"/>
  <c r="AZ78" i="30" s="1"/>
  <c r="AZ77" i="30" a="1"/>
  <c r="AZ77" i="30" s="1"/>
  <c r="AZ80" i="30" a="1"/>
  <c r="AZ80" i="30" s="1"/>
  <c r="AS78" i="30" a="1"/>
  <c r="AS78" i="30" s="1"/>
  <c r="AS80" i="30" a="1"/>
  <c r="AS80" i="30" s="1"/>
  <c r="AS77" i="30" a="1"/>
  <c r="AS77" i="30" s="1"/>
  <c r="AS79" i="30" a="1"/>
  <c r="AS79" i="30" s="1"/>
  <c r="DZ78" i="30" a="1"/>
  <c r="DZ78" i="30" s="1"/>
  <c r="DZ77" i="30" a="1"/>
  <c r="DZ77" i="30" s="1"/>
  <c r="DZ80" i="30" a="1"/>
  <c r="DZ80" i="30" s="1"/>
  <c r="DZ79" i="30" a="1"/>
  <c r="DZ79" i="30" s="1"/>
  <c r="K77" i="30" a="1"/>
  <c r="K77" i="30" s="1"/>
  <c r="K80" i="30" a="1"/>
  <c r="K80" i="30" s="1"/>
  <c r="K79" i="30" a="1"/>
  <c r="K79" i="30" s="1"/>
  <c r="K78" i="30" a="1"/>
  <c r="K78" i="30" s="1"/>
  <c r="DL79" i="30" a="1"/>
  <c r="DL79" i="30" s="1"/>
  <c r="DL78" i="30" a="1"/>
  <c r="DL78" i="30" s="1"/>
  <c r="DL77" i="30" a="1"/>
  <c r="DL77" i="30" s="1"/>
  <c r="DL80" i="30" a="1"/>
  <c r="DL80" i="30" s="1"/>
  <c r="AI79" i="30" a="1"/>
  <c r="AI79" i="30" s="1"/>
  <c r="AI78" i="30" a="1"/>
  <c r="AI78" i="30" s="1"/>
  <c r="AI80" i="30" a="1"/>
  <c r="AI80" i="30" s="1"/>
  <c r="AI77" i="30" a="1"/>
  <c r="AI77" i="30" s="1"/>
  <c r="CH77" i="30" a="1"/>
  <c r="CH77" i="30" s="1"/>
  <c r="CH80" i="30" a="1"/>
  <c r="CH80" i="30" s="1"/>
  <c r="CH78" i="30" a="1"/>
  <c r="CH78" i="30" s="1"/>
  <c r="CH79" i="30" a="1"/>
  <c r="CH79" i="30" s="1"/>
  <c r="DR77" i="30" a="1"/>
  <c r="DR77" i="30" s="1"/>
  <c r="DR80" i="30" a="1"/>
  <c r="DR80" i="30" s="1"/>
  <c r="DR79" i="30" a="1"/>
  <c r="DR79" i="30" s="1"/>
  <c r="DR78" i="30" a="1"/>
  <c r="DR78" i="30" s="1"/>
  <c r="AF77" i="30" a="1"/>
  <c r="AF77" i="30" s="1"/>
  <c r="AF80" i="30" a="1"/>
  <c r="AF80" i="30" s="1"/>
  <c r="AF79" i="30" a="1"/>
  <c r="AF79" i="30" s="1"/>
  <c r="AF78" i="30" a="1"/>
  <c r="AF78" i="30" s="1"/>
  <c r="AW77" i="30" a="1"/>
  <c r="AW77" i="30" s="1"/>
  <c r="AW80" i="30" a="1"/>
  <c r="AW80" i="30" s="1"/>
  <c r="AW78" i="30" a="1"/>
  <c r="AW78" i="30" s="1"/>
  <c r="AW79" i="30" a="1"/>
  <c r="AW79" i="30" s="1"/>
  <c r="DF79" i="30" a="1"/>
  <c r="DF79" i="30" s="1"/>
  <c r="DF78" i="30" a="1"/>
  <c r="DF78" i="30" s="1"/>
  <c r="DF80" i="30" a="1"/>
  <c r="DF80" i="30" s="1"/>
  <c r="DF77" i="30" a="1"/>
  <c r="DF77" i="30" s="1"/>
  <c r="AL77" i="30" a="1"/>
  <c r="AL77" i="30" s="1"/>
  <c r="AL80" i="30" a="1"/>
  <c r="AL80" i="30" s="1"/>
  <c r="AL78" i="30" a="1"/>
  <c r="AL78" i="30" s="1"/>
  <c r="AL79" i="30" a="1"/>
  <c r="AL79" i="30" s="1"/>
  <c r="CM77" i="30" a="1"/>
  <c r="CM77" i="30" s="1"/>
  <c r="CM80" i="30" a="1"/>
  <c r="CM80" i="30" s="1"/>
  <c r="CM79" i="30" a="1"/>
  <c r="CM79" i="30" s="1"/>
  <c r="CM78" i="30" a="1"/>
  <c r="CM78" i="30" s="1"/>
  <c r="BA79" i="30" a="1"/>
  <c r="BA79" i="30" s="1"/>
  <c r="BA78" i="30" a="1"/>
  <c r="BA78" i="30" s="1"/>
  <c r="BA80" i="30" a="1"/>
  <c r="BA80" i="30" s="1"/>
  <c r="BA77" i="30" a="1"/>
  <c r="BA77" i="30" s="1"/>
  <c r="DP51" i="30"/>
  <c r="EA49" i="30"/>
  <c r="EA51" i="30" s="1"/>
  <c r="O77" i="30" a="1"/>
  <c r="O77" i="30" s="1"/>
  <c r="O80" i="30" a="1"/>
  <c r="O80" i="30" s="1"/>
  <c r="O79" i="30" a="1"/>
  <c r="O79" i="30" s="1"/>
  <c r="O78" i="30" a="1"/>
  <c r="O78" i="30" s="1"/>
  <c r="J78" i="30" a="1"/>
  <c r="J78" i="30" s="1"/>
  <c r="J77" i="30" a="1"/>
  <c r="J77" i="30" s="1"/>
  <c r="J80" i="30" a="1"/>
  <c r="J80" i="30" s="1"/>
  <c r="J79" i="30" a="1"/>
  <c r="J79" i="30" s="1"/>
  <c r="DX79" i="30" a="1"/>
  <c r="DX79" i="30" s="1"/>
  <c r="DX78" i="30" a="1"/>
  <c r="DX78" i="30" s="1"/>
  <c r="DX80" i="30" a="1"/>
  <c r="DX80" i="30" s="1"/>
  <c r="DX77" i="30" a="1"/>
  <c r="DX77" i="30" s="1"/>
  <c r="Z78" i="30" a="1"/>
  <c r="Z78" i="30" s="1"/>
  <c r="Z77" i="30" a="1"/>
  <c r="Z77" i="30" s="1"/>
  <c r="Z80" i="30" a="1"/>
  <c r="Z80" i="30" s="1"/>
  <c r="Z79" i="30" a="1"/>
  <c r="Z79" i="30" s="1"/>
  <c r="CI77" i="30" a="1"/>
  <c r="CI77" i="30" s="1"/>
  <c r="CI80" i="30" a="1"/>
  <c r="CI80" i="30" s="1"/>
  <c r="CI79" i="30" a="1"/>
  <c r="CI79" i="30" s="1"/>
  <c r="CI78" i="30" a="1"/>
  <c r="CI78" i="30" s="1"/>
  <c r="CU78" i="30" a="1"/>
  <c r="CU78" i="30" s="1"/>
  <c r="CU77" i="30" a="1"/>
  <c r="CU77" i="30" s="1"/>
  <c r="CU80" i="30" a="1"/>
  <c r="CU80" i="30" s="1"/>
  <c r="CU79" i="30" a="1"/>
  <c r="CU79" i="30" s="1"/>
  <c r="DY79" i="30" a="1"/>
  <c r="DY79" i="30" s="1"/>
  <c r="DY78" i="30" a="1"/>
  <c r="DY78" i="30" s="1"/>
  <c r="DY80" i="30" a="1"/>
  <c r="DY80" i="30" s="1"/>
  <c r="DY77" i="30" a="1"/>
  <c r="DY77" i="30" s="1"/>
  <c r="DW79" i="30" a="1"/>
  <c r="DW79" i="30" s="1"/>
  <c r="DW78" i="30" a="1"/>
  <c r="DW78" i="30" s="1"/>
  <c r="DW77" i="30" a="1"/>
  <c r="DW77" i="30" s="1"/>
  <c r="DW80" i="30" a="1"/>
  <c r="DW80" i="30" s="1"/>
  <c r="P77" i="30" a="1"/>
  <c r="P77" i="30" s="1"/>
  <c r="P80" i="30" a="1"/>
  <c r="P80" i="30" s="1"/>
  <c r="P79" i="30" a="1"/>
  <c r="P79" i="30" s="1"/>
  <c r="P78" i="30" a="1"/>
  <c r="P78" i="30" s="1"/>
  <c r="AA77" i="30" a="1"/>
  <c r="AA77" i="30" s="1"/>
  <c r="AA80" i="30" a="1"/>
  <c r="AA80" i="30" s="1"/>
  <c r="AA78" i="30" a="1"/>
  <c r="AA78" i="30" s="1"/>
  <c r="AA79" i="30" a="1"/>
  <c r="AA79" i="30" s="1"/>
  <c r="AN77" i="30" a="1"/>
  <c r="AN77" i="30" s="1"/>
  <c r="AN80" i="30" a="1"/>
  <c r="AN80" i="30" s="1"/>
  <c r="AN79" i="30" a="1"/>
  <c r="AN79" i="30" s="1"/>
  <c r="AN78" i="30" a="1"/>
  <c r="AN78" i="30" s="1"/>
  <c r="AR79" i="30" a="1"/>
  <c r="AR79" i="30" s="1"/>
  <c r="AR78" i="30" a="1"/>
  <c r="AR78" i="30" s="1"/>
  <c r="AR80" i="30" a="1"/>
  <c r="AR80" i="30" s="1"/>
  <c r="AR77" i="30" a="1"/>
  <c r="AR77" i="30" s="1"/>
  <c r="CX77" i="30" a="1"/>
  <c r="CX77" i="30" s="1"/>
  <c r="CX80" i="30" a="1"/>
  <c r="CX80" i="30" s="1"/>
  <c r="CX78" i="30" a="1"/>
  <c r="CX78" i="30" s="1"/>
  <c r="CX79" i="30" a="1"/>
  <c r="CX79" i="30" s="1"/>
  <c r="CZ77" i="30" a="1"/>
  <c r="CZ77" i="30" s="1"/>
  <c r="CZ80" i="30" a="1"/>
  <c r="CZ80" i="30" s="1"/>
  <c r="CZ79" i="30" a="1"/>
  <c r="CZ79" i="30" s="1"/>
  <c r="CZ78" i="30" a="1"/>
  <c r="CZ78" i="30" s="1"/>
  <c r="CQ79" i="30" a="1"/>
  <c r="CQ79" i="30" s="1"/>
  <c r="CQ78" i="30" a="1"/>
  <c r="CQ78" i="30" s="1"/>
  <c r="CQ77" i="30" a="1"/>
  <c r="CQ77" i="30" s="1"/>
  <c r="CQ80" i="30" a="1"/>
  <c r="CQ80" i="30" s="1"/>
  <c r="F51" i="29"/>
  <c r="D51" i="29" s="1"/>
  <c r="D20" i="29"/>
  <c r="C17" i="20" s="1"/>
  <c r="D17" i="20" s="1"/>
  <c r="D50" i="29"/>
  <c r="T39" i="12"/>
  <c r="D38" i="12"/>
  <c r="D28" i="12" s="1"/>
  <c r="T12" i="12"/>
  <c r="D142" i="11"/>
  <c r="C142" i="11"/>
  <c r="W123" i="11"/>
  <c r="E146" i="15" l="1"/>
  <c r="C150" i="15"/>
  <c r="C150" i="12"/>
  <c r="F170" i="21"/>
  <c r="C150" i="14"/>
  <c r="D11" i="12"/>
  <c r="D10" i="12" s="1"/>
  <c r="D45" i="15"/>
  <c r="K146" i="14"/>
  <c r="AG23" i="11"/>
  <c r="AE23" i="11"/>
  <c r="C146" i="14"/>
  <c r="D10" i="15"/>
  <c r="F216" i="21"/>
  <c r="K146" i="15"/>
  <c r="C154" i="12"/>
  <c r="E146" i="14"/>
  <c r="J146" i="12"/>
  <c r="D45" i="12"/>
  <c r="C45" i="12"/>
  <c r="I142" i="11"/>
  <c r="B123" i="11"/>
  <c r="B142" i="11" s="1"/>
  <c r="C146" i="15"/>
  <c r="D11" i="13"/>
  <c r="D46" i="13"/>
  <c r="I146" i="12"/>
  <c r="C158" i="12" s="1"/>
  <c r="D110" i="13"/>
  <c r="D10" i="14"/>
  <c r="D96" i="13"/>
  <c r="C51" i="23"/>
  <c r="D45" i="14"/>
  <c r="D53" i="29"/>
  <c r="D78" i="30" a="1"/>
  <c r="D78" i="30" s="1"/>
  <c r="D77" i="30" a="1"/>
  <c r="D77" i="30" s="1"/>
  <c r="D80" i="30" a="1"/>
  <c r="D80" i="30" s="1"/>
  <c r="C76" i="30"/>
  <c r="H79" i="30" a="1"/>
  <c r="H79" i="30" s="1"/>
  <c r="C79" i="30" s="1"/>
  <c r="H77" i="30" a="1"/>
  <c r="H77" i="30" s="1"/>
  <c r="H80" i="30" a="1"/>
  <c r="H80" i="30" s="1"/>
  <c r="H78" i="30" a="1"/>
  <c r="H78" i="30" s="1"/>
  <c r="N55" i="29"/>
  <c r="C91" i="31"/>
  <c r="D24" i="29"/>
  <c r="S26" i="29"/>
  <c r="D26" i="29" s="1"/>
  <c r="D31" i="29" s="1"/>
  <c r="AI21" i="11"/>
  <c r="AI23" i="11" s="1"/>
  <c r="C54" i="23"/>
  <c r="E146" i="12"/>
  <c r="C19" i="20"/>
  <c r="D19" i="20" s="1"/>
  <c r="AH19" i="11"/>
  <c r="AJ19" i="11" s="1"/>
  <c r="K55" i="29"/>
  <c r="H55" i="29"/>
  <c r="AQ51" i="30"/>
  <c r="M55" i="29"/>
  <c r="G163" i="21"/>
  <c r="G209" i="21"/>
  <c r="D60" i="13"/>
  <c r="AF23" i="11"/>
  <c r="E169" i="21"/>
  <c r="E192" i="21"/>
  <c r="G192" i="21"/>
  <c r="C28" i="13"/>
  <c r="C10" i="13" s="1"/>
  <c r="E11" i="21"/>
  <c r="G11" i="21" s="1"/>
  <c r="E10" i="13"/>
  <c r="E188" i="21"/>
  <c r="G63" i="21"/>
  <c r="G188" i="21" s="1"/>
  <c r="C45" i="13"/>
  <c r="AH21" i="11"/>
  <c r="E211" i="21"/>
  <c r="E165" i="21"/>
  <c r="G49" i="21"/>
  <c r="G207" i="21"/>
  <c r="G161" i="21"/>
  <c r="D28" i="13"/>
  <c r="E206" i="21"/>
  <c r="G21" i="21"/>
  <c r="E160" i="21"/>
  <c r="E152" i="21" s="1"/>
  <c r="G169" i="21"/>
  <c r="G215" i="21"/>
  <c r="E46" i="21"/>
  <c r="G46" i="21" s="1"/>
  <c r="E45" i="13"/>
  <c r="E45" i="21" s="1"/>
  <c r="G45" i="21" s="1"/>
  <c r="AH24" i="11"/>
  <c r="E182" i="21"/>
  <c r="E175" i="21" s="1"/>
  <c r="G35" i="21"/>
  <c r="E205" i="21"/>
  <c r="E74" i="21"/>
  <c r="G74" i="21" s="1"/>
  <c r="AI24" i="11"/>
  <c r="E215" i="21"/>
  <c r="C10" i="12"/>
  <c r="EZ49" i="31"/>
  <c r="EZ51" i="31" s="1"/>
  <c r="EZ49" i="30"/>
  <c r="C52" i="23" l="1"/>
  <c r="D146" i="15"/>
  <c r="D146" i="12"/>
  <c r="C146" i="12"/>
  <c r="C162" i="12"/>
  <c r="C55" i="23"/>
  <c r="C53" i="23" s="1"/>
  <c r="D10" i="13"/>
  <c r="C50" i="23"/>
  <c r="AH23" i="11"/>
  <c r="AJ23" i="11" s="1"/>
  <c r="D45" i="13"/>
  <c r="D146" i="14"/>
  <c r="C78" i="30"/>
  <c r="C80" i="30"/>
  <c r="C77" i="30"/>
  <c r="G185" i="21"/>
  <c r="E20" i="20" s="1"/>
  <c r="E18" i="20" s="1"/>
  <c r="AJ21" i="11"/>
  <c r="D55" i="29"/>
  <c r="E10" i="21"/>
  <c r="G10" i="21" s="1"/>
  <c r="E146" i="13"/>
  <c r="E185" i="21"/>
  <c r="E193" i="21" s="1"/>
  <c r="AJ24" i="11"/>
  <c r="AJ25" i="11" s="1"/>
  <c r="G211" i="21"/>
  <c r="G208" i="21" s="1"/>
  <c r="G165" i="21"/>
  <c r="G162" i="21" s="1"/>
  <c r="C146" i="13"/>
  <c r="C154" i="14" s="1"/>
  <c r="E162" i="21"/>
  <c r="E170" i="21" s="1"/>
  <c r="E208" i="21"/>
  <c r="G206" i="21"/>
  <c r="G160" i="21"/>
  <c r="G152" i="21" s="1"/>
  <c r="E198" i="21"/>
  <c r="G182" i="21"/>
  <c r="G175" i="21" s="1"/>
  <c r="G205" i="21"/>
  <c r="EZ51" i="30"/>
  <c r="C97" i="30" s="1"/>
  <c r="C49" i="23" l="1"/>
  <c r="C48" i="23" s="1"/>
  <c r="C61" i="23" s="1"/>
  <c r="D146" i="13"/>
  <c r="G193" i="21"/>
  <c r="E216" i="21"/>
  <c r="G170" i="21"/>
  <c r="C67" i="23"/>
  <c r="C66" i="23" s="1"/>
  <c r="C90" i="23" s="1"/>
  <c r="E146" i="21"/>
  <c r="G146" i="21" s="1"/>
  <c r="C31" i="20"/>
  <c r="G198" i="21"/>
  <c r="EU76" i="31" a="1"/>
  <c r="EU76" i="31" s="1"/>
  <c r="EU78" i="31" s="1" a="1"/>
  <c r="EU78" i="31" s="1"/>
  <c r="EJ76" i="31" a="1"/>
  <c r="EJ76" i="31" s="1"/>
  <c r="EJ78" i="31" s="1" a="1"/>
  <c r="EJ78" i="31" s="1"/>
  <c r="EB76" i="31" a="1"/>
  <c r="EB76" i="31" s="1"/>
  <c r="EB78" i="31" s="1" a="1"/>
  <c r="EB78" i="31" s="1"/>
  <c r="DQ76" i="31" a="1"/>
  <c r="DQ76" i="31" s="1"/>
  <c r="DQ78" i="31" s="1" a="1"/>
  <c r="DQ78" i="31" s="1"/>
  <c r="DH76" i="31" a="1"/>
  <c r="DH76" i="31" s="1"/>
  <c r="DH78" i="31" s="1" a="1"/>
  <c r="DH78" i="31" s="1"/>
  <c r="BW76" i="31" a="1"/>
  <c r="BW76" i="31" s="1"/>
  <c r="BW78" i="31" s="1" a="1"/>
  <c r="BW78" i="31" s="1"/>
  <c r="BL76" i="31" a="1"/>
  <c r="BL76" i="31" s="1"/>
  <c r="BL78" i="31" s="1" a="1"/>
  <c r="BL78" i="31" s="1"/>
  <c r="BD76" i="31" a="1"/>
  <c r="BD76" i="31" s="1"/>
  <c r="BD78" i="31" s="1" a="1"/>
  <c r="BD78" i="31" s="1"/>
  <c r="AS76" i="31" a="1"/>
  <c r="AS76" i="31" s="1"/>
  <c r="AS78" i="31" s="1" a="1"/>
  <c r="AS78" i="31" s="1"/>
  <c r="AJ76" i="31" a="1"/>
  <c r="AJ76" i="31" s="1"/>
  <c r="AJ78" i="31" s="1" a="1"/>
  <c r="AJ78" i="31" s="1"/>
  <c r="AI76" i="31" a="1"/>
  <c r="AI76" i="31" s="1"/>
  <c r="AI78" i="31" s="1" a="1"/>
  <c r="AI78" i="31" s="1"/>
  <c r="DW76" i="31" a="1"/>
  <c r="DW76" i="31" s="1"/>
  <c r="DW78" i="31" s="1" a="1"/>
  <c r="DW78" i="31" s="1"/>
  <c r="ET76" i="31" a="1"/>
  <c r="ET76" i="31" s="1"/>
  <c r="ET78" i="31" s="1" a="1"/>
  <c r="ET78" i="31" s="1"/>
  <c r="EI76" i="31" a="1"/>
  <c r="EI76" i="31" s="1"/>
  <c r="EI78" i="31" s="1" a="1"/>
  <c r="EI78" i="31" s="1"/>
  <c r="DZ76" i="31" a="1"/>
  <c r="DZ76" i="31" s="1"/>
  <c r="DZ78" i="31" s="1" a="1"/>
  <c r="DZ78" i="31" s="1"/>
  <c r="DP76" i="31" a="1"/>
  <c r="DP76" i="31" s="1"/>
  <c r="DP78" i="31" s="1" a="1"/>
  <c r="DP78" i="31" s="1"/>
  <c r="DG76" i="31" a="1"/>
  <c r="DG76" i="31" s="1"/>
  <c r="DG78" i="31" s="1" a="1"/>
  <c r="DG78" i="31" s="1"/>
  <c r="BV76" i="31" a="1"/>
  <c r="BV76" i="31" s="1"/>
  <c r="BV78" i="31" s="1" a="1"/>
  <c r="BV78" i="31" s="1"/>
  <c r="BK76" i="31" a="1"/>
  <c r="BK76" i="31" s="1"/>
  <c r="BK78" i="31" s="1" a="1"/>
  <c r="BK78" i="31" s="1"/>
  <c r="BB76" i="31" a="1"/>
  <c r="BB76" i="31" s="1"/>
  <c r="BB78" i="31" s="1" a="1"/>
  <c r="BB78" i="31" s="1"/>
  <c r="AR76" i="31" a="1"/>
  <c r="AR76" i="31" s="1"/>
  <c r="AR78" i="31" s="1" a="1"/>
  <c r="AR78" i="31" s="1"/>
  <c r="ES76" i="31" a="1"/>
  <c r="ES76" i="31" s="1"/>
  <c r="ES78" i="31" s="1" a="1"/>
  <c r="ES78" i="31" s="1"/>
  <c r="EH76" i="31" a="1"/>
  <c r="EH76" i="31" s="1"/>
  <c r="EH78" i="31" s="1" a="1"/>
  <c r="EH78" i="31" s="1"/>
  <c r="DY76" i="31" a="1"/>
  <c r="DY76" i="31" s="1"/>
  <c r="DY78" i="31" s="1" a="1"/>
  <c r="DY78" i="31" s="1"/>
  <c r="DN76" i="31" a="1"/>
  <c r="DN76" i="31" s="1"/>
  <c r="DN78" i="31" s="1" a="1"/>
  <c r="DN78" i="31" s="1"/>
  <c r="DF76" i="31" a="1"/>
  <c r="DF76" i="31" s="1"/>
  <c r="DF78" i="31" s="1" a="1"/>
  <c r="DF78" i="31" s="1"/>
  <c r="BU76" i="31" a="1"/>
  <c r="BU76" i="31" s="1"/>
  <c r="BU78" i="31" s="1" a="1"/>
  <c r="BU78" i="31" s="1"/>
  <c r="BJ76" i="31" a="1"/>
  <c r="BJ76" i="31" s="1"/>
  <c r="BJ78" i="31" s="1" a="1"/>
  <c r="BJ78" i="31" s="1"/>
  <c r="BA76" i="31" a="1"/>
  <c r="BA76" i="31" s="1"/>
  <c r="BA78" i="31" s="1" a="1"/>
  <c r="BA78" i="31" s="1"/>
  <c r="AP76" i="31" a="1"/>
  <c r="AP76" i="31" s="1"/>
  <c r="AP78" i="31" s="1" a="1"/>
  <c r="AP78" i="31" s="1"/>
  <c r="AH76" i="31" a="1"/>
  <c r="AH76" i="31" s="1"/>
  <c r="AH78" i="31" s="1" a="1"/>
  <c r="AH78" i="31" s="1"/>
  <c r="EP76" i="31" a="1"/>
  <c r="EP76" i="31" s="1"/>
  <c r="EP78" i="31" s="1" a="1"/>
  <c r="EP78" i="31" s="1"/>
  <c r="EG76" i="31" a="1"/>
  <c r="EG76" i="31" s="1"/>
  <c r="EG78" i="31" s="1" a="1"/>
  <c r="EG78" i="31" s="1"/>
  <c r="DX76" i="31" a="1"/>
  <c r="DX76" i="31" s="1"/>
  <c r="DX78" i="31" s="1" a="1"/>
  <c r="DX78" i="31" s="1"/>
  <c r="DM76" i="31" a="1"/>
  <c r="DM76" i="31" s="1"/>
  <c r="DM78" i="31" s="1" a="1"/>
  <c r="DM78" i="31" s="1"/>
  <c r="DE76" i="31" a="1"/>
  <c r="DE76" i="31" s="1"/>
  <c r="DE78" i="31" s="1" a="1"/>
  <c r="DE78" i="31" s="1"/>
  <c r="BR76" i="31" a="1"/>
  <c r="BR76" i="31" s="1"/>
  <c r="BR78" i="31" s="1" a="1"/>
  <c r="BR78" i="31" s="1"/>
  <c r="BI76" i="31" a="1"/>
  <c r="BI76" i="31" s="1"/>
  <c r="BI78" i="31" s="1" a="1"/>
  <c r="BI78" i="31" s="1"/>
  <c r="AZ76" i="31" a="1"/>
  <c r="AZ76" i="31" s="1"/>
  <c r="AZ78" i="31" s="1" a="1"/>
  <c r="AZ78" i="31" s="1"/>
  <c r="AO76" i="31" a="1"/>
  <c r="AO76" i="31" s="1"/>
  <c r="AO78" i="31" s="1" a="1"/>
  <c r="AO78" i="31" s="1"/>
  <c r="EO76" i="31" a="1"/>
  <c r="EO76" i="31" s="1"/>
  <c r="EO78" i="31" s="1" a="1"/>
  <c r="EO78" i="31" s="1"/>
  <c r="EF76" i="31" a="1"/>
  <c r="EF76" i="31" s="1"/>
  <c r="EF78" i="31" s="1" a="1"/>
  <c r="EF78" i="31" s="1"/>
  <c r="DL76" i="31" a="1"/>
  <c r="DL76" i="31" s="1"/>
  <c r="DL78" i="31" s="1" a="1"/>
  <c r="DL78" i="31" s="1"/>
  <c r="DD76" i="31" a="1"/>
  <c r="DD76" i="31" s="1"/>
  <c r="DD78" i="31" s="1" a="1"/>
  <c r="DD78" i="31" s="1"/>
  <c r="BQ76" i="31" a="1"/>
  <c r="BQ76" i="31" s="1"/>
  <c r="BQ78" i="31" s="1" a="1"/>
  <c r="BQ78" i="31" s="1"/>
  <c r="BH76" i="31" a="1"/>
  <c r="BH76" i="31" s="1"/>
  <c r="BH78" i="31" s="1" a="1"/>
  <c r="BH78" i="31" s="1"/>
  <c r="AY76" i="31" a="1"/>
  <c r="AY76" i="31" s="1"/>
  <c r="AY78" i="31" s="1" a="1"/>
  <c r="AY78" i="31" s="1"/>
  <c r="AN76" i="31" a="1"/>
  <c r="AN76" i="31" s="1"/>
  <c r="AN78" i="31" s="1" a="1"/>
  <c r="AN78" i="31" s="1"/>
  <c r="EC76" i="31" a="1"/>
  <c r="EC76" i="31" s="1"/>
  <c r="EC78" i="31" s="1" a="1"/>
  <c r="EC78" i="31" s="1"/>
  <c r="DV76" i="31" a="1"/>
  <c r="DV76" i="31" s="1"/>
  <c r="DV78" i="31" s="1" a="1"/>
  <c r="DV78" i="31" s="1"/>
  <c r="EV76" i="31" a="1"/>
  <c r="EV76" i="31" s="1"/>
  <c r="EV78" i="31" s="1" a="1"/>
  <c r="EV78" i="31" s="1"/>
  <c r="DU76" i="31" a="1"/>
  <c r="DU76" i="31" s="1"/>
  <c r="DU78" i="31" s="1" a="1"/>
  <c r="DU78" i="31" s="1"/>
  <c r="BP76" i="31" a="1"/>
  <c r="BP76" i="31" s="1"/>
  <c r="BP78" i="31" s="1" a="1"/>
  <c r="BP78" i="31" s="1"/>
  <c r="AT76" i="31" a="1"/>
  <c r="AT76" i="31" s="1"/>
  <c r="AT78" i="31" s="1" a="1"/>
  <c r="AT78" i="31" s="1"/>
  <c r="EW76" i="31" a="1"/>
  <c r="EW76" i="31" s="1"/>
  <c r="EW78" i="31" s="1" a="1"/>
  <c r="EW78" i="31" s="1"/>
  <c r="EN76" i="31" a="1"/>
  <c r="EN76" i="31" s="1"/>
  <c r="EN78" i="31" s="1" a="1"/>
  <c r="EN78" i="31" s="1"/>
  <c r="DR76" i="31" a="1"/>
  <c r="DR76" i="31" s="1"/>
  <c r="DR78" i="31" s="1" a="1"/>
  <c r="DR78" i="31" s="1"/>
  <c r="BN76" i="31" a="1"/>
  <c r="BN76" i="31" s="1"/>
  <c r="BN78" i="31" s="1" a="1"/>
  <c r="BN78" i="31" s="1"/>
  <c r="AM76" i="31" a="1"/>
  <c r="AM76" i="31" s="1"/>
  <c r="AM78" i="31" s="1" a="1"/>
  <c r="AM78" i="31" s="1"/>
  <c r="EL76" i="31" a="1"/>
  <c r="EL76" i="31" s="1"/>
  <c r="EL78" i="31" s="1" a="1"/>
  <c r="EL78" i="31" s="1"/>
  <c r="DK76" i="31" a="1"/>
  <c r="DK76" i="31" s="1"/>
  <c r="DK78" i="31" s="1" a="1"/>
  <c r="DK78" i="31" s="1"/>
  <c r="BM76" i="31" a="1"/>
  <c r="BM76" i="31" s="1"/>
  <c r="BM78" i="31" s="1" a="1"/>
  <c r="BM78" i="31" s="1"/>
  <c r="AL76" i="31" a="1"/>
  <c r="AL76" i="31" s="1"/>
  <c r="AL78" i="31" s="1" a="1"/>
  <c r="AL78" i="31" s="1"/>
  <c r="ED76" i="31" a="1"/>
  <c r="ED76" i="31" s="1"/>
  <c r="ED78" i="31" s="1" a="1"/>
  <c r="ED78" i="31" s="1"/>
  <c r="AX76" i="31" a="1"/>
  <c r="AX76" i="31" s="1"/>
  <c r="AX78" i="31" s="1" a="1"/>
  <c r="AX78" i="31" s="1"/>
  <c r="BF76" i="31" a="1"/>
  <c r="BF76" i="31" s="1"/>
  <c r="BF78" i="31" s="1" a="1"/>
  <c r="BF78" i="31" s="1"/>
  <c r="BZ76" i="31" a="1"/>
  <c r="BZ76" i="31" s="1"/>
  <c r="BZ78" i="31" s="1" a="1"/>
  <c r="BZ78" i="31" s="1"/>
  <c r="EK76" i="31" a="1"/>
  <c r="EK76" i="31" s="1"/>
  <c r="EK78" i="31" s="1" a="1"/>
  <c r="EK78" i="31" s="1"/>
  <c r="DJ76" i="31" a="1"/>
  <c r="DJ76" i="31" s="1"/>
  <c r="DJ78" i="31" s="1" a="1"/>
  <c r="DJ78" i="31" s="1"/>
  <c r="BG76" i="31" a="1"/>
  <c r="BG76" i="31" s="1"/>
  <c r="BG78" i="31" s="1" a="1"/>
  <c r="BG78" i="31" s="1"/>
  <c r="AK76" i="31" a="1"/>
  <c r="AK76" i="31" s="1"/>
  <c r="AK78" i="31" s="1" a="1"/>
  <c r="AK78" i="31" s="1"/>
  <c r="EE76" i="31" a="1"/>
  <c r="EE76" i="31" s="1"/>
  <c r="EE78" i="31" s="1" a="1"/>
  <c r="EE78" i="31" s="1"/>
  <c r="DI76" i="31" a="1"/>
  <c r="DI76" i="31" s="1"/>
  <c r="DI78" i="31" s="1" a="1"/>
  <c r="DI78" i="31" s="1"/>
  <c r="BE76" i="31" a="1"/>
  <c r="BE76" i="31" s="1"/>
  <c r="BE78" i="31" s="1" a="1"/>
  <c r="BE78" i="31" s="1"/>
  <c r="EX76" i="31" a="1"/>
  <c r="EX76" i="31" s="1"/>
  <c r="EX78" i="31" s="1" a="1"/>
  <c r="EX78" i="31" s="1"/>
  <c r="BY76" i="31" a="1"/>
  <c r="BY76" i="31" s="1"/>
  <c r="BY78" i="31" s="1" a="1"/>
  <c r="BY78" i="31" s="1"/>
  <c r="BX76" i="31" a="1"/>
  <c r="BX76" i="31" s="1"/>
  <c r="BX78" i="31" s="1" a="1"/>
  <c r="BX78" i="31" s="1"/>
  <c r="AW76" i="31" a="1"/>
  <c r="AW76" i="31" s="1"/>
  <c r="AW78" i="31" s="1" a="1"/>
  <c r="AW78" i="31" s="1"/>
  <c r="AG76" i="31" a="1"/>
  <c r="AF76" i="31" a="1"/>
  <c r="C92" i="23" l="1"/>
  <c r="C94" i="23" s="1"/>
  <c r="AG76" i="31"/>
  <c r="AF76" i="31"/>
  <c r="D20" i="20"/>
  <c r="D18" i="20" s="1"/>
  <c r="C21" i="20" s="1"/>
  <c r="C22" i="20" s="1"/>
  <c r="G216" i="21"/>
  <c r="C20" i="20" s="1"/>
  <c r="C18" i="20" s="1"/>
  <c r="AW77" i="31" a="1"/>
  <c r="AW77" i="31" s="1"/>
  <c r="BM77" i="31" a="1"/>
  <c r="BM77" i="31" s="1"/>
  <c r="AY77" i="31" a="1"/>
  <c r="AY77" i="31" s="1"/>
  <c r="EP77" i="31" a="1"/>
  <c r="EP77" i="31" s="1"/>
  <c r="DP77" i="31" a="1"/>
  <c r="DP77" i="31" s="1"/>
  <c r="DK77" i="31" a="1"/>
  <c r="DK77" i="31" s="1"/>
  <c r="BH77" i="31" a="1"/>
  <c r="BH77" i="31" s="1"/>
  <c r="AH77" i="31" a="1"/>
  <c r="AH77" i="31" s="1"/>
  <c r="DZ77" i="31" a="1"/>
  <c r="DZ77" i="31" s="1"/>
  <c r="EL77" i="31" a="1"/>
  <c r="EL77" i="31" s="1"/>
  <c r="BJ77" i="31" a="1"/>
  <c r="BJ77" i="31" s="1"/>
  <c r="DR77" i="31" a="1"/>
  <c r="DR77" i="31" s="1"/>
  <c r="EF77" i="31" a="1"/>
  <c r="EF77" i="31" s="1"/>
  <c r="EW77" i="31" a="1"/>
  <c r="EW77" i="31" s="1"/>
  <c r="EH77" i="31" a="1"/>
  <c r="EH77" i="31" s="1"/>
  <c r="BL77" i="31" a="1"/>
  <c r="BL77" i="31" s="1"/>
  <c r="EX77" i="31" a="1"/>
  <c r="EX77" i="31" s="1"/>
  <c r="BW77" i="31" a="1"/>
  <c r="BW77" i="31" s="1"/>
  <c r="BA77" i="31" a="1"/>
  <c r="BA77" i="31" s="1"/>
  <c r="EE77" i="31" a="1"/>
  <c r="EE77" i="31" s="1"/>
  <c r="DH77" i="31" a="1"/>
  <c r="DH77" i="31" s="1"/>
  <c r="BQ77" i="31" a="1"/>
  <c r="BQ77" i="31" s="1"/>
  <c r="AM77" i="31" a="1"/>
  <c r="AM77" i="31" s="1"/>
  <c r="ET77" i="31" a="1"/>
  <c r="ET77" i="31" s="1"/>
  <c r="DL77" i="31" a="1"/>
  <c r="DL77" i="31" s="1"/>
  <c r="AK77" i="31" a="1"/>
  <c r="AK77" i="31" s="1"/>
  <c r="DQ77" i="31" a="1"/>
  <c r="DQ77" i="31" s="1"/>
  <c r="BX77" i="31" a="1"/>
  <c r="BX77" i="31" s="1"/>
  <c r="BY77" i="31" a="1"/>
  <c r="BY77" i="31" s="1"/>
  <c r="DD77" i="31" a="1"/>
  <c r="DD77" i="31" s="1"/>
  <c r="BN77" i="31" a="1"/>
  <c r="BN77" i="31" s="1"/>
  <c r="DF77" i="31" a="1"/>
  <c r="DF77" i="31" s="1"/>
  <c r="AS77" i="31" a="1"/>
  <c r="AS77" i="31" s="1"/>
  <c r="BG77" i="31" a="1"/>
  <c r="BG77" i="31" s="1"/>
  <c r="BD77" i="31" a="1"/>
  <c r="BD77" i="31" s="1"/>
  <c r="BP77" i="31" a="1"/>
  <c r="BP77" i="31" s="1"/>
  <c r="BI77" i="31" a="1"/>
  <c r="BI77" i="31" s="1"/>
  <c r="BZ77" i="31" a="1"/>
  <c r="BZ77" i="31" s="1"/>
  <c r="BF77" i="31" a="1"/>
  <c r="BF77" i="31" s="1"/>
  <c r="DM77" i="31" a="1"/>
  <c r="DM77" i="31" s="1"/>
  <c r="EB77" i="31" a="1"/>
  <c r="EB77" i="31" s="1"/>
  <c r="AP77" i="31" a="1"/>
  <c r="AP77" i="31" s="1"/>
  <c r="DW77" i="31" a="1"/>
  <c r="DW77" i="31" s="1"/>
  <c r="BU77" i="31" a="1"/>
  <c r="BU77" i="31" s="1"/>
  <c r="EN77" i="31" a="1"/>
  <c r="EN77" i="31" s="1"/>
  <c r="AJ77" i="31" a="1"/>
  <c r="AJ77" i="31" s="1"/>
  <c r="DN77" i="31" a="1"/>
  <c r="DN77" i="31" s="1"/>
  <c r="AO77" i="31" a="1"/>
  <c r="AO77" i="31" s="1"/>
  <c r="DJ77" i="31" a="1"/>
  <c r="DJ77" i="31" s="1"/>
  <c r="DU77" i="31" a="1"/>
  <c r="DU77" i="31" s="1"/>
  <c r="EV77" i="31" a="1"/>
  <c r="EV77" i="31" s="1"/>
  <c r="AR77" i="31" a="1"/>
  <c r="AR77" i="31" s="1"/>
  <c r="DE77" i="31" a="1"/>
  <c r="DE77" i="31" s="1"/>
  <c r="AX77" i="31" a="1"/>
  <c r="AX77" i="31" s="1"/>
  <c r="EC77" i="31" a="1"/>
  <c r="EC77" i="31" s="1"/>
  <c r="BK77" i="31" a="1"/>
  <c r="BK77" i="31" s="1"/>
  <c r="ED77" i="31" a="1"/>
  <c r="ED77" i="31" s="1"/>
  <c r="DX77" i="31" a="1"/>
  <c r="DX77" i="31" s="1"/>
  <c r="BV77" i="31" a="1"/>
  <c r="BV77" i="31" s="1"/>
  <c r="EJ77" i="31" a="1"/>
  <c r="EJ77" i="31" s="1"/>
  <c r="EI77" i="31" a="1"/>
  <c r="EI77" i="31" s="1"/>
  <c r="BE77" i="31" a="1"/>
  <c r="BE77" i="31" s="1"/>
  <c r="DI77" i="31" a="1"/>
  <c r="DI77" i="31" s="1"/>
  <c r="AI77" i="31" a="1"/>
  <c r="AI77" i="31" s="1"/>
  <c r="EO77" i="31" a="1"/>
  <c r="EO77" i="31" s="1"/>
  <c r="AT77" i="31" a="1"/>
  <c r="AT77" i="31" s="1"/>
  <c r="DY77" i="31" a="1"/>
  <c r="DY77" i="31" s="1"/>
  <c r="AZ77" i="31" a="1"/>
  <c r="AZ77" i="31" s="1"/>
  <c r="EK77" i="31" a="1"/>
  <c r="EK77" i="31" s="1"/>
  <c r="ES77" i="31" a="1"/>
  <c r="ES77" i="31" s="1"/>
  <c r="BR77" i="31" a="1"/>
  <c r="BR77" i="31" s="1"/>
  <c r="DV77" i="31" a="1"/>
  <c r="DV77" i="31" s="1"/>
  <c r="BB77" i="31" a="1"/>
  <c r="BB77" i="31" s="1"/>
  <c r="AL77" i="31" a="1"/>
  <c r="AL77" i="31" s="1"/>
  <c r="AN77" i="31" a="1"/>
  <c r="AN77" i="31" s="1"/>
  <c r="EG77" i="31" a="1"/>
  <c r="EG77" i="31" s="1"/>
  <c r="DG77" i="31" a="1"/>
  <c r="DG77" i="31" s="1"/>
  <c r="EU77" i="31" a="1"/>
  <c r="EU77" i="31" s="1"/>
  <c r="D56" i="22" a="1"/>
  <c r="D81" i="22" a="1"/>
  <c r="D81" i="22" l="1"/>
  <c r="D56" i="22"/>
  <c r="E57" i="22" s="1"/>
  <c r="AG77" i="31" a="1"/>
  <c r="AG77" i="31" s="1"/>
  <c r="AG78" i="31" a="1"/>
  <c r="AG78" i="31" s="1"/>
  <c r="AF77" i="31" a="1"/>
  <c r="AF77" i="31" s="1"/>
  <c r="AF78" i="31" a="1"/>
  <c r="AF78" i="31" s="1"/>
  <c r="C76" i="31"/>
  <c r="E13" i="20" l="1"/>
  <c r="E59" i="22"/>
  <c r="C62" i="22"/>
  <c r="D71" i="22" s="1"/>
  <c r="D80" i="22" s="1"/>
  <c r="E82" i="22" s="1"/>
  <c r="E14" i="20"/>
  <c r="C14" i="20" s="1"/>
  <c r="C28" i="20" s="1"/>
  <c r="C77" i="31"/>
  <c r="C78" i="31"/>
  <c r="E84" i="22" l="1"/>
  <c r="F13" i="20"/>
  <c r="C13" i="20" s="1"/>
  <c r="C25" i="20" l="1"/>
  <c r="C26" i="20"/>
  <c r="C27"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<sst xmlns="http://schemas.openxmlformats.org/spreadsheetml/2006/main" count="9216" uniqueCount="1932">
  <si>
    <t>Submission Type:</t>
  </si>
  <si>
    <t>CA.G.LAR.3 Local Assets Listing</t>
  </si>
  <si>
    <t>B.G.R.1A GI Results (AY)</t>
  </si>
  <si>
    <t>B.G.R.1B GI Results (UY)</t>
  </si>
  <si>
    <t>B.G.R.4 Motor</t>
  </si>
  <si>
    <t>B.G.R.4B Motor Exposure</t>
  </si>
  <si>
    <t>B.G.R.5 EC</t>
  </si>
  <si>
    <t>B.G.R.5B EC Exposure</t>
  </si>
  <si>
    <t>D51</t>
  </si>
  <si>
    <t>F.1 EBS</t>
  </si>
  <si>
    <t>Participating Business</t>
  </si>
  <si>
    <t>No</t>
  </si>
  <si>
    <t>Reverse Mortgage</t>
  </si>
  <si>
    <t>D41</t>
  </si>
  <si>
    <t>B.G.TR.1.00.00XYZ</t>
  </si>
  <si>
    <t>B.G.TR.2.00.00XYZ</t>
  </si>
  <si>
    <t>B.G.R.5A EC Claims</t>
  </si>
  <si>
    <t>S.G.1 General Insurance</t>
  </si>
  <si>
    <t>Description</t>
  </si>
  <si>
    <t>Sheet Name</t>
  </si>
  <si>
    <t>Cell Address</t>
  </si>
  <si>
    <t>Name Lable</t>
  </si>
  <si>
    <t>Cell Range</t>
  </si>
  <si>
    <t>Options</t>
  </si>
  <si>
    <t>H8,J8</t>
  </si>
  <si>
    <t>_Lloyds_Dropdown1</t>
  </si>
  <si>
    <t>$E$2:$G$2</t>
  </si>
  <si>
    <t>Yes</t>
  </si>
  <si>
    <t>Not applicable</t>
  </si>
  <si>
    <t>F.CONC.3 LE</t>
  </si>
  <si>
    <t>C9:C27</t>
  </si>
  <si>
    <t>_Lloyds_Dropdown2</t>
  </si>
  <si>
    <t>$E$3:$F$3</t>
  </si>
  <si>
    <t>Single</t>
  </si>
  <si>
    <t>Connected Group</t>
  </si>
  <si>
    <t>D9:D27</t>
  </si>
  <si>
    <t>_Lloyds_Dropdown3</t>
  </si>
  <si>
    <t>$E$4:$X$4</t>
  </si>
  <si>
    <t>I.A. Goodwill</t>
  </si>
  <si>
    <t>I.B. Intangible assets</t>
  </si>
  <si>
    <t>I.C. Cash and cash equivalents, and statutory deposits</t>
  </si>
  <si>
    <t>I.D. Deposits with original maturity more than three months</t>
  </si>
  <si>
    <t>I.E. Debt securities </t>
  </si>
  <si>
    <t>I.F. Equities</t>
  </si>
  <si>
    <t>I.G. Derivative financial instruments</t>
  </si>
  <si>
    <t>I.H. Properties</t>
  </si>
  <si>
    <t>I.I. Policyholder account assets in respect of unit-linked products / account value for retirement scheme</t>
  </si>
  <si>
    <t>I.J. Loans and advances</t>
  </si>
  <si>
    <t>I.K. Reverse repurchase agreements</t>
  </si>
  <si>
    <t>I.L Subsidiaries</t>
  </si>
  <si>
    <t>I.M Affiliates / associates</t>
  </si>
  <si>
    <t>I.N Fellow subsidiaries</t>
  </si>
  <si>
    <t>I.O Amount due from holding company</t>
  </si>
  <si>
    <t>I.P. Reinsurance assets</t>
  </si>
  <si>
    <t>I.Q. Non-investment assets</t>
  </si>
  <si>
    <t>I.R.Amount due from Shareholder Fund</t>
  </si>
  <si>
    <t>I.S.Amount due from other insurance funds</t>
  </si>
  <si>
    <t>I.T. [Any other assets, not elsewhere shown]</t>
  </si>
  <si>
    <t>B11:B54</t>
  </si>
  <si>
    <t>_Lloyds_Dropdown4</t>
  </si>
  <si>
    <t>$E$5:$P$5</t>
  </si>
  <si>
    <t>I.D. Deposits with banks with original maturity more than three months</t>
  </si>
  <si>
    <t>I.E. Debt securities</t>
  </si>
  <si>
    <t>I.V. Letter of credit or other commitment from banks licensed in Hong Kong</t>
  </si>
  <si>
    <t>F11:F54</t>
  </si>
  <si>
    <t>_Lloyds_Dropdown5</t>
  </si>
  <si>
    <t>$E$6:$F$6</t>
  </si>
  <si>
    <t>Listed</t>
  </si>
  <si>
    <t>Unlisted</t>
  </si>
  <si>
    <t>I11:I54</t>
  </si>
  <si>
    <t>_Lloyds_Dropdown6</t>
  </si>
  <si>
    <t>$E$7:$L$7</t>
  </si>
  <si>
    <t>Rating 1</t>
  </si>
  <si>
    <t>Rating 2</t>
  </si>
  <si>
    <t>Rating 3</t>
  </si>
  <si>
    <t>Rating 4</t>
  </si>
  <si>
    <t>Rating 5</t>
  </si>
  <si>
    <t>Rating 6</t>
  </si>
  <si>
    <t>Rating 7</t>
  </si>
  <si>
    <t>Unrated</t>
  </si>
  <si>
    <t>C7:D7</t>
  </si>
  <si>
    <t>_Lloyds_Dropdown7</t>
  </si>
  <si>
    <t>$E$8:$F$8</t>
  </si>
  <si>
    <t>Accident Year</t>
  </si>
  <si>
    <t>Underwriting Year</t>
  </si>
  <si>
    <t>$E$9:$F$9</t>
  </si>
  <si>
    <t>D6</t>
  </si>
  <si>
    <t>_Lloyds_Dropdown8</t>
  </si>
  <si>
    <t>$E$10:$P$10</t>
  </si>
  <si>
    <t>$E$11:$P$11</t>
  </si>
  <si>
    <t>$E$12:$P$12</t>
  </si>
  <si>
    <t>$E$13:$P$13</t>
  </si>
  <si>
    <t>D37:M37</t>
  </si>
  <si>
    <t>_Lloyds_Dropdown9</t>
  </si>
  <si>
    <t>$E$14:$M$14</t>
  </si>
  <si>
    <t>1. Private Cars</t>
  </si>
  <si>
    <t>2. Goods Carrying Vehicles</t>
  </si>
  <si>
    <t>3. Tractors</t>
  </si>
  <si>
    <t>4. Taxis</t>
  </si>
  <si>
    <t>5a. Public Light Buses - Green</t>
  </si>
  <si>
    <t>5b. Public Light Buses - Red</t>
  </si>
  <si>
    <t>6. Private Light Buses &amp; Non-Franchised Buses</t>
  </si>
  <si>
    <t>7. Motor Cycles</t>
  </si>
  <si>
    <t>8. Others</t>
  </si>
  <si>
    <t>_Lloyds_Dropdown10</t>
  </si>
  <si>
    <t>$E$15:$F$15</t>
  </si>
  <si>
    <t>$E$16:$P$16</t>
  </si>
  <si>
    <t>F90:G90</t>
  </si>
  <si>
    <t>_Lloyds_Dropdown11</t>
  </si>
  <si>
    <t>$E$17:$F$17</t>
  </si>
  <si>
    <t>Follow Linear Methods</t>
  </si>
  <si>
    <t>Follow Risk Exposure Pattern</t>
  </si>
  <si>
    <t>$E$18:$F$18</t>
  </si>
  <si>
    <t>B.G.R.5C EC SIR</t>
  </si>
  <si>
    <t>C14:C43</t>
  </si>
  <si>
    <t>_Lloyds_Dropdown12</t>
  </si>
  <si>
    <t>$E$19:$P$19</t>
  </si>
  <si>
    <t>1. Agriculture, forestry and fishing</t>
  </si>
  <si>
    <t>2. Mining &amp; Quarrying</t>
  </si>
  <si>
    <t>3.   Manufacturing</t>
  </si>
  <si>
    <t>4.   Electricity, Gas &amp; Water</t>
  </si>
  <si>
    <t>5b. Construction - on Annual Wage Basis</t>
  </si>
  <si>
    <t>5c. Construction - on Contract Value Basis</t>
  </si>
  <si>
    <t>6a. Wholesale, Retail &amp; Import/Export Trades</t>
  </si>
  <si>
    <t>6b. Restaurants &amp; Hotels</t>
  </si>
  <si>
    <t>7.   Transport, Storage &amp; Communication</t>
  </si>
  <si>
    <t>8.   Financing, Insurance, Real Estate &amp; Business Services</t>
  </si>
  <si>
    <t>9.   Community, Social and Personal Services</t>
  </si>
  <si>
    <t>10. Others/Non-Classified Occupations</t>
  </si>
  <si>
    <t>C11:C19,C23:D23</t>
  </si>
  <si>
    <t>$E$20:$F$20</t>
  </si>
  <si>
    <t>E28</t>
  </si>
  <si>
    <t>_Lloyds_Dropdown13</t>
  </si>
  <si>
    <t>$E$21:$G$21</t>
  </si>
  <si>
    <t>N/A</t>
  </si>
  <si>
    <t>G.Gov.1 GL10 and post BS</t>
  </si>
  <si>
    <t>E9,E18,E23:H23,E25,E52,F57:F64,I57:I64,M57:M64,P57:P64,T57:T64,W57:W64,E68,E70,E73,E81:E82,E88:E89,E97,E122,E135,E139,E141,E162,E165:E166,E168,E170,E172:E173,E175</t>
  </si>
  <si>
    <t>$E$22:$F$22</t>
  </si>
  <si>
    <t>E11:E13</t>
  </si>
  <si>
    <t>_Lloyds_Dropdown14</t>
  </si>
  <si>
    <t>$E$23:$I$23</t>
  </si>
  <si>
    <t>S&amp;P Global Ratings</t>
  </si>
  <si>
    <t>Moody’s Investors Service</t>
  </si>
  <si>
    <t>Fitch Ratings</t>
  </si>
  <si>
    <t>A.M. Best Company, Inc.</t>
  </si>
  <si>
    <t>Others (please specify)</t>
  </si>
  <si>
    <t>H11:H13</t>
  </si>
  <si>
    <t>_Lloyds_Dropdown15</t>
  </si>
  <si>
    <t>$E$24:$K$24</t>
  </si>
  <si>
    <t>E132:J132</t>
  </si>
  <si>
    <t>_Lloyds_Dropdown16</t>
  </si>
  <si>
    <t>$E$25:$G$25</t>
  </si>
  <si>
    <t>Engaged the group AC</t>
  </si>
  <si>
    <t>Exempted by virtue of being a “small authorized insurer"</t>
  </si>
  <si>
    <t>Other reason(s)</t>
  </si>
  <si>
    <t>E136:J136</t>
  </si>
  <si>
    <t>_Lloyds_Dropdown17</t>
  </si>
  <si>
    <t>$E$26:$F$26</t>
  </si>
  <si>
    <t>Performed by own internal auditor</t>
  </si>
  <si>
    <t>Performed by the group’s internal auditor</t>
  </si>
  <si>
    <t>E137:J137</t>
  </si>
  <si>
    <t>_Lloyds_Dropdown18</t>
  </si>
  <si>
    <t>$E$27:$F$27</t>
  </si>
  <si>
    <t>Exempted by virtue of being a “small authorized insurer”</t>
  </si>
  <si>
    <t>E151:J151</t>
  </si>
  <si>
    <t>_Lloyds_Dropdown19</t>
  </si>
  <si>
    <t>$E$28:$G$28</t>
  </si>
  <si>
    <t>Engaged the group RC</t>
  </si>
  <si>
    <t/>
  </si>
  <si>
    <t>(Jurisdiction) Branch 1</t>
  </si>
  <si>
    <t>(Jurisdiction) Branch 2</t>
  </si>
  <si>
    <t>(Jurisdiction) Branch 3</t>
  </si>
  <si>
    <t>(Jurisdiction) Branch 4</t>
  </si>
  <si>
    <t>F.1 Regulatory balance sheet</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</si>
  <si>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</si>
  <si>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</si>
  <si>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</si>
  <si>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</si>
  <si>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</si>
  <si>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</si>
  <si>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7" type="noConversion"/>
  </si>
  <si>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</si>
  <si>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</si>
  <si>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</si>
  <si>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</si>
  <si>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</si>
  <si>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</si>
  <si>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</si>
  <si>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</si>
  <si>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</si>
  <si>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</si>
  <si>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</si>
  <si>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</si>
  <si>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</si>
  <si>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</si>
  <si>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</si>
  <si>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</si>
  <si>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</si>
  <si>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</si>
  <si>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</si>
  <si>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</si>
  <si>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</si>
  <si>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</si>
  <si>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</si>
  <si>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</si>
  <si>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</si>
  <si>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</si>
  <si>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Column 27</t>
  </si>
  <si>
    <t>Column 28</t>
  </si>
  <si>
    <t>Column 29</t>
  </si>
  <si>
    <t>Column 30</t>
  </si>
  <si>
    <t>Column 31</t>
  </si>
  <si>
    <t>Column 32</t>
  </si>
  <si>
    <t>Column 33</t>
  </si>
  <si>
    <t>Asset / Liability / Capital Items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</si>
  <si>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</si>
  <si>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</si>
  <si>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</si>
  <si>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</si>
  <si>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</si>
  <si>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</si>
  <si>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</si>
  <si>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</si>
  <si>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</si>
  <si>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</si>
  <si>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</si>
  <si>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</si>
  <si>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</si>
  <si>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</si>
  <si>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</si>
  <si>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</si>
  <si>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</si>
  <si>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</si>
  <si>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</si>
  <si>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</si>
  <si>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</si>
  <si>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</si>
  <si>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</si>
  <si>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</si>
  <si>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</si>
  <si>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</si>
  <si>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</si>
  <si>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</si>
  <si>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</si>
  <si>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</si>
  <si>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Carrying values under scope of regulatory consolidation</t>
  </si>
  <si>
    <t>General Insurance Liabilities breakdown for public disclosure</t>
  </si>
  <si>
    <t>Long Term Insurance Business</t>
  </si>
  <si>
    <t>General Insurance Business</t>
  </si>
  <si>
    <t>Non-insurance operations</t>
  </si>
  <si>
    <t>Shareholder Fund</t>
  </si>
  <si>
    <t>Applicable to HK insurers or designated insurers: Of which belongs to Branch insurance operations outside Hong Kong (Please fill in the jurisdiction of each branch operation outside Hong Kong in the row below)</t>
  </si>
  <si>
    <t>Total Long Term Insurance Business</t>
  </si>
  <si>
    <t>Total General Insurance Business</t>
  </si>
  <si>
    <t>Direct</t>
  </si>
  <si>
    <t>Reinsurance</t>
  </si>
  <si>
    <t>Total</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</si>
  <si>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</si>
  <si>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</si>
  <si>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</si>
  <si>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Accident &amp; Health</t>
  </si>
  <si>
    <t>Motor Vehicle</t>
  </si>
  <si>
    <t>Marine, Aviation, and Transport</t>
  </si>
  <si>
    <t>Property Damage</t>
  </si>
  <si>
    <t>Employees' Compensation</t>
  </si>
  <si>
    <t>General Liability</t>
  </si>
  <si>
    <t>Pecuniary Loss</t>
  </si>
  <si>
    <t>Proportional</t>
  </si>
  <si>
    <t>Non-Proportional</t>
  </si>
  <si>
    <t>Linked Long Term (Class C)</t>
  </si>
  <si>
    <t>Retirement scheme category I (Class G)</t>
  </si>
  <si>
    <t>Retirement scheme category II (Class H)</t>
  </si>
  <si>
    <t>Other Businesses</t>
  </si>
  <si>
    <t>Total carrying values of the branch</t>
  </si>
  <si>
    <t>Of which belongs to Long Term Fund</t>
  </si>
  <si>
    <t>As at the end of reporting period</t>
  </si>
  <si>
    <t>(T)</t>
  </si>
  <si>
    <r>
      <t xml:space="preserve">I – Total assets </t>
    </r>
    <r>
      <rPr>
        <sz val="10"/>
        <rFont val="Arial"/>
        <family val="2"/>
      </rPr>
      <t> </t>
    </r>
  </si>
  <si>
    <t>Gross Outstanding Claims Liabilities excluding MOCE</t>
  </si>
  <si>
    <t>Gross Outstanding Claims Liabilities MOCE</t>
  </si>
  <si>
    <t>I.B. Intangible assets</t>
    <phoneticPr fontId="0" type="noConversion"/>
  </si>
  <si>
    <t>Gross Premium Liabilities excluding MOCE</t>
  </si>
  <si>
    <t>Gross Premium Liabilities MOCE</t>
  </si>
  <si>
    <t>I.C1. Statutory deposits</t>
  </si>
  <si>
    <t>Gross General insurance liabilities excluding 'Other General Insurance Liabilties'</t>
  </si>
  <si>
    <t>I.C2. Non-statutory or other deposits</t>
  </si>
  <si>
    <t>Net General insurance liabilities excluding 'Other General Insurance Liabilties'</t>
  </si>
  <si>
    <t>Net General insurance liabilities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</si>
  <si>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</si>
  <si>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</si>
  <si>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</si>
  <si>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</si>
  <si>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</si>
  <si>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</si>
  <si>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</si>
  <si>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I.F1. Listed equities</t>
  </si>
  <si>
    <t>I.F2. Unlisted or private equities</t>
    <phoneticPr fontId="0" type="noConversion"/>
  </si>
  <si>
    <t>I.F3. Portfolio Investment  </t>
  </si>
  <si>
    <t>I.F4. Hybrid equities and preference equities</t>
  </si>
  <si>
    <t>I.F5. Strategic investments</t>
  </si>
  <si>
    <t xml:space="preserve">I.H. Properties </t>
  </si>
  <si>
    <t>I.H1. Investment properties</t>
  </si>
  <si>
    <t>I.H2. Own-occupied properties</t>
  </si>
  <si>
    <t>I.J1. Policy loans</t>
  </si>
  <si>
    <t>I.J2. Loans and advances other than policy loans</t>
  </si>
  <si>
    <t>I.L1. Of which: amounts due from</t>
  </si>
  <si>
    <t>I.L2. Of which: investment in</t>
  </si>
  <si>
    <t>I.M1. Of which: amounts due from</t>
  </si>
  <si>
    <t>I.M2. Of which: investment in</t>
  </si>
  <si>
    <t>I.N1. Of which: amounts due from</t>
  </si>
  <si>
    <t>I.N2. Of which: investment in</t>
  </si>
  <si>
    <t xml:space="preserve">I.OA Amount due from Head Office </t>
  </si>
  <si>
    <t xml:space="preserve">  I.Q1. Receivables arising from insurance operations</t>
  </si>
  <si>
    <t>I.Q1a. policyholders</t>
  </si>
  <si>
    <t>I.Q1b. intermediaries</t>
  </si>
  <si>
    <t>I.Q1c. reinsurers</t>
  </si>
  <si>
    <t>I.Q2. Investment income receivable from financial assets</t>
  </si>
  <si>
    <t>I.Q3. Other property, plant and equipment (excluding properties)</t>
    <phoneticPr fontId="0" type="noConversion"/>
  </si>
  <si>
    <t>I.Q4. Current tax assets</t>
    <phoneticPr fontId="0" type="noConversion"/>
  </si>
  <si>
    <t xml:space="preserve">I.Q5. Deferred tax assets </t>
    <phoneticPr fontId="0" type="noConversion"/>
  </si>
  <si>
    <t>I.Q6. Direct investment in Own Capital instruments</t>
    <phoneticPr fontId="0" type="noConversion"/>
  </si>
  <si>
    <t>I.Q7. Defined benefit pension fund assets</t>
  </si>
  <si>
    <t>I.Q8. Lease receivables / right-of-use assets</t>
    <phoneticPr fontId="0" type="noConversion"/>
  </si>
  <si>
    <t>I.Q9. Other non-investment assets</t>
  </si>
  <si>
    <t>I.U. Total assets (summation of items I.A. to I.T.)</t>
  </si>
  <si>
    <t>II – Total liabilities</t>
    <phoneticPr fontId="0" type="noConversion"/>
  </si>
  <si>
    <t>II.A. and II.B. Total insurance liabilities (gross of reinsurance)</t>
  </si>
  <si>
    <t>Of which: II.A. General insurance liabilities</t>
  </si>
  <si>
    <t>II.A1. Outstanding claims liabilities</t>
  </si>
  <si>
    <t>II.A2. Premium liabilities</t>
  </si>
  <si>
    <t>II.A3. Margin over Current Estimate for:</t>
  </si>
  <si>
    <t>II.A3a. Outstanding claims liabilities</t>
    <phoneticPr fontId="0" type="noConversion"/>
  </si>
  <si>
    <t>II.A3b. Premium liabilities</t>
    <phoneticPr fontId="0" type="noConversion"/>
  </si>
  <si>
    <t>II.A4. Other general insurance liabilities</t>
  </si>
  <si>
    <t xml:space="preserve">Of which: II.B Long term insurance liabilities </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</si>
  <si>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</si>
  <si>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</si>
  <si>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</si>
  <si>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</si>
  <si>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</si>
  <si>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</si>
  <si>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</si>
  <si>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</si>
  <si>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</si>
  <si>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</si>
  <si>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</si>
  <si>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</si>
  <si>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</si>
  <si>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</si>
  <si>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</si>
  <si>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</si>
  <si>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 Borrowings with / amount due to related parties</t>
    <phoneticPr fontId="0" type="noConversion"/>
  </si>
  <si>
    <t>II.G4a. Of which: affiliates / associates </t>
    <phoneticPr fontId="0" type="noConversion"/>
  </si>
  <si>
    <t>II.G4b. Of which: subsidiaries</t>
    <phoneticPr fontId="0" type="noConversion"/>
  </si>
  <si>
    <t>II.G4c. Of which: fellow subsidiaries</t>
    <phoneticPr fontId="0" type="noConversion"/>
  </si>
  <si>
    <t>II.G4d. Of which: Holding company</t>
    <phoneticPr fontId="0" type="noConversion"/>
  </si>
  <si>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</si>
  <si>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</si>
  <si>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</si>
  <si>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</si>
  <si>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</si>
  <si>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</si>
  <si>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</si>
  <si>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</si>
  <si>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</si>
  <si>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</si>
  <si>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</si>
  <si>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</si>
  <si>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Net assets</t>
    <phoneticPr fontId="0" type="noConversion"/>
  </si>
  <si>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</si>
  <si>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</si>
  <si>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</si>
  <si>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</si>
  <si>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</si>
  <si>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</si>
  <si>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</si>
  <si>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</si>
  <si>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</si>
  <si>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</si>
  <si>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</si>
  <si>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</si>
  <si>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</si>
  <si>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</si>
  <si>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</si>
  <si>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Commentaries</t>
  </si>
  <si>
    <t>Check for input on Branch Jurisdicion and Name (N15)</t>
  </si>
  <si>
    <t xml:space="preserve">Check </t>
  </si>
  <si>
    <t>Check for input on Branch Jurisdicion and Name (P15)</t>
  </si>
  <si>
    <t>Check for input on Branch Jurisdicion and Name (R15)</t>
  </si>
  <si>
    <t>Check for input on Branch Jurisdicion and Name (T15)</t>
  </si>
  <si>
    <t>F.G.1 General insurance liabilities – outstanding claims liabilities</t>
  </si>
  <si>
    <t>Column 15</t>
    <phoneticPr fontId="4" type="noConversion"/>
  </si>
  <si>
    <t>Column 16</t>
    <phoneticPr fontId="4" type="noConversion"/>
  </si>
  <si>
    <t>General Insurance Lines of Business</t>
  </si>
  <si>
    <t xml:space="preserve"> Total Outstanding Claims Liabilities</t>
  </si>
  <si>
    <t>Components of Gross Outstanding Claims Liabilities</t>
  </si>
  <si>
    <t>Components of Net Outstanding Claims Liabilities</t>
  </si>
  <si>
    <t>Data Validation</t>
  </si>
  <si>
    <t>Gross Outstanding Claims Liabilities</t>
  </si>
  <si>
    <t>Estimate of Reinsurance Recoverables</t>
    <phoneticPr fontId="0" type="noConversion"/>
  </si>
  <si>
    <t>Net Outstanding Claims Liabilities</t>
  </si>
  <si>
    <t xml:space="preserve">Case Outstanding </t>
    <phoneticPr fontId="0" type="noConversion"/>
  </si>
  <si>
    <t>IBNR</t>
    <phoneticPr fontId="0" type="noConversion"/>
  </si>
  <si>
    <t xml:space="preserve">ULAE </t>
    <phoneticPr fontId="0" type="noConversion"/>
  </si>
  <si>
    <t xml:space="preserve">MOCE (Risk Margin) </t>
  </si>
  <si>
    <t>Discounting Impact 
*[Input in Negative Value]</t>
  </si>
  <si>
    <t xml:space="preserve">Case Outstanding </t>
  </si>
  <si>
    <t>IBNR</t>
  </si>
  <si>
    <t xml:space="preserve">ULAE </t>
  </si>
  <si>
    <t xml:space="preserve">MOCE (Risk Margin) </t>
    <phoneticPr fontId="0" type="noConversion"/>
  </si>
  <si>
    <t>Is Gross &gt;= Net?</t>
  </si>
  <si>
    <t>If not, please explain</t>
  </si>
  <si>
    <t>Direct Insurance</t>
  </si>
  <si>
    <t>None</t>
  </si>
  <si>
    <t>Direct - Onshore</t>
  </si>
  <si>
    <t>Direct - Accident and Health</t>
    <phoneticPr fontId="4" type="noConversion"/>
  </si>
  <si>
    <t>Direct - Accident and Health - Onshore</t>
  </si>
  <si>
    <t>Direct - Motor Vehicle</t>
    <phoneticPr fontId="4" type="noConversion"/>
  </si>
  <si>
    <t>Direct - Motor Vehicle - Onshore</t>
  </si>
  <si>
    <t>Aviation</t>
  </si>
  <si>
    <t>Direct - Aviation</t>
  </si>
  <si>
    <t>Direct - Aviation - Onshore</t>
  </si>
  <si>
    <t>Ships</t>
  </si>
  <si>
    <t>Direct - Ships</t>
    <phoneticPr fontId="4" type="noConversion"/>
  </si>
  <si>
    <t>Direct - Ships - Onshore</t>
  </si>
  <si>
    <t>Goods in Transit</t>
  </si>
  <si>
    <t>Direct - Goods in Transit</t>
    <phoneticPr fontId="4" type="noConversion"/>
  </si>
  <si>
    <t>Direct - Goods in Transit - Onshore</t>
  </si>
  <si>
    <t>Direct - Property Damage</t>
    <phoneticPr fontId="4" type="noConversion"/>
  </si>
  <si>
    <t>Direct - Property Damage - Onshore</t>
  </si>
  <si>
    <t>Employees' Compensation (EC)</t>
  </si>
  <si>
    <t>None</t>
    <phoneticPr fontId="4"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</si>
  <si>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</si>
  <si>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</si>
  <si>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</si>
  <si>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</si>
  <si>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</si>
  <si>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</si>
  <si>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None - Onshore</t>
  </si>
  <si>
    <t>Public Liability</t>
    <phoneticPr fontId="0" type="noConversion"/>
  </si>
  <si>
    <t>Direct - General Liability - Public Liability</t>
    <phoneticPr fontId="4" type="noConversion"/>
  </si>
  <si>
    <t>Direct - General Liability - Public Liability - Onshore</t>
  </si>
  <si>
    <t>Other Liability</t>
    <phoneticPr fontId="0" type="noConversion"/>
  </si>
  <si>
    <t>Direct - General Liability - Other Liability</t>
    <phoneticPr fontId="4" type="noConversion"/>
  </si>
  <si>
    <t>Direct - General Liability - Other Liability - Onshore</t>
  </si>
  <si>
    <t>Direct - Pecuniary Loss</t>
    <phoneticPr fontId="4" type="noConversion"/>
  </si>
  <si>
    <t>Direct - Pecuniary Loss - Onshore</t>
    <phoneticPr fontId="4" type="noConversion"/>
  </si>
  <si>
    <t>Standard Mortgage</t>
    <phoneticPr fontId="4" type="noConversion"/>
  </si>
  <si>
    <t>Direct - Pecuniary Loss - Standard Mortgage</t>
    <phoneticPr fontId="4" type="noConversion"/>
  </si>
  <si>
    <t>Direct - Pecuniary Loss - Standard Mortgage - Onshore</t>
    <phoneticPr fontId="4" type="noConversion"/>
  </si>
  <si>
    <t xml:space="preserve">Reverse Mortgage </t>
    <phoneticPr fontId="4" type="noConversion"/>
  </si>
  <si>
    <t>Direct - Pecuniary Loss - Reverse Mortgage</t>
    <phoneticPr fontId="4" type="noConversion"/>
  </si>
  <si>
    <t>Direct - Pecuniary Loss - Reverse Mortgage - Onshore</t>
    <phoneticPr fontId="4" type="noConversion"/>
  </si>
  <si>
    <t>Credit &amp; Others</t>
  </si>
  <si>
    <t>Direct - Pecuniary Loss - Credit and Others</t>
    <phoneticPr fontId="4"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</si>
  <si>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</si>
  <si>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</si>
  <si>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</si>
  <si>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</si>
  <si>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</si>
  <si>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</si>
  <si>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</si>
  <si>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</si>
  <si>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</si>
  <si>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</si>
  <si>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</si>
  <si>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</si>
  <si>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</si>
  <si>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</si>
  <si>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4" type="noConversion"/>
  </si>
  <si>
    <t>Direct - Pecuniary Loss - Standard Mortgage - Offshore</t>
    <phoneticPr fontId="4" type="noConversion"/>
  </si>
  <si>
    <t>Direct - Pecuniary Loss - Reverse Mortgage - Offshore</t>
    <phoneticPr fontId="4" type="noConversion"/>
  </si>
  <si>
    <t>Direct - Pecuniary Loss - Credit and Others - Offshore</t>
  </si>
  <si>
    <t xml:space="preserve">Reinsurance Inward </t>
  </si>
  <si>
    <t xml:space="preserve">None - </t>
  </si>
  <si>
    <t>Proportional Facultative - Onshore</t>
    <phoneticPr fontId="0" type="noConversion"/>
  </si>
  <si>
    <t>Proportional RI - Accident and Health</t>
    <phoneticPr fontId="4" type="noConversion"/>
  </si>
  <si>
    <t>Proportional RI - Accident and Health - Onshore</t>
  </si>
  <si>
    <t>Proportional RI - Motor Vehicle</t>
    <phoneticPr fontId="4" type="noConversion"/>
  </si>
  <si>
    <t>Proportional RI - Motor Vehicle - Onshore</t>
  </si>
  <si>
    <t>Proportional RI - Aviation</t>
  </si>
  <si>
    <t>Proportional RI - Aviation - Onshore</t>
  </si>
  <si>
    <t>Proportional RI - Ships</t>
    <phoneticPr fontId="4" type="noConversion"/>
  </si>
  <si>
    <t>Proportional RI - Ships - Onshore</t>
  </si>
  <si>
    <t>Proportional RI - Goods in Transit</t>
    <phoneticPr fontId="4" type="noConversion"/>
  </si>
  <si>
    <t>Proportional RI - Goods in Transit - Onshore</t>
  </si>
  <si>
    <t>Proportional RI - Property Damage</t>
    <phoneticPr fontId="4" type="noConversion"/>
  </si>
  <si>
    <t>Proportional RI - Property Damage - Onshore</t>
  </si>
  <si>
    <t>Proportional RI - Employees' Compensation</t>
  </si>
  <si>
    <t>Proportional RI - Employees' Compensation - Onshore</t>
  </si>
  <si>
    <t>Proportional RI - General Liability</t>
    <phoneticPr fontId="4" type="noConversion"/>
  </si>
  <si>
    <t>Proportional RI - General Liability - Onshore</t>
  </si>
  <si>
    <t xml:space="preserve">Proportional RI - Pecuniary Loss </t>
    <phoneticPr fontId="4" type="noConversion"/>
  </si>
  <si>
    <t>Proportional RI - Pecuniary Loss - Onshore</t>
    <phoneticPr fontId="4"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</si>
  <si>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</si>
  <si>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</si>
  <si>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</si>
  <si>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</si>
  <si>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</si>
  <si>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</si>
  <si>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0"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</si>
  <si>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</si>
  <si>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</si>
  <si>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</si>
  <si>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</si>
  <si>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</si>
  <si>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</si>
  <si>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</si>
  <si>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</si>
  <si>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</si>
  <si>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4" type="noConversion"/>
  </si>
  <si>
    <t>Proportional RI - Pecuniary Loss - Standard Mortgage - Offshore</t>
    <phoneticPr fontId="4" type="noConversion"/>
  </si>
  <si>
    <t>Proportional RI - Pecuniary Loss - Reverse Mortgage - Offshore</t>
    <phoneticPr fontId="4" type="noConversion"/>
  </si>
  <si>
    <t>Proportional RI - Pecuniary Loss - Credit and Others - Offshore</t>
    <phoneticPr fontId="4" type="noConversion"/>
  </si>
  <si>
    <t>Non-Proportional Facultative - Onshore</t>
    <phoneticPr fontId="0" type="noConversion"/>
  </si>
  <si>
    <t>Non-Proportional RI - Accident and Health</t>
    <phoneticPr fontId="4" type="noConversion"/>
  </si>
  <si>
    <t>Non-Proportional RI - Accident and Health - Onshore</t>
  </si>
  <si>
    <t>Non-Proportional RI - Motor Vehicle</t>
    <phoneticPr fontId="4" type="noConversion"/>
  </si>
  <si>
    <t>Non-Proportional RI - Motor Vehicle - Onshore</t>
  </si>
  <si>
    <t>Non-Proportional RI - Marine, Aviation, and Transport</t>
    <phoneticPr fontId="4" type="noConversion"/>
  </si>
  <si>
    <t>Non-Proportional RI - Marine, Aviation, and Transport - Onshore</t>
  </si>
  <si>
    <t>Non-Proportional RI - Property Damage</t>
    <phoneticPr fontId="4" type="noConversion"/>
  </si>
  <si>
    <t>Non-Proportional RI - Property Damage - Onshore</t>
  </si>
  <si>
    <t>Non-Proportional RI - Employees' Compensation</t>
  </si>
  <si>
    <t>Non-Proportional RI - Employees' Compensation - Onshore</t>
  </si>
  <si>
    <t>Non-Proportional RI - General Liability</t>
    <phoneticPr fontId="4" type="noConversion"/>
  </si>
  <si>
    <t>Non-Proportional RI - General Liability - Onshore</t>
  </si>
  <si>
    <t>Non-Proportional RI - Pecuniary Loss</t>
    <phoneticPr fontId="4" type="noConversion"/>
  </si>
  <si>
    <t>Non-Proportional RI - Pecuniary Loss - Onshore</t>
  </si>
  <si>
    <t>Non-Proportional RI - Pecuniary Loss - Standard Mortgage</t>
    <phoneticPr fontId="4" type="noConversion"/>
  </si>
  <si>
    <t>Non-Proportional RI - Pecuniary Loss - Standard Mortgage - Onshore</t>
    <phoneticPr fontId="4" type="noConversion"/>
  </si>
  <si>
    <t>Non-Proportional RI - Pecuniary Loss - Reverse Mortgage</t>
    <phoneticPr fontId="4" type="noConversion"/>
  </si>
  <si>
    <t>Non-Proportional RI - Pecuniary Loss - Reverse Mortgage - Onshore</t>
    <phoneticPr fontId="4" type="noConversion"/>
  </si>
  <si>
    <t>Non-Proportional RI - Pecuniary Loss - Credit and Others</t>
    <phoneticPr fontId="4" type="noConversion"/>
  </si>
  <si>
    <t>Non-Proportional RI - Pecuniary Loss - Credit and Others - Onshore</t>
    <phoneticPr fontId="4" type="noConversion"/>
  </si>
  <si>
    <t>Non-Proportional Facultative - Offshore</t>
    <phoneticPr fontId="0"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</si>
  <si>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</si>
  <si>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</si>
  <si>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</si>
  <si>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</si>
  <si>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</si>
  <si>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</si>
  <si>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</si>
  <si>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4" type="noConversion"/>
  </si>
  <si>
    <t>Non-Proportional RI - Pecuniary Loss - Standard Mortgage</t>
  </si>
  <si>
    <t>Non-Proportional RI - Pecuniary Loss - Standard Mortgage - Offshore</t>
    <phoneticPr fontId="4" type="noConversion"/>
  </si>
  <si>
    <t>Non-Proportional RI - Pecuniary Loss - Reverse Mortgage</t>
  </si>
  <si>
    <t>Non-Proportional RI - Pecuniary Loss - Reverse Mortgage - Offshore</t>
    <phoneticPr fontId="4" type="noConversion"/>
  </si>
  <si>
    <t>Non-Proportional RI - Pecuniary Loss - Credit and Others</t>
  </si>
  <si>
    <t>Non-Proportional RI - Pecuniary Loss - Credit and Others - Offshore</t>
    <phoneticPr fontId="4" type="noConversion"/>
  </si>
  <si>
    <t>Proportional Treaty - Onshore</t>
    <phoneticPr fontId="0" type="noConversion"/>
  </si>
  <si>
    <t>Proportional Treaty - Offshore</t>
    <phoneticPr fontId="0" type="noConversion"/>
  </si>
  <si>
    <t>Non-Proportional Treaty - Onshore</t>
    <phoneticPr fontId="0" type="noConversion"/>
  </si>
  <si>
    <t>Non-Proportional Treaty - Offshore</t>
    <phoneticPr fontId="0" type="noConversion"/>
  </si>
  <si>
    <t>Non-Proportional RI - General Liability</t>
  </si>
  <si>
    <t>Discounting impact should be reported as negative value</t>
  </si>
  <si>
    <t>Check unexplained Gross &lt; Net</t>
  </si>
  <si>
    <t>Check</t>
  </si>
  <si>
    <t>Check Outstanding claims liabilities reconciliation with F.G.1</t>
  </si>
  <si>
    <t>Check MOCE reconciliation with F.G.1, F.G.2A and F.G.2B</t>
  </si>
  <si>
    <t>F.G.2 General insurance liabilities – premium liabilities</t>
  </si>
  <si>
    <t>Column 5</t>
    <phoneticPr fontId="4" type="noConversion"/>
  </si>
  <si>
    <t xml:space="preserve"> Total Premium Liabilities</t>
  </si>
  <si>
    <t>Comments</t>
  </si>
  <si>
    <t>Gross Premium Liabilities</t>
  </si>
  <si>
    <t>Reinsurers' Share of Premium Liabilities</t>
  </si>
  <si>
    <t>Net Premium Liabilities</t>
  </si>
  <si>
    <t>Standard Mortgage</t>
    <phoneticPr fontId="0" type="noConversion"/>
  </si>
  <si>
    <t>Reverse Mortgage</t>
    <phoneticPr fontId="0" type="noConversion"/>
  </si>
  <si>
    <t>Standard Mortgage</t>
  </si>
  <si>
    <t>Reinsurance Inward</t>
    <phoneticPr fontId="0" type="noConversion"/>
  </si>
  <si>
    <t>F.G.2A General insurance liabilities – premium liabilities in which premium is received or already recognized as a receivable asset item under the regulatory balance sheet</t>
  </si>
  <si>
    <t>Column 9</t>
    <phoneticPr fontId="0"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</si>
  <si>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</si>
  <si>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</si>
  <si>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</si>
  <si>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</si>
  <si>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</si>
  <si>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</si>
  <si>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</si>
  <si>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</si>
  <si>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</si>
  <si>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</si>
  <si>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</si>
  <si>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F.G.2, F.G.2A and F.G.2B</t>
  </si>
  <si>
    <t xml:space="preserve">F.G.2B General insurance liabilities – premium liabilities in which premium is yet to be recognized as a receivable asset item under the regulatory balance sheet </t>
  </si>
  <si>
    <t>Premium Liabilities - Premium Unrecognized</t>
  </si>
  <si>
    <t>Expected Deficit (Gross) 
[+ve for deficit, -ve for surplus]</t>
    <phoneticPr fontId="3" type="noConversion"/>
  </si>
  <si>
    <t>Reinsurers' Share of Deficit 
[+ve for deficit, -ve for surplus]</t>
    <phoneticPr fontId="3"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</si>
  <si>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</si>
  <si>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</si>
  <si>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</si>
  <si>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</si>
  <si>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</si>
  <si>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F.CONC.1 Concentration by sector</t>
  </si>
  <si>
    <r>
      <t>1. Direct Exposure to/from (</t>
    </r>
    <r>
      <rPr>
        <b/>
        <u/>
        <sz val="10"/>
        <color theme="0"/>
        <rFont val="Arial"/>
        <family val="2"/>
      </rPr>
      <t>before</t>
    </r>
    <r>
      <rPr>
        <b/>
        <sz val="10"/>
        <color theme="0"/>
        <rFont val="Arial"/>
        <family val="2"/>
      </rPr>
      <t xml:space="preserve"> applying look-through)</t>
    </r>
  </si>
  <si>
    <t>Column 34</t>
  </si>
  <si>
    <t>Reference to F.1</t>
  </si>
  <si>
    <t>Central Banks and Public Financial Institutions 
(Domestic Exposure)</t>
  </si>
  <si>
    <t>Central Banks and Public Financial Institutions 
(Non-domestic Exposure)</t>
  </si>
  <si>
    <t>Banks and Deposit-taking Institutions
(Domestic Exposure)</t>
  </si>
  <si>
    <t>Banks and Deposit-taking Institutions
(Non-domestic Exposure)</t>
  </si>
  <si>
    <t>(Re)Insurers
(Domestic Exposure)</t>
  </si>
  <si>
    <t>(Re)Insurers
(Non-domestic Exposure)</t>
  </si>
  <si>
    <t>Pension Funds
(Domestic Exposure)</t>
  </si>
  <si>
    <t>Pension Funds
(Non-domestic Exposure)</t>
  </si>
  <si>
    <t>Other Financial Intermediaries (OFIs)
(Domestic Exposure)</t>
  </si>
  <si>
    <t>Other Financial Intermediaries (OFIs)
(Non-domestic Exposure)</t>
  </si>
  <si>
    <t>Total Exposures to Financial Corporations</t>
  </si>
  <si>
    <t>Non-financial Corporations 
(Domestic Exposure)</t>
  </si>
  <si>
    <t>Government
(Domestic Exposure)</t>
  </si>
  <si>
    <t>Households
(Domestic Exposure)</t>
  </si>
  <si>
    <t>Non-financial Corporations, Government and Households
(Non-domestic Exposure)</t>
  </si>
  <si>
    <r>
      <t>Unallocated Exposures</t>
    </r>
    <r>
      <rPr>
        <b/>
        <vertAlign val="superscript"/>
        <sz val="10"/>
        <rFont val="Arial"/>
        <family val="2"/>
      </rPr>
      <t>2</t>
    </r>
  </si>
  <si>
    <t>Total Exposures</t>
  </si>
  <si>
    <t>Supplementary information
(Free text input)</t>
  </si>
  <si>
    <t>of which: prudentially consolidated in banking groups</t>
  </si>
  <si>
    <t>Money Market Funds (MMFs)
(Domestic Exposure)</t>
  </si>
  <si>
    <t>Hedge Funds
(Domestic Exposure)</t>
  </si>
  <si>
    <t>Other Investment Funds
(Domestic Exposure)</t>
  </si>
  <si>
    <t>Trust Companies
(Domestic Exposure)</t>
  </si>
  <si>
    <t>(d) (i)</t>
  </si>
  <si>
    <t>Finance Companies
(Domestic Exposure)</t>
  </si>
  <si>
    <t>(e) (i)</t>
  </si>
  <si>
    <t>Broker Dealers
(Domestic Exposure)</t>
  </si>
  <si>
    <t>(f) (i)</t>
  </si>
  <si>
    <t>Structured Finance Vehicles
(Domestic Exposure)</t>
  </si>
  <si>
    <t>(g) (i)</t>
  </si>
  <si>
    <t>Central Counterparties (CCPs)
(Domestic Exposure)</t>
  </si>
  <si>
    <t>(h) (i)</t>
  </si>
  <si>
    <r>
      <t>OFIs not elsewhere shown from Column 13 to 25
(Domestic Exposure)</t>
    </r>
    <r>
      <rPr>
        <b/>
        <vertAlign val="superscript"/>
        <sz val="10"/>
        <rFont val="Arial"/>
        <family val="2"/>
      </rPr>
      <t>1</t>
    </r>
  </si>
  <si>
    <r>
      <t xml:space="preserve">I – Total Assets </t>
    </r>
    <r>
      <rPr>
        <sz val="10"/>
        <rFont val="Arial"/>
        <family val="2"/>
      </rPr>
      <t> </t>
    </r>
  </si>
  <si>
    <t>I.C/D Cash and deposits</t>
  </si>
  <si>
    <t>Of which: I.F3. Portfolio Investment</t>
  </si>
  <si>
    <t>I.L/M/N/O Investment in and amounts due from subsidiaries, affiliates / associate, fellow subsidiaries, holding company</t>
  </si>
  <si>
    <t xml:space="preserve">II – Total Liabilities </t>
  </si>
  <si>
    <t>2. Full Look-through - Exposure to/from</t>
  </si>
  <si>
    <t>Column 35</t>
  </si>
  <si>
    <t>Column 36</t>
  </si>
  <si>
    <t>Column 37</t>
  </si>
  <si>
    <t>Column 38</t>
  </si>
  <si>
    <t>Column 39</t>
  </si>
  <si>
    <t>Column 40</t>
  </si>
  <si>
    <t>Column 41</t>
  </si>
  <si>
    <t>Column 42</t>
  </si>
  <si>
    <t>Column 43</t>
  </si>
  <si>
    <t>Column 44</t>
  </si>
  <si>
    <t>Central Banks and Public Financial Institutions</t>
  </si>
  <si>
    <t>Banks and Deposit-taking Institutions</t>
  </si>
  <si>
    <t>(Re)Insurers</t>
  </si>
  <si>
    <t>Pension Funds</t>
  </si>
  <si>
    <t>Other Financial Intermediaries (OFIs)</t>
  </si>
  <si>
    <t xml:space="preserve">Non-financial Corporations </t>
  </si>
  <si>
    <t>Unallocated Exposures</t>
  </si>
  <si>
    <t>I.F3. Portfolio Investment</t>
  </si>
  <si>
    <t>Allocation on Properties</t>
  </si>
  <si>
    <t>Allocation on Cash</t>
  </si>
  <si>
    <t>Allocation on Fixed Income</t>
  </si>
  <si>
    <t>Allocation on Equities</t>
  </si>
  <si>
    <t>Allocation on Derivatives</t>
  </si>
  <si>
    <t>Other Allocations</t>
  </si>
  <si>
    <t>Any Unknown Allocations</t>
  </si>
  <si>
    <t>Total Carrying Value of Portfolio Investment</t>
  </si>
  <si>
    <t>Total Carrying Value</t>
  </si>
  <si>
    <t>3. Full Look-through - Industrial segmentation according to The Global Industry Classification Standard (GICS)</t>
  </si>
  <si>
    <t>Column 45</t>
  </si>
  <si>
    <t>Column 46</t>
  </si>
  <si>
    <t>Column 47</t>
  </si>
  <si>
    <t>Column 48</t>
  </si>
  <si>
    <t>Column 49</t>
  </si>
  <si>
    <t>Column 50</t>
  </si>
  <si>
    <t>Column 51</t>
  </si>
  <si>
    <t>Column 52</t>
  </si>
  <si>
    <t>Column 53</t>
  </si>
  <si>
    <t>Column 54</t>
  </si>
  <si>
    <t>Column 55</t>
  </si>
  <si>
    <t>Column 56</t>
  </si>
  <si>
    <t>Column 57</t>
  </si>
  <si>
    <t>Column 58</t>
  </si>
  <si>
    <t>Column 59</t>
  </si>
  <si>
    <t>Energy
(GICS)</t>
  </si>
  <si>
    <t>Materials
(GICS)</t>
  </si>
  <si>
    <t>Industrials
(GICS)</t>
  </si>
  <si>
    <t>Consumer Discretionary
(GICS)</t>
  </si>
  <si>
    <t>Consumer Staples
(GICS)</t>
  </si>
  <si>
    <t>Health Care
(GICS)</t>
  </si>
  <si>
    <t>Financials
(GICS)</t>
  </si>
  <si>
    <t>Information Technology
(GICS)</t>
  </si>
  <si>
    <t>Communication Services
(GICS)</t>
  </si>
  <si>
    <t>Utilities
(GICS)</t>
  </si>
  <si>
    <t>Real Estate
(GICS)</t>
  </si>
  <si>
    <t>of which: Sovereign Bonds</t>
  </si>
  <si>
    <t>of which: Corporate Bonds</t>
  </si>
  <si>
    <t>of which: Other Debt Securities</t>
  </si>
  <si>
    <t>of which: Portfolio Investment</t>
  </si>
  <si>
    <t>of which: Listed</t>
  </si>
  <si>
    <t xml:space="preserve">of which: Other Equities </t>
  </si>
  <si>
    <t>of which: Properties excluding Portfolio Investment</t>
  </si>
  <si>
    <t>of which: Mortgage loans</t>
  </si>
  <si>
    <t>of which: Policy Loans</t>
  </si>
  <si>
    <t>of which: Other loans and advances</t>
  </si>
  <si>
    <t>Other Assets, not elsewhere shown above</t>
  </si>
  <si>
    <t>Total assets</t>
  </si>
  <si>
    <r>
      <rPr>
        <vertAlign val="superscript"/>
        <sz val="10"/>
        <rFont val="Arial"/>
        <family val="2"/>
      </rPr>
      <t>1</t>
    </r>
    <r>
      <rPr>
        <sz val="10"/>
        <rFont val="Arial"/>
        <family val="2"/>
      </rPr>
      <t xml:space="preserve"> Please specify the details if it exceeds 5% of total assets and total liabilities where applicable.</t>
    </r>
  </si>
  <si>
    <r>
      <rPr>
        <vertAlign val="superscript"/>
        <sz val="10"/>
        <rFont val="Arial"/>
        <family val="2"/>
      </rPr>
      <t>2</t>
    </r>
    <r>
      <rPr>
        <sz val="10"/>
        <rFont val="Arial"/>
        <family val="2"/>
      </rPr>
      <t xml:space="preserve"> For financial assets (i.e. item I.C/D to item I.G, item I.J to item I.L/M/N/O) and financial liabilities (i.e. item II.E to II.G), please specify the details if it exceeds 5% of total assets and total liabilities where applicable.</t>
    </r>
  </si>
  <si>
    <t>Worksheets</t>
  </si>
  <si>
    <t>Item 1 Value</t>
  </si>
  <si>
    <t>Item 2 Value</t>
  </si>
  <si>
    <t>Check (I.A. Goodwill)</t>
  </si>
  <si>
    <t>F.CONC.1 / F.1</t>
  </si>
  <si>
    <t>Check (I.B. Intangible assets)</t>
  </si>
  <si>
    <t>Check (I.C/D Cash and deposits)</t>
  </si>
  <si>
    <t>Check (I.E. Debt securities )</t>
  </si>
  <si>
    <t>Check (I.F. Equities)</t>
  </si>
  <si>
    <t>Check (I.F3. Portfolio Investment)</t>
  </si>
  <si>
    <t>Check (I.G. Derivative financial instruments)</t>
  </si>
  <si>
    <t>Check (I.H. Properties )</t>
  </si>
  <si>
    <t>Check (I.I. Policyholder account assets in respect of unit-linked products / account value for retirement scheme)</t>
  </si>
  <si>
    <t>Check (I.J. Loans and advances)</t>
  </si>
  <si>
    <t>Check (I.K. Reverse repurchase agreements)</t>
  </si>
  <si>
    <t>Check (I.L/M/N/O Investment in and amounts due from subsidiaries, affiliates / associate, fellow subsidiaries, holding company)</t>
  </si>
  <si>
    <t>Check (I.P. Reinsurance assets)</t>
  </si>
  <si>
    <t>Check (I.Q. Non-investment assets)</t>
  </si>
  <si>
    <t>Check (I.R.Amount due from Shareholder Fund)</t>
  </si>
  <si>
    <t>Check (I.S.Amount due from other insurance funds)</t>
  </si>
  <si>
    <t>Check (I.T. other assets)</t>
  </si>
  <si>
    <t>Check (I.U. Total assets)</t>
  </si>
  <si>
    <t>Check (II.A. and II.B. Total insurance liabilities (gross of reinsurance))</t>
  </si>
  <si>
    <t>Check (II.C. Payables to policyholders, intermediaries &amp; reinsurers (including deposits from))</t>
  </si>
  <si>
    <t>Check (II.D. Reinsurance liabilities)</t>
  </si>
  <si>
    <t>Check (II.E. Derivative financial instruments)</t>
  </si>
  <si>
    <t>Check (II.F. Repurchase agreements)</t>
  </si>
  <si>
    <t>Check (II.G. Total other liabilities)</t>
  </si>
  <si>
    <t>Check (II.H. Amount due to Shareholder Fund)</t>
  </si>
  <si>
    <t>Check (II.I. Amount due to other insurance funds)</t>
  </si>
  <si>
    <t>Check (II.J. Contingent liabilities (on regulatory basis))</t>
  </si>
  <si>
    <t>Check (II.K. other liabilities)</t>
  </si>
  <si>
    <t>Check (II.L. Total liabilities)</t>
  </si>
  <si>
    <t>Check (Allocation on Properties)</t>
  </si>
  <si>
    <t>F.CONC.1 / F.A.6</t>
  </si>
  <si>
    <t>Check (Allocation on Cash)</t>
  </si>
  <si>
    <t>Check (Allocation on Fixed Income)</t>
  </si>
  <si>
    <t>Check (Allocation on Equities)</t>
  </si>
  <si>
    <t>Check (Allocation on Derivatives)</t>
  </si>
  <si>
    <t>Check (Other Allocations)</t>
  </si>
  <si>
    <t>Check (Any Unknown Allocations)</t>
  </si>
  <si>
    <t>Check (Total Carrying Value of Portfolio Investment)</t>
  </si>
  <si>
    <t>Check (Total assets)</t>
  </si>
  <si>
    <t>F.CONC.2 Cross-border concentration</t>
  </si>
  <si>
    <t>Cash and cash equivalents and deposits</t>
  </si>
  <si>
    <t>Debt Securities</t>
  </si>
  <si>
    <t>Equities</t>
  </si>
  <si>
    <t>Properties</t>
  </si>
  <si>
    <t xml:space="preserve">Loans and advances </t>
  </si>
  <si>
    <t>Assets Held for ILAS / Retirement Schemes a/c Balances</t>
  </si>
  <si>
    <t>Reinsurance assets</t>
  </si>
  <si>
    <t>Investment in/ amount due from affiliates/ associates/ subsidiaries/ fellow subsidiaries &amp; holding companies</t>
  </si>
  <si>
    <r>
      <t>Other Assets</t>
    </r>
    <r>
      <rPr>
        <b/>
        <vertAlign val="superscript"/>
        <sz val="10"/>
        <rFont val="Arial"/>
        <family val="2"/>
      </rPr>
      <t>2</t>
    </r>
  </si>
  <si>
    <t>Total Assets</t>
  </si>
  <si>
    <t>Sovereign Bonds</t>
  </si>
  <si>
    <t>Other Debt Securities</t>
  </si>
  <si>
    <t>Portfolio Investment</t>
  </si>
  <si>
    <t xml:space="preserve">Other Equities </t>
  </si>
  <si>
    <t>Properties excluding Portfolio Investment</t>
  </si>
  <si>
    <t>Investment in Affiliates</t>
  </si>
  <si>
    <t>Other Assets</t>
  </si>
  <si>
    <t>Carrying value under regulatory balance sheet as at period end</t>
  </si>
  <si>
    <t>Multilateral development banks and supranational organization</t>
  </si>
  <si>
    <t>American Samoa (USA)</t>
  </si>
  <si>
    <t>Anguilla (UK)</t>
  </si>
  <si>
    <t>Bermuda (UK)</t>
  </si>
  <si>
    <t>British Virgin Islands (UK)</t>
  </si>
  <si>
    <t>Cayman Islands (UK)</t>
  </si>
  <si>
    <t>Guernsey (UK)</t>
  </si>
  <si>
    <t>Hong Kong (China)</t>
  </si>
  <si>
    <t>Macau (China)</t>
  </si>
  <si>
    <t>Mauritius</t>
  </si>
  <si>
    <t>Panama</t>
  </si>
  <si>
    <t>Singapore</t>
  </si>
  <si>
    <t>Developed countries</t>
  </si>
  <si>
    <t>Australia</t>
  </si>
  <si>
    <t>Austria</t>
  </si>
  <si>
    <t>Belgium</t>
  </si>
  <si>
    <t>Canada</t>
  </si>
  <si>
    <t>Denmark</t>
  </si>
  <si>
    <t>Finland</t>
  </si>
  <si>
    <t>France</t>
  </si>
  <si>
    <t>Germany</t>
  </si>
  <si>
    <t>Ireland</t>
  </si>
  <si>
    <t>Israel</t>
  </si>
  <si>
    <t>Italy</t>
  </si>
  <si>
    <t>Japan</t>
  </si>
  <si>
    <t>Netherlands</t>
  </si>
  <si>
    <t>New Zealand</t>
  </si>
  <si>
    <t>Norway</t>
  </si>
  <si>
    <t>Portugal</t>
  </si>
  <si>
    <t>Spain</t>
  </si>
  <si>
    <t>Sweden</t>
  </si>
  <si>
    <t>Switzerland</t>
  </si>
  <si>
    <t>United Kingdom</t>
  </si>
  <si>
    <t>United States of America</t>
  </si>
  <si>
    <r>
      <t>Others</t>
    </r>
    <r>
      <rPr>
        <vertAlign val="superscript"/>
        <sz val="10"/>
        <color theme="1"/>
        <rFont val="Arial"/>
        <family val="2"/>
      </rPr>
      <t>1</t>
    </r>
  </si>
  <si>
    <t>Developing Europe</t>
  </si>
  <si>
    <t>Greece</t>
  </si>
  <si>
    <t>Luxembourg</t>
  </si>
  <si>
    <t>Romania</t>
  </si>
  <si>
    <t>Russia</t>
  </si>
  <si>
    <t>Turkey</t>
  </si>
  <si>
    <t>Developing Latin America and 
Caribbean</t>
  </si>
  <si>
    <t>Brazil</t>
  </si>
  <si>
    <t>Chile</t>
  </si>
  <si>
    <t>Colombia</t>
  </si>
  <si>
    <t>Dominican Republic</t>
  </si>
  <si>
    <t>Honduras</t>
  </si>
  <si>
    <t>Mexico</t>
  </si>
  <si>
    <t>Peru</t>
  </si>
  <si>
    <t>Uruguay</t>
  </si>
  <si>
    <t>Venezuela</t>
  </si>
  <si>
    <t>Developing Africa and Middle East</t>
  </si>
  <si>
    <t>Egypt</t>
  </si>
  <si>
    <t>Ghana</t>
  </si>
  <si>
    <t>Kuwait</t>
  </si>
  <si>
    <t>Oman</t>
  </si>
  <si>
    <t>Qatar</t>
  </si>
  <si>
    <t>Saudi Arabia</t>
  </si>
  <si>
    <t>South Africa</t>
  </si>
  <si>
    <t>United Arab Emirates</t>
  </si>
  <si>
    <t>Developing Asia and Pacific</t>
  </si>
  <si>
    <t>China</t>
  </si>
  <si>
    <t>India</t>
  </si>
  <si>
    <t>Indonesia</t>
  </si>
  <si>
    <t>Kazakhstan</t>
  </si>
  <si>
    <t>Malaysia</t>
  </si>
  <si>
    <t>Mongolia</t>
  </si>
  <si>
    <t>Philippines</t>
  </si>
  <si>
    <t>South Korea</t>
  </si>
  <si>
    <t>Sri Lanka</t>
  </si>
  <si>
    <t>Taiwan</t>
  </si>
  <si>
    <t>Thailand</t>
  </si>
  <si>
    <r>
      <t>Unallocated</t>
    </r>
    <r>
      <rPr>
        <b/>
        <vertAlign val="superscript"/>
        <sz val="10"/>
        <rFont val="Arial"/>
        <family val="2"/>
      </rPr>
      <t>1</t>
    </r>
  </si>
  <si>
    <r>
      <rPr>
        <vertAlign val="superscript"/>
        <sz val="10"/>
        <color theme="1"/>
        <rFont val="Arial"/>
        <family val="2"/>
      </rPr>
      <t>1</t>
    </r>
    <r>
      <rPr>
        <sz val="10"/>
        <color theme="1"/>
        <rFont val="Arial"/>
        <family val="2"/>
      </rPr>
      <t xml:space="preserve"> Please comment if it exceeds 5% of total assets</t>
    </r>
  </si>
  <si>
    <r>
      <rPr>
        <vertAlign val="superscript"/>
        <sz val="10"/>
        <color theme="1"/>
        <rFont val="Arial"/>
        <family val="2"/>
      </rPr>
      <t>2</t>
    </r>
    <r>
      <rPr>
        <sz val="10"/>
        <color theme="1"/>
        <rFont val="Arial"/>
        <family val="2"/>
      </rPr>
      <t xml:space="preserve"> "Other Assets" refers to balance sheet asset exposures not specified above.</t>
    </r>
  </si>
  <si>
    <t>Check (Cash and cash equivalents and deposits)</t>
  </si>
  <si>
    <t>F.CONC.2 / F.1</t>
  </si>
  <si>
    <t>Check (Sovereign bonds)</t>
  </si>
  <si>
    <t>Check (Other debt securities)</t>
  </si>
  <si>
    <t>Check (Portfolio Investment (fixed income component)</t>
  </si>
  <si>
    <t>F.CONC.2 / F.A.6</t>
  </si>
  <si>
    <t>Check (Listed equities)</t>
  </si>
  <si>
    <t>Check (Other equities)</t>
  </si>
  <si>
    <t>Check (Portfolio Investment (equity component))</t>
  </si>
  <si>
    <t>Check (Properties (excluding Portfolio Investment))</t>
  </si>
  <si>
    <t>Check (Portfolio Investment (property component))</t>
  </si>
  <si>
    <t>Check (Loans and advances)</t>
  </si>
  <si>
    <t>Check (Assets Held for ILAS / Retirement Schemes a/c Balances)</t>
  </si>
  <si>
    <t>Check (Reinsurance assets)</t>
  </si>
  <si>
    <t>Check (Investment in/ amount due from affiliates/ associates/ subsidiaries/ fellow subsidiaries &amp; holding companies)</t>
  </si>
  <si>
    <t>F.CONC.3 Concentration by large exposures</t>
  </si>
  <si>
    <t>Name of Single Counterparty / Connected Group of Counterparties</t>
  </si>
  <si>
    <t>Single / Connected Group</t>
  </si>
  <si>
    <t>Asset Type</t>
  </si>
  <si>
    <t>Carrying Value (HKD'000)</t>
  </si>
  <si>
    <t>Credit Rating of Asset (if applicable)</t>
  </si>
  <si>
    <t>CA.L.1.A Summary of capital requirements for Lloyd’s</t>
  </si>
  <si>
    <t>As at end of current reporting period (T)</t>
  </si>
  <si>
    <t>Amount of Letter of credit</t>
  </si>
  <si>
    <t xml:space="preserve">Total </t>
  </si>
  <si>
    <t>Tier 1 – unlimited</t>
  </si>
  <si>
    <t>Tier 1 – limited</t>
  </si>
  <si>
    <t>Tier 2</t>
  </si>
  <si>
    <t>Eligible capital</t>
  </si>
  <si>
    <t>Total eligible capital</t>
  </si>
  <si>
    <t>Total Tier 1 eligible capital</t>
  </si>
  <si>
    <t>All general insurance business, other than offshore RI business</t>
  </si>
  <si>
    <t>Offshore RI business related</t>
  </si>
  <si>
    <t>Net Premium (past 12 months)</t>
  </si>
  <si>
    <t>Relevant Claims Outstanding</t>
  </si>
  <si>
    <t>Additional amount of unexpired risks (floored by 0)</t>
  </si>
  <si>
    <t>Higher of Net Premium &amp; Relevant Claims Outstanding applicable to PCA</t>
  </si>
  <si>
    <t>PCA (=MCA)</t>
  </si>
  <si>
    <t>Ratio of Eligible capital to MCA (in %)</t>
  </si>
  <si>
    <t>Ratio of Eligible capital to PCA (in %)</t>
  </si>
  <si>
    <t>Deficiency in Eligible capital to meet 100% PCA</t>
  </si>
  <si>
    <t>Ratio of Tier 1 Eligible capital to PCA (in %)</t>
  </si>
  <si>
    <t>Letter of credit minus net insurance liabilities &gt;=0?</t>
  </si>
  <si>
    <t>CA.L.1.U URR Calculation of unexpired risk reserve to determine relevant claims outstanding for Lloyd’s</t>
  </si>
  <si>
    <t xml:space="preserve"> General Insurance Lines of Business</t>
  </si>
  <si>
    <t>Unearned Premium within this scope (Net)</t>
  </si>
  <si>
    <t>Additional amount of unexpired risks (before flooring)</t>
  </si>
  <si>
    <t>Onshore</t>
  </si>
  <si>
    <t>Aircraft</t>
  </si>
  <si>
    <t>Ship</t>
  </si>
  <si>
    <t>Employee Compensation (EC)</t>
  </si>
  <si>
    <t>Public Liability</t>
  </si>
  <si>
    <t>Other Liability</t>
  </si>
  <si>
    <t>Standard Mortgage</t>
    <phoneticPr fontId="5" type="noConversion"/>
  </si>
  <si>
    <t>Reverse Mortgage</t>
    <phoneticPr fontId="5" type="noConversion"/>
  </si>
  <si>
    <t>Offshore</t>
  </si>
  <si>
    <t>RI</t>
  </si>
  <si>
    <t>Proportional Facultative - Onshore</t>
    <phoneticPr fontId="5" type="noConversion"/>
  </si>
  <si>
    <t>Proportional Facultative - Offshore</t>
    <phoneticPr fontId="5" type="noConversion"/>
  </si>
  <si>
    <t>Non-Proportional Facultative - Onshore</t>
    <phoneticPr fontId="5" type="noConversion"/>
  </si>
  <si>
    <t>Non-Proportional Facultative - Offshore</t>
    <phoneticPr fontId="5" type="noConversion"/>
  </si>
  <si>
    <t>Proportional Treaty - Onshore</t>
    <phoneticPr fontId="5" type="noConversion"/>
  </si>
  <si>
    <t>Proportional Treaty - Offshore</t>
    <phoneticPr fontId="5" type="noConversion"/>
  </si>
  <si>
    <t>Non-Proportional Treaty - Onshore</t>
    <phoneticPr fontId="5" type="noConversion"/>
  </si>
  <si>
    <t>Non-Proportional Treaty - Offshore</t>
    <phoneticPr fontId="5" type="noConversion"/>
  </si>
  <si>
    <t>Additional amount of unexpired risks (after flooring)</t>
  </si>
  <si>
    <t>Direct Insurance - Onshore</t>
  </si>
  <si>
    <t>Reinsurance Inward - Onshore</t>
  </si>
  <si>
    <t>Direct Insurance - Offshore</t>
  </si>
  <si>
    <t>Reinsurance Inward - Offshore</t>
  </si>
  <si>
    <t>Direct Insurance - Onshore + Offshore</t>
  </si>
  <si>
    <t>Reinsurance Inward - Onshore + Offshore</t>
  </si>
  <si>
    <t>CA.R.1 Composition of capital base</t>
  </si>
  <si>
    <t>Reporting values</t>
  </si>
  <si>
    <t>Composition of regulatory capital</t>
  </si>
  <si>
    <t>Details</t>
  </si>
  <si>
    <t>Subtotal</t>
  </si>
  <si>
    <t>After limits</t>
  </si>
  <si>
    <t>Unlimited Tier 1 Capital: instruments and reserves (equity and AOCI)</t>
  </si>
  <si>
    <t xml:space="preserve">Unlimited Tier 1 capital instruments and share premium (if applicable) </t>
  </si>
  <si>
    <t>3a</t>
  </si>
  <si>
    <t>of which Paid-up ordinary share capital and share premium (if applicable) (for HK insurers or designated insurers)</t>
  </si>
  <si>
    <t>Head office account (for branches operating in Hong Kong)</t>
  </si>
  <si>
    <t xml:space="preserve">Retained earnings </t>
  </si>
  <si>
    <t>Accumulated Other Comprehensive Income (AOCI) and other disclosed reserves</t>
  </si>
  <si>
    <t>Unrestricted reserves and restricted reserves</t>
  </si>
  <si>
    <t>Contributed surplus (equity-settled stock options)</t>
  </si>
  <si>
    <t>Other allocated to equity</t>
  </si>
  <si>
    <t>9a</t>
  </si>
  <si>
    <t>of which Minority/Non controlling interest arising from Unlimited Tier 1 capital instruments issued by consolidated subsidiaries and held by third parties (not applicable for branch)</t>
  </si>
  <si>
    <t>Unlimited Tier 1 Capital before regulatory adjustments or exclusions</t>
  </si>
  <si>
    <t>Regulatory adjustments or exclusions from Unlimited Tier 1 Capital</t>
  </si>
  <si>
    <t>Goodwill, net of associated deferred tax liabilities
(to the extent that such amounts have not already been excluded in EBS)</t>
  </si>
  <si>
    <t>Other intangible assets, net of associated deferred tax liabilities
(to the extent that such amounts have not already been excluded in EBS)</t>
  </si>
  <si>
    <t>Investment in non-consolidated subsidiaries (for HK insurers or designated insurers), including the amounts due from these entities</t>
  </si>
  <si>
    <t>Investment in affiliates which are regulated financial entities (for HK insurers or designated insurers), including the amounts due from these entities.</t>
  </si>
  <si>
    <t>Capital shortfall of non-consolidated subsidiaries</t>
  </si>
  <si>
    <t>Deferred tax assets, net of deferred tax liabilities</t>
  </si>
  <si>
    <t>Sum of assets that relate to a defined benefit pension fund, net of associated deferred tax liabilities; or deficit in defined benefit pension fund</t>
  </si>
  <si>
    <t xml:space="preserve">Reciprocal cross-holdings in Unlimited Tier 1 capital instruments of regulated financial entity </t>
  </si>
  <si>
    <t>Direct and indirect investments in own Unlimited Tier 1 capital instruments, if not already netted off paid-up capital on reported balance sheet</t>
  </si>
  <si>
    <t>Reinsurance assets arising from non-qualifying agreements or with entities that are not regulated or do not provide sufficient transfer or risk</t>
  </si>
  <si>
    <t>Gains and losses due to changes in own credit risk on fair valued financial liabilities and derivative liabilities</t>
  </si>
  <si>
    <t xml:space="preserve">Cumulative cash flow hedge reserves that relate to the hedging of financial instruments
that are not fair valued on the balance sheet </t>
  </si>
  <si>
    <t>Value of secured (encumbered) assets in excess of the value of relevant liabilities and capital requirements</t>
  </si>
  <si>
    <t>Value of restricted capital within participating fund(s) in excess of the associated capital requirement</t>
  </si>
  <si>
    <t xml:space="preserve">Deductions due to insufficient Limited Tier 1 capital to cover the required deductions </t>
  </si>
  <si>
    <t>Negative reserves at the level of total long term business or total general business less the corresponding prescribed capital amount  in respect of insurance liabilities</t>
  </si>
  <si>
    <t>Crypto assets and off-balance sheet commitments to purchase crypto assets</t>
  </si>
  <si>
    <t xml:space="preserve">Any other items which the IA may specify to adjust </t>
  </si>
  <si>
    <t>Total regulatory adjustments or exclusions to Unlimited Tier 1 Capital</t>
  </si>
  <si>
    <t>Unlimited Tier 1 Capital</t>
  </si>
  <si>
    <t xml:space="preserve">Limited Tier 1 Capital: instruments </t>
  </si>
  <si>
    <t>Limited Tier 1 capital instruments and share premium (if applicable)</t>
  </si>
  <si>
    <t>33a</t>
  </si>
  <si>
    <t xml:space="preserve">of which Limited Tier 1 capital instruments issued by fully-consolidated subsidiaries </t>
  </si>
  <si>
    <t>Limited Tier 1 Capital before regulatory adjustments or exclusions</t>
  </si>
  <si>
    <t>Regulatory adjustments or exclusions from Limited Tier 1 Capital</t>
  </si>
  <si>
    <t>Investment in affiliates which are regulated financial entities (for HK insurers or designated insurers), including the amounts due from these entities</t>
  </si>
  <si>
    <t>Direct and indirect investments in own Limited Tier 1 capital instruments, if not already netted off paid-up capital on reported balance sheet</t>
  </si>
  <si>
    <t xml:space="preserve">Reciprocal cross-holdings in Limited Tier 1 capital instruments of regulated financial entity </t>
  </si>
  <si>
    <t xml:space="preserve">Deductions due to insufficient Tier 2 capital to cover the required deductions </t>
  </si>
  <si>
    <t>Any other items which the IA may specify to adjust</t>
  </si>
  <si>
    <t>Total regulatory adjustments or exclusions to Limited Tier 1 Capital</t>
  </si>
  <si>
    <t>Limited Tier 1 Capital before Tier 1 Limited Cap</t>
  </si>
  <si>
    <t xml:space="preserve">     Tier 1 Limited Cap (10% of PCA)</t>
  </si>
  <si>
    <t>Limited Tier 1 Capital after Tier 1 Limited Cap</t>
  </si>
  <si>
    <t>Net Tier 1</t>
  </si>
  <si>
    <t xml:space="preserve">Tier 2 Capital: instruments </t>
  </si>
  <si>
    <t>Amount in excess of limit on Tier 1 Limited capital instruments eligible as Tier 2</t>
  </si>
  <si>
    <t>Tier 2 capital instruments and share premium (if applicable)</t>
  </si>
  <si>
    <t>49a</t>
  </si>
  <si>
    <t xml:space="preserve">of which Tier 2 capital instruments issued by fully-consolidated subsidiaries </t>
  </si>
  <si>
    <t>Tier 2 Capital Elements Other than Instruments</t>
  </si>
  <si>
    <t>Amount deducted from Unlimited Tier 1 capital in respect of encumbered assets</t>
  </si>
  <si>
    <t>Amount deducted from Unlimited Tier 1 capital in respect of restricted capital</t>
  </si>
  <si>
    <t>Amount deducted from Unlimited Tier 1 capital in respect of deferred tax assets</t>
  </si>
  <si>
    <t xml:space="preserve">Amount deducted from Unlimited Tier 1 capital in respect of negative reserves </t>
  </si>
  <si>
    <t>Tier 2 Capital before regulatory adjustments or exclusions</t>
  </si>
  <si>
    <t>Adjustments or exclusions from Tier 2 Capital</t>
  </si>
  <si>
    <t xml:space="preserve">Direct and indirect investments in own Tier 2 capital instruments, if not already netted off paid-up capital on reported balance sheet
</t>
  </si>
  <si>
    <t xml:space="preserve">Reciprocal cross-holdings in Tier 2 capital instruments of regulated financial entity  </t>
  </si>
  <si>
    <t>Total regulatory adjustments or exclusions to Tier 2 Capital</t>
  </si>
  <si>
    <t>Tier 2 Capital before Tier 2 limit</t>
  </si>
  <si>
    <t xml:space="preserve">    Tier 2 Cap (50% of PCA)</t>
  </si>
  <si>
    <t>Net Tier 2</t>
  </si>
  <si>
    <t>Total Eligible Capital (TC = T1 + T2)</t>
  </si>
  <si>
    <t>CA.L.LAR.1 Summary of the amount of assets in Hong Kong available and required for Lloyd’s</t>
  </si>
  <si>
    <t>All Onshore business</t>
  </si>
  <si>
    <t>* Supply particulars of assets in &lt;CA.G.LAR.3&gt;</t>
  </si>
  <si>
    <t>As at end of current year</t>
  </si>
  <si>
    <t>Admissible local assets</t>
  </si>
  <si>
    <t>Assets not admissible as local assets</t>
  </si>
  <si>
    <t>I.B. Intangible assets</t>
    <phoneticPr fontId="6" type="noConversion"/>
  </si>
  <si>
    <t>* (Deposits with Banks only)</t>
  </si>
  <si>
    <t>*</t>
  </si>
  <si>
    <t>I.O Amount due from Holding company</t>
  </si>
  <si>
    <t>I.OA Amount due from Head Office</t>
  </si>
  <si>
    <t>of which I.Q1. Receivables arising from insurance operations</t>
  </si>
  <si>
    <t>I.W. Total assets and letter of credit etc. (summation of items I.U. and I.V.)</t>
  </si>
  <si>
    <t>II – Total liabilities</t>
    <phoneticPr fontId="6" type="noConversion"/>
  </si>
  <si>
    <t>onshore insurance liabilities</t>
  </si>
  <si>
    <t>Of which: II.A. General Insurance Liabilities</t>
  </si>
  <si>
    <t>II.A1. Net outstanding claims liabilities</t>
  </si>
  <si>
    <t>II.A1a. Gross outstanding claims liabilities</t>
  </si>
  <si>
    <t>II.A1b. Estimate of Reinsurance Recoverables</t>
  </si>
  <si>
    <t>II.A2. Net premium liabilities</t>
  </si>
  <si>
    <t>II.A2a. Gross premium liabilities</t>
  </si>
  <si>
    <t>II.A2b. Reinsurers' Share of Premium Liabilities</t>
  </si>
  <si>
    <t>II.A3a. Outstanding claims liabilities</t>
    <phoneticPr fontId="6" type="noConversion"/>
  </si>
  <si>
    <t>II.A3b. Premium liabilities</t>
    <phoneticPr fontId="6" type="noConversion"/>
  </si>
  <si>
    <t>II.A4. Other General Insurance liabilities</t>
  </si>
  <si>
    <t>II.J Total liabilities</t>
  </si>
  <si>
    <t>III – Capital Requirement</t>
  </si>
  <si>
    <t>Onshore PCA</t>
  </si>
  <si>
    <t>III.A. PCA on Net Written Premium</t>
  </si>
  <si>
    <t>III.A1. Net Written Premium</t>
  </si>
  <si>
    <t xml:space="preserve">III.B. PCA on Relevant Outstanding Claims Liabilities </t>
  </si>
  <si>
    <t xml:space="preserve">III.B1. Relevant Outstanding Claims Liabilities </t>
  </si>
  <si>
    <t>III.C. Total PCA</t>
  </si>
  <si>
    <t>IV.I. Total liabilities and PCA (summation of items II.J. and III.E.)</t>
  </si>
  <si>
    <t>IV.II. Relief permitted under section 25A(8)</t>
  </si>
  <si>
    <t>IV.III. Total liabilities and PCA, net of permitted relief</t>
  </si>
  <si>
    <t>CA.G.LAR.3 List of particulars of assets in Hong Kong</t>
  </si>
  <si>
    <t>Asset Items/ Letter of Credit</t>
  </si>
  <si>
    <t>Particulars of asset/letter of credit</t>
  </si>
  <si>
    <t>Counterparty (if any)</t>
  </si>
  <si>
    <t>Ultimate parent (if any)</t>
  </si>
  <si>
    <t>Listed/unlisted</t>
  </si>
  <si>
    <t>Maturity date (if any)</t>
  </si>
  <si>
    <t>ISIN (if any)</t>
  </si>
  <si>
    <t>Rating (if any)</t>
  </si>
  <si>
    <t>Reporting value</t>
  </si>
  <si>
    <t>B.G.TR1 &amp; 2</t>
  </si>
  <si>
    <t>B.G.TR3</t>
  </si>
  <si>
    <t>LoB Code</t>
  </si>
  <si>
    <t>Nature</t>
  </si>
  <si>
    <t>Type</t>
  </si>
  <si>
    <t>LoB</t>
  </si>
  <si>
    <t>Onshore (N)</t>
  </si>
  <si>
    <t>Offshore (F)</t>
  </si>
  <si>
    <r>
      <rPr>
        <b/>
        <u/>
        <sz val="11"/>
        <color theme="1"/>
        <rFont val="Aptos Narrow"/>
        <family val="2"/>
        <scheme val="minor"/>
      </rPr>
      <t>Instruction</t>
    </r>
    <r>
      <rPr>
        <sz val="11"/>
        <color theme="1"/>
        <rFont val="Aptos Narrow"/>
        <family val="2"/>
        <scheme val="minor"/>
      </rPr>
      <t xml:space="preserve">
Insurers should select “Y” under the columns “B.G.TR.1 &amp; 2” for the corresponding lines of business where they have business written over the last ten calendar years. Once the setup table is completed, insurer should use the “Generate Worksheet” functions to generate the reporting templates.
For insurers required to complete worksheet [B.G.TR.3.00.00XYZ.ABC] (as requested by the IA), they should insert the number of worksheets required for each line of business. Once the setup table is completed, insurers should use the “Generate Worksheet” functions to generate the reporting templates. Insurers should fill in the “subcategory” field in the generated template to indicate the subcategory.</t>
    </r>
  </si>
  <si>
    <t>D_</t>
  </si>
  <si>
    <t>01.00 Accident &amp; Health</t>
  </si>
  <si>
    <t>02.00 Motor Vehicle</t>
  </si>
  <si>
    <t>03.00 Aircraft</t>
  </si>
  <si>
    <t>04.00 Ship</t>
  </si>
  <si>
    <t>05.00 Goods in Transit</t>
  </si>
  <si>
    <t>06.00 Property Damage</t>
  </si>
  <si>
    <t>07.01 Employees’ Compensation – Construction</t>
  </si>
  <si>
    <t>07.02 Employees’ Compensation – Non-Construction</t>
  </si>
  <si>
    <t>08.00 General Liability – Public Liability</t>
  </si>
  <si>
    <t>09.00 General Liability – Other Liability</t>
  </si>
  <si>
    <t>10.00 Pecuniary Loss – Standard Mortgage</t>
  </si>
  <si>
    <t>11.00 Pecuniary Loss – Reverse Mortgage</t>
  </si>
  <si>
    <t>12.00 Pecuniary Loss – Credit &amp; Others</t>
  </si>
  <si>
    <t>RI Prop Treaty</t>
  </si>
  <si>
    <t>TP</t>
  </si>
  <si>
    <t>13.00 Accident &amp; Health</t>
  </si>
  <si>
    <t>14.00 Motor Vehicle</t>
  </si>
  <si>
    <t>15.00 Aircraft</t>
  </si>
  <si>
    <t>16.00 Ship </t>
  </si>
  <si>
    <t>17.00 Goods in Transit </t>
  </si>
  <si>
    <t>18.00 Property Damage </t>
  </si>
  <si>
    <t>19.00 Employees’ Compensation</t>
  </si>
  <si>
    <t>20.00 General Liability</t>
  </si>
  <si>
    <t>21.00 Pecuniary Loss – Standard Mortgage</t>
  </si>
  <si>
    <t>22.00 Pecuniary Loss – Reverse Mortgage</t>
  </si>
  <si>
    <t>23.00 Pecuniary Loss – Credit &amp; Others</t>
  </si>
  <si>
    <t>RI NonProp Treaty</t>
  </si>
  <si>
    <t>TN</t>
  </si>
  <si>
    <t>24.00 Accident &amp; Health</t>
  </si>
  <si>
    <t>25.00 Motor Vehicles</t>
  </si>
  <si>
    <t>26.00 Marine, Aviation, and Transport</t>
  </si>
  <si>
    <t>27.00 Property Damage</t>
  </si>
  <si>
    <t>28.00 Employees’ Compensation</t>
  </si>
  <si>
    <t>29.00 General Liability</t>
  </si>
  <si>
    <t>30.00 Pecuniary Loss – Standard Mortgage</t>
  </si>
  <si>
    <t>31.00 Pecuniary Loss – Reverse Mortgage</t>
  </si>
  <si>
    <t>32.00 Pecuniary Loss – Credit &amp; Others</t>
  </si>
  <si>
    <t>RI Prop Fac</t>
  </si>
  <si>
    <t>FP</t>
  </si>
  <si>
    <t>RI NonProp Fac</t>
  </si>
  <si>
    <t>FN</t>
  </si>
  <si>
    <t>B.G.TR.1 Gross claims triangle and ultimate claims movement</t>
  </si>
  <si>
    <t>GI LoB:</t>
  </si>
  <si>
    <t>LoB code:</t>
  </si>
  <si>
    <t>Valuation Basis:</t>
  </si>
  <si>
    <t>Table 1 : Paid Incremental Claims Triangle (Gross)</t>
  </si>
  <si>
    <t xml:space="preserve">Column 1 </t>
  </si>
  <si>
    <t>Claims Paid in each year of development</t>
    <phoneticPr fontId="1" type="noConversion"/>
  </si>
  <si>
    <t>Year</t>
    <phoneticPr fontId="1" type="noConversion"/>
  </si>
  <si>
    <t>Prior years</t>
  </si>
  <si>
    <t xml:space="preserve">Row 1 </t>
  </si>
  <si>
    <t>Row 2</t>
  </si>
  <si>
    <t>Row 3</t>
  </si>
  <si>
    <t>Row 4</t>
  </si>
  <si>
    <t>Row 5</t>
  </si>
  <si>
    <t>Row 6</t>
  </si>
  <si>
    <t>Row 7</t>
  </si>
  <si>
    <t>Row 8</t>
  </si>
  <si>
    <t>Row 9</t>
  </si>
  <si>
    <t>Row 10</t>
  </si>
  <si>
    <t>Row 11</t>
  </si>
  <si>
    <t>Row 12</t>
  </si>
  <si>
    <t>Row 13</t>
  </si>
  <si>
    <t>Check (Empty Grey Cells)</t>
  </si>
  <si>
    <t>TOTAL</t>
  </si>
  <si>
    <t>Row 14</t>
  </si>
  <si>
    <t>Table 2 : Case Oustanding Triangle (Gross)</t>
  </si>
  <si>
    <t>Case Outstanding at the end of each year of development</t>
  </si>
  <si>
    <t>Table 3 : Reported Claims Count Triangle (in unit)</t>
  </si>
  <si>
    <t>Reported Claims Count at the end of each year of development</t>
  </si>
  <si>
    <t>Note : This table is for Direct business only</t>
  </si>
  <si>
    <t>Table 4 : Ultimate Best Estimate Claims (by Accident Year only)</t>
  </si>
  <si>
    <t>Ultimate Best Estimate Claims at the end of each year of development</t>
  </si>
  <si>
    <t xml:space="preserve">Prior Year 
(Imp) / Det </t>
  </si>
  <si>
    <t>Gross Written Premium</t>
  </si>
  <si>
    <t>Gross Earned Premium</t>
  </si>
  <si>
    <t>Ultimate Loss Ratio</t>
  </si>
  <si>
    <t>Prior years IBNR</t>
  </si>
  <si>
    <t>Last Year Best Estimate Claims Reserve</t>
  </si>
  <si>
    <t>Row 15</t>
  </si>
  <si>
    <t>PYD/ Last Year BE Claims Reserve</t>
  </si>
  <si>
    <t>Row 16</t>
  </si>
  <si>
    <t>Check (Total grey cells areas equal to zero)</t>
  </si>
  <si>
    <t xml:space="preserve">Table 5 : Ultimate Best Estimate Claims (Earned Basis) (by Underwriting Year only) </t>
  </si>
  <si>
    <t xml:space="preserve">Current Financial Year </t>
  </si>
  <si>
    <t>Previous Financial Year</t>
  </si>
  <si>
    <t>Ultimate Claims change (Earned portion)</t>
  </si>
  <si>
    <t>Gross Earned Premium</t>
    <phoneticPr fontId="0" type="noConversion"/>
  </si>
  <si>
    <t>Gross Ultimate Claims
(Earned portion)</t>
  </si>
  <si>
    <t>Ultimate Loss Ratio
(Earned portion)</t>
    <phoneticPr fontId="0" type="noConversion"/>
  </si>
  <si>
    <t>Gross Ultimate Claims 
(Earned portion)</t>
  </si>
  <si>
    <t xml:space="preserve">Ultimate Claims change </t>
  </si>
  <si>
    <t>of which is due to change in Earned Premium</t>
  </si>
  <si>
    <t>of which is due to change in Ultimate Loss Ratio</t>
  </si>
  <si>
    <t xml:space="preserve">Table 6 : Ultimate Best Estimate Claims (Ultimate Basis) (by Underwriting Year only) </t>
  </si>
  <si>
    <t>Gross Ultimate Premium</t>
  </si>
  <si>
    <t>Gross Ultimate Claims</t>
  </si>
  <si>
    <t>of which is due to change in Ultimate Premium</t>
  </si>
  <si>
    <t>B.G.TR.2 Net claims triangle and ultimate claims movement</t>
  </si>
  <si>
    <t>Table 1 : Paid Incremental Claims Triangle (Net)</t>
  </si>
  <si>
    <t>Table 2 : Case Oustanding Triangle (Net)</t>
  </si>
  <si>
    <t>Net Written Premium</t>
  </si>
  <si>
    <t>Net Earned Premium</t>
  </si>
  <si>
    <t>Net Earned Premium</t>
    <phoneticPr fontId="0" type="noConversion"/>
  </si>
  <si>
    <t>Net Ultimate Claims
(Earned portion)</t>
  </si>
  <si>
    <t>Net Ultimate Claims 
(Earned portion)</t>
  </si>
  <si>
    <t>Prior years IBNR</t>
    <phoneticPr fontId="0" type="noConversion"/>
  </si>
  <si>
    <t>Net Ultimate Premium</t>
  </si>
  <si>
    <t>Net Ultimate Claims</t>
  </si>
  <si>
    <t>B.G.R.1 General insurance results (total)</t>
  </si>
  <si>
    <t>Company Nature:</t>
  </si>
  <si>
    <t xml:space="preserve">Financial Reporting Month (Cumulative from beginning of financial year): </t>
  </si>
  <si>
    <t xml:space="preserve">Financial Reporting Year: </t>
  </si>
  <si>
    <t>Table 1 : Operating Results on Total Company Level</t>
  </si>
  <si>
    <t>Column 2</t>
    <phoneticPr fontId="0" type="noConversion"/>
  </si>
  <si>
    <t>Company Total</t>
  </si>
  <si>
    <t>Direct Business</t>
  </si>
  <si>
    <t>Reinsurance Inward</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</si>
  <si>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</si>
  <si>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</si>
  <si>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</si>
  <si>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</si>
  <si>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</si>
  <si>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</si>
  <si>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</si>
  <si>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</si>
  <si>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Pecuniary Loss - Mortgage</t>
  </si>
  <si>
    <t>Goods in Transit</t>
    <phoneticPr fontId="1" type="noConversion"/>
  </si>
  <si>
    <t xml:space="preserve">Other Liability </t>
  </si>
  <si>
    <t>$</t>
    <phoneticPr fontId="0" type="noConversion"/>
  </si>
  <si>
    <t>$</t>
  </si>
  <si>
    <t>Premium Written</t>
  </si>
  <si>
    <t>Gross Written Premium (+)</t>
  </si>
  <si>
    <t>Row 1</t>
    <phoneticPr fontId="0" type="noConversion"/>
  </si>
  <si>
    <t>Net Written Premium (+)</t>
  </si>
  <si>
    <t>Underwriting Results</t>
  </si>
  <si>
    <t>Net Undiscounted Best Estimate Combined Business Results, relating to current year</t>
  </si>
  <si>
    <t>Net Undiscounted Best Estimate Combined Business Results, relating to prior year</t>
  </si>
  <si>
    <t>Undiscounted Underwriting Results - Profit/(Loss)</t>
  </si>
  <si>
    <t>Change in net discounting impact of net Insurance Liabilities in current financial year (+)</t>
  </si>
  <si>
    <t>Underwriting Results including discount movement - Profit/(Loss)</t>
  </si>
  <si>
    <t>Other income and expenses on EBS basis</t>
  </si>
  <si>
    <t>Other net investment income (+) on EBS basis in current financial year</t>
  </si>
  <si>
    <t>Other income (+) on EBS basis in current financial year</t>
  </si>
  <si>
    <t>Other expenses (-) on EBS basis in current financial year</t>
  </si>
  <si>
    <t>Operating Results on EBS basis</t>
  </si>
  <si>
    <t>Expenses should be reported as negative value</t>
  </si>
  <si>
    <t>Following items should not be reported as blank</t>
  </si>
  <si>
    <t>Table 2 : General Insurance Results on Total Company Level for Public Disclosure</t>
  </si>
  <si>
    <t>Claims paid in current financial year</t>
  </si>
  <si>
    <t>Gross claim paid</t>
  </si>
  <si>
    <t>Row 17</t>
  </si>
  <si>
    <t>Net claim paid</t>
  </si>
  <si>
    <t>Row 18</t>
  </si>
  <si>
    <t>B.G.R.1A General insurance results (accident year)</t>
  </si>
  <si>
    <t>Table 1 : Sales &amp; Commission Information on Business Written &amp; Ceded</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</si>
  <si>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</si>
  <si>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</si>
  <si>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</si>
  <si>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</si>
  <si>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</si>
  <si>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</si>
  <si>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</si>
  <si>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</si>
  <si>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</si>
  <si>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</si>
  <si>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</si>
  <si>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</si>
  <si>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</si>
  <si>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</si>
  <si>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</si>
  <si>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</si>
  <si>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</si>
  <si>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</si>
  <si>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</si>
  <si>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</si>
  <si>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</si>
  <si>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</si>
  <si>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</si>
  <si>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</si>
  <si>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</si>
  <si>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</si>
  <si>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</si>
  <si>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</si>
  <si>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</si>
  <si>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</si>
  <si>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</si>
  <si>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</si>
  <si>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</si>
  <si>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</si>
  <si>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</si>
  <si>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</si>
  <si>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</si>
  <si>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</si>
  <si>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</si>
  <si>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</si>
  <si>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</si>
  <si>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</si>
  <si>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</si>
  <si>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</si>
  <si>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</si>
  <si>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</si>
  <si>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</si>
  <si>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</si>
  <si>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</si>
  <si>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</si>
  <si>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</si>
  <si>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</si>
  <si>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</si>
  <si>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</si>
  <si>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</si>
  <si>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</si>
  <si>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</si>
  <si>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</si>
  <si>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</si>
  <si>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</si>
  <si>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</si>
  <si>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</si>
  <si>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</si>
  <si>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</si>
  <si>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</si>
  <si>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</si>
  <si>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</si>
  <si>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</si>
  <si>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</si>
  <si>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</si>
  <si>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</si>
  <si>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</si>
  <si>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</si>
  <si>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</si>
  <si>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</si>
  <si>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</si>
  <si>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</si>
  <si>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</si>
  <si>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</si>
  <si>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</si>
  <si>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</si>
  <si>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</si>
  <si>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</si>
  <si>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</si>
  <si>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</si>
  <si>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</si>
  <si>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</si>
  <si>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</si>
  <si>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</si>
  <si>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</si>
  <si>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</si>
  <si>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</si>
  <si>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</si>
  <si>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</si>
  <si>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</si>
  <si>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</si>
  <si>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</si>
  <si>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</si>
  <si>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</si>
  <si>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</si>
  <si>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</si>
  <si>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</si>
  <si>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</si>
  <si>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</si>
  <si>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</si>
  <si>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Motor Vehicle</t>
    <phoneticPr fontId="1" type="noConversion"/>
  </si>
  <si>
    <t>General Liability - Public Liability</t>
  </si>
  <si>
    <t>General Liability - Other Liability</t>
  </si>
  <si>
    <t>Pecuniary Loss - Mortgage</t>
    <phoneticPr fontId="1" type="noConversion"/>
  </si>
  <si>
    <t>Total</t>
    <phoneticPr fontId="1" type="noConversion"/>
  </si>
  <si>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</si>
  <si>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</si>
  <si>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</si>
  <si>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</si>
  <si>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</si>
  <si>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</si>
  <si>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</si>
  <si>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</si>
  <si>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</si>
  <si>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</si>
  <si>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</si>
  <si>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</si>
  <si>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</si>
  <si>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</si>
  <si>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</si>
  <si>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</si>
  <si>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</si>
  <si>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</si>
  <si>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</si>
  <si>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</si>
  <si>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</si>
  <si>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</si>
  <si>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</si>
  <si>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</si>
  <si>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</si>
  <si>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</si>
  <si>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</si>
  <si>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</si>
  <si>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</si>
  <si>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</si>
  <si>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</si>
  <si>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</si>
  <si>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</si>
  <si>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</si>
  <si>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</si>
  <si>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</si>
  <si>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Expenses incurred in current financial year</t>
  </si>
  <si>
    <t>Changes in ULAE in claims liabilities for all accident years (-)</t>
  </si>
  <si>
    <t>Management expenses (-)</t>
  </si>
  <si>
    <t>Change in unearned profit (+)</t>
  </si>
  <si>
    <t>Net Undiscounted Best Estimate Combined Business Results in current financial year, relating to current year</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</si>
  <si>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</si>
  <si>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</si>
  <si>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</si>
  <si>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</si>
  <si>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</si>
  <si>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</si>
  <si>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</si>
  <si>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</si>
  <si>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</si>
  <si>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</si>
  <si>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</si>
  <si>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</si>
  <si>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Row 27</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</si>
  <si>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</si>
  <si>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</si>
  <si>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</si>
  <si>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</si>
  <si>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</si>
  <si>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</si>
  <si>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</si>
  <si>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</si>
  <si>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</si>
  <si>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</si>
  <si>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</si>
  <si>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</si>
  <si>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</si>
  <si>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</si>
  <si>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</si>
  <si>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</si>
  <si>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</si>
  <si>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</si>
  <si>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</si>
  <si>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</si>
  <si>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</si>
  <si>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</si>
  <si>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</si>
  <si>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</si>
  <si>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</si>
  <si>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</si>
  <si>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</si>
  <si>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</si>
  <si>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</si>
  <si>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</si>
  <si>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</si>
  <si>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</si>
  <si>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</si>
  <si>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</si>
  <si>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</si>
  <si>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</si>
  <si>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</si>
  <si>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</si>
  <si>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</si>
  <si>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</si>
  <si>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</si>
  <si>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</si>
  <si>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</si>
  <si>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</si>
  <si>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</si>
  <si>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</si>
  <si>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</si>
  <si>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</si>
  <si>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</si>
  <si>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</si>
  <si>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</si>
  <si>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</si>
  <si>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</si>
  <si>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</si>
  <si>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</si>
  <si>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</si>
  <si>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</si>
  <si>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</si>
  <si>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</si>
  <si>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</si>
  <si>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</si>
  <si>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</si>
  <si>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</si>
  <si>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</si>
  <si>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</si>
  <si>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</si>
  <si>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</si>
  <si>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</si>
  <si>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</si>
  <si>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</si>
  <si>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</si>
  <si>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</si>
  <si>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</si>
  <si>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</si>
  <si>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</si>
  <si>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</si>
  <si>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</si>
  <si>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</si>
  <si>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</si>
  <si>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</si>
  <si>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</si>
  <si>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</si>
  <si>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</si>
  <si>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</si>
  <si>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</si>
  <si>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</si>
  <si>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</si>
  <si>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</si>
  <si>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</si>
  <si>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</si>
  <si>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</si>
  <si>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</si>
  <si>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</si>
  <si>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Validation on policy counts</t>
  </si>
  <si>
    <t>Check empty return for reinsurer</t>
  </si>
  <si>
    <t>B.G.R.1B General insurance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</si>
  <si>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</si>
  <si>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</si>
  <si>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</si>
  <si>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</si>
  <si>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</si>
  <si>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</si>
  <si>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</si>
  <si>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</si>
  <si>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</si>
  <si>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</si>
  <si>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</si>
  <si>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</si>
  <si>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</si>
  <si>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</si>
  <si>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</si>
  <si>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</si>
  <si>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</si>
  <si>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</si>
  <si>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</si>
  <si>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</si>
  <si>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</si>
  <si>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</si>
  <si>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</si>
  <si>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</si>
  <si>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</si>
  <si>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</si>
  <si>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</si>
  <si>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</si>
  <si>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</si>
  <si>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</si>
  <si>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</si>
  <si>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</si>
  <si>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</si>
  <si>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</si>
  <si>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</si>
  <si>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</si>
  <si>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</si>
  <si>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</si>
  <si>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</si>
  <si>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</si>
  <si>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</si>
  <si>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</si>
  <si>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</si>
  <si>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</si>
  <si>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</si>
  <si>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</si>
  <si>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</si>
  <si>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</si>
  <si>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</si>
  <si>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</si>
  <si>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</si>
  <si>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</si>
  <si>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</si>
  <si>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</si>
  <si>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</si>
  <si>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</si>
  <si>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</si>
  <si>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</si>
  <si>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</si>
  <si>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</si>
  <si>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B.G.R.3 Gross written premium and commission by underwriting channel on personal lines</t>
  </si>
  <si>
    <t>Column 2</t>
    <phoneticPr fontId="1" type="noConversion"/>
  </si>
  <si>
    <t xml:space="preserve">DISTRIBUTION CHANNEL </t>
    <phoneticPr fontId="0" type="noConversion"/>
  </si>
  <si>
    <t>Sales &amp; Acquisition Cost Information</t>
    <phoneticPr fontId="1" type="noConversion"/>
  </si>
  <si>
    <t>Personal Line - Direct</t>
  </si>
  <si>
    <t>Travel</t>
    <phoneticPr fontId="1" type="noConversion"/>
  </si>
  <si>
    <t>Personal
Accident</t>
  </si>
  <si>
    <t>Individual Medical 
(VHIS)</t>
    <phoneticPr fontId="1" type="noConversion"/>
  </si>
  <si>
    <t>Individual Medical 
(non-VHIS)</t>
    <phoneticPr fontId="1" type="noConversion"/>
  </si>
  <si>
    <t xml:space="preserve">Personal
Motor </t>
  </si>
  <si>
    <t>Other Personal Products</t>
  </si>
  <si>
    <t xml:space="preserve">Agent </t>
    <phoneticPr fontId="0" type="noConversion"/>
  </si>
  <si>
    <t>Online</t>
  </si>
  <si>
    <t xml:space="preserve">Gross Written Premium </t>
  </si>
  <si>
    <t xml:space="preserve">Gross Commission </t>
    <phoneticPr fontId="0" type="noConversion"/>
  </si>
  <si>
    <t>Offline</t>
  </si>
  <si>
    <t xml:space="preserve">Gross Commission </t>
  </si>
  <si>
    <t>Broker</t>
    <phoneticPr fontId="0" type="noConversion"/>
  </si>
  <si>
    <t xml:space="preserve">Bancassurance </t>
    <phoneticPr fontId="0" type="noConversion"/>
  </si>
  <si>
    <t>Direct sales</t>
    <phoneticPr fontId="0" type="noConversion"/>
  </si>
  <si>
    <t xml:space="preserve">Tele-marketing </t>
    <phoneticPr fontId="0" type="noConversion"/>
  </si>
  <si>
    <t xml:space="preserve">Others </t>
    <phoneticPr fontId="0" type="noConversion"/>
  </si>
  <si>
    <t>B.G.R.4 General insurance results – motor by type and policy</t>
  </si>
  <si>
    <t>Column 1</t>
    <phoneticPr fontId="0" type="noConversion"/>
  </si>
  <si>
    <t>Type of Motor Vehicle Coverage</t>
    <phoneticPr fontId="0" type="noConversion"/>
  </si>
  <si>
    <t>1. Private Cars</t>
    <phoneticPr fontId="1" type="noConversion"/>
  </si>
  <si>
    <t>2. Goods Carrying Vehicles</t>
    <phoneticPr fontId="1" type="noConversion"/>
  </si>
  <si>
    <t>3. Tractors</t>
    <phoneticPr fontId="1" type="noConversion"/>
  </si>
  <si>
    <t>4. Taxis</t>
    <phoneticPr fontId="0" type="noConversion"/>
  </si>
  <si>
    <t>7. Motor Cycles</t>
    <phoneticPr fontId="1" type="noConversion"/>
  </si>
  <si>
    <t>8. Others</t>
    <phoneticPr fontId="1" type="noConversion"/>
  </si>
  <si>
    <t>Comprehensive</t>
    <phoneticPr fontId="1" type="noConversion"/>
  </si>
  <si>
    <t>Third Party</t>
    <phoneticPr fontId="1" type="noConversion"/>
  </si>
  <si>
    <t>Undiscounted Underwriting Results - Profit/(Loss)</t>
    <phoneticPr fontId="0" type="noConversion"/>
  </si>
  <si>
    <t>Data reconciliation with B.G.R.1A</t>
  </si>
  <si>
    <t>Number of policies written (+)</t>
  </si>
  <si>
    <t>B.G.R.4A General insurance results – motor claims paid and case outstanding</t>
  </si>
  <si>
    <t>Table 1：Motor Gross Claims Paid During the Period (Accident Year Basis)</t>
  </si>
  <si>
    <t>Class of Vehicle</t>
    <phoneticPr fontId="0" type="noConversion"/>
  </si>
  <si>
    <t>Coverage</t>
    <phoneticPr fontId="0" type="noConversion"/>
  </si>
  <si>
    <t>Nature of Claim</t>
    <phoneticPr fontId="0" type="noConversion"/>
  </si>
  <si>
    <t>Individual Accident Year</t>
  </si>
  <si>
    <t>Prior Years</t>
    <phoneticPr fontId="0" type="noConversion"/>
  </si>
  <si>
    <t>Private Cars</t>
  </si>
  <si>
    <t>Comprehensive</t>
    <phoneticPr fontId="0" type="noConversion"/>
  </si>
  <si>
    <t>Bodily Injury</t>
    <phoneticPr fontId="0" type="noConversion"/>
  </si>
  <si>
    <t>Non Bodily Injury</t>
    <phoneticPr fontId="0" type="noConversion"/>
  </si>
  <si>
    <t>Third Party</t>
    <phoneticPr fontId="0" type="noConversion"/>
  </si>
  <si>
    <t>Goods Carrying Vehicles</t>
    <phoneticPr fontId="0" type="noConversion"/>
  </si>
  <si>
    <t>Tractors</t>
    <phoneticPr fontId="0" type="noConversion"/>
  </si>
  <si>
    <t>Taxis</t>
    <phoneticPr fontId="0" type="noConversion"/>
  </si>
  <si>
    <t>Public Light Buses (Green)</t>
    <phoneticPr fontId="0" type="noConversion"/>
  </si>
  <si>
    <t>Public Light Buses (Red)</t>
    <phoneticPr fontId="0" type="noConversion"/>
  </si>
  <si>
    <t>Private Light Buses &amp; Non Franchised Buses</t>
  </si>
  <si>
    <t>Motor Cycles</t>
    <phoneticPr fontId="0" type="noConversion"/>
  </si>
  <si>
    <t>Others</t>
    <phoneticPr fontId="0" type="noConversion"/>
  </si>
  <si>
    <t>All Coverage</t>
    <phoneticPr fontId="0" type="noConversion"/>
  </si>
  <si>
    <t>All Nature</t>
    <phoneticPr fontId="0" type="noConversion"/>
  </si>
  <si>
    <t>Table 2：Motor Gross Case Outstanding Claims Amount and Number of Outstanding Claims as at the end of the Period (Accident Year Basis)</t>
  </si>
  <si>
    <t>Number of Outstanding Claims (in unit)</t>
  </si>
  <si>
    <t>B.G.R.4B General insurance results – motor exposure by type and policy</t>
  </si>
  <si>
    <t>Table 1 : Exposure</t>
  </si>
  <si>
    <t>Current Year Year-to-date</t>
  </si>
  <si>
    <t>Row 1</t>
  </si>
  <si>
    <t>Last Year Year-to-date</t>
  </si>
  <si>
    <t>Year-On-Year % Change</t>
  </si>
  <si>
    <t>No. of Vehicles Insured (in unit)</t>
  </si>
  <si>
    <t>Gross Written Premium per Vehicle Insured</t>
  </si>
  <si>
    <t>Sums Insured</t>
    <phoneticPr fontId="0" type="noConversion"/>
  </si>
  <si>
    <t>Gross Written Premium as % of Sums Insured</t>
  </si>
  <si>
    <t>Additional Information for Special Own Property Damage Policy</t>
  </si>
  <si>
    <t>For insurance policies covering motor vehicle own property damage risks but not third party risks, please provide the data for each type of vehicle in respect of such policies in the following table.</t>
    <phoneticPr fontId="0" type="noConversion"/>
  </si>
  <si>
    <t>Special Own Damage Policy</t>
    <phoneticPr fontId="0" type="noConversion"/>
  </si>
  <si>
    <t>Type of Motor Vehicle</t>
    <phoneticPr fontId="0" type="noConversion"/>
  </si>
  <si>
    <r>
      <t xml:space="preserve">Gross Written Premiums </t>
    </r>
    <r>
      <rPr>
        <sz val="10"/>
        <rFont val="Arial"/>
        <family val="2"/>
      </rPr>
      <t>(HK$'000)</t>
    </r>
  </si>
  <si>
    <r>
      <t xml:space="preserve">Sums Insured </t>
    </r>
    <r>
      <rPr>
        <sz val="10"/>
        <rFont val="Arial"/>
        <family val="2"/>
      </rPr>
      <t>(HK$'000)</t>
    </r>
  </si>
  <si>
    <r>
      <t>Remarks</t>
    </r>
    <r>
      <rPr>
        <b/>
        <sz val="10"/>
        <rFont val="Arial"/>
        <family val="2"/>
      </rPr>
      <t xml:space="preserve">   </t>
    </r>
    <r>
      <rPr>
        <sz val="10"/>
        <rFont val="Arial"/>
        <family val="2"/>
      </rPr>
      <t>(Please provide details on a separate sheet, if necessary)</t>
    </r>
  </si>
  <si>
    <t>1. Allocation Basis of Management Expenses among Motor Vehicle Types:</t>
    <phoneticPr fontId="0" type="noConversion"/>
  </si>
  <si>
    <t>2. Allocation Basis of Premium Liabilities among Motor Vehicle Types:</t>
  </si>
  <si>
    <t>3. Other Remarks:</t>
  </si>
  <si>
    <t>Prior Period Adjustment:</t>
    <phoneticPr fontId="0" type="noConversion"/>
  </si>
  <si>
    <t>(If yes, please provide details)</t>
    <phoneticPr fontId="0" type="noConversion"/>
  </si>
  <si>
    <t>Validation on exposure</t>
  </si>
  <si>
    <t>Comprehensive</t>
  </si>
  <si>
    <t>Third Party</t>
  </si>
  <si>
    <t>B.G.R.5 General insurance results – employees’ compensation by occupation type</t>
  </si>
  <si>
    <t>Trade Occupation</t>
    <phoneticPr fontId="0" type="noConversion"/>
  </si>
  <si>
    <t>1. Agriculture, Forestry &amp; Fishing</t>
  </si>
  <si>
    <t>3. Manufacturing</t>
  </si>
  <si>
    <t>4. Electricity, Gas &amp; Water</t>
  </si>
  <si>
    <t>5a1. Special Trades - on Annual Wage Basis</t>
  </si>
  <si>
    <t>5a2. Special Trades – on Contract Value Basis</t>
  </si>
  <si>
    <t>7.  Transport, Storage &amp; Communication</t>
  </si>
  <si>
    <t>8. Financing, Insurance, Real Estate &amp; Business Services</t>
  </si>
  <si>
    <t>9. Community, Social and Personal Services</t>
  </si>
  <si>
    <t>1. Agriculture, Forestry &amp; Fishing</t>
    <phoneticPr fontId="1" type="noConversion"/>
  </si>
  <si>
    <t>2. Mining &amp; Quarrying</t>
    <phoneticPr fontId="1" type="noConversion"/>
  </si>
  <si>
    <t>3.   Manufacturing</t>
    <phoneticPr fontId="1" type="noConversion"/>
  </si>
  <si>
    <t>4.   Electricity, Gas &amp; Water</t>
    <phoneticPr fontId="1" type="noConversion"/>
  </si>
  <si>
    <t>5a1. Special Trades - on Annual Wage Basis</t>
    <phoneticPr fontId="1" type="noConversion"/>
  </si>
  <si>
    <t>5b. Construction - on Annual Wage Basis</t>
    <phoneticPr fontId="1" type="noConversion"/>
  </si>
  <si>
    <t>5c. Construction - on Contract Value Basis</t>
    <phoneticPr fontId="1" type="noConversion"/>
  </si>
  <si>
    <t>6a. Wholesale, Retail &amp; Import/Export Trades</t>
    <phoneticPr fontId="1" type="noConversion"/>
  </si>
  <si>
    <t>6b. Restaurants &amp; Hotels</t>
    <phoneticPr fontId="1" type="noConversion"/>
  </si>
  <si>
    <t>7.   Transport, Storage &amp; Communication</t>
    <phoneticPr fontId="1" type="noConversion"/>
  </si>
  <si>
    <t>8.   Financing, Insurance, Real Estate &amp; Business Services</t>
    <phoneticPr fontId="1" type="noConversion"/>
  </si>
  <si>
    <t>9.   Community, Social and Personal Services</t>
    <phoneticPr fontId="1" type="noConversion"/>
  </si>
  <si>
    <t>10. Others/Non-Classified Occupations</t>
    <phoneticPr fontId="1" type="noConversion"/>
  </si>
  <si>
    <t>EC Non-Con</t>
  </si>
  <si>
    <t>EC Con</t>
  </si>
  <si>
    <t>B.G.R.5A General insurance results – employees’ compensation claims paid and case outstanding</t>
  </si>
  <si>
    <t>Follow Linear Methods,Follow Risk Exposure Pattern</t>
  </si>
  <si>
    <t>Table 1：Employees' Compensation Gross Claims Paid During the Accident Year Period (Accident Year Basis)</t>
  </si>
  <si>
    <t xml:space="preserve">Trade Occupation </t>
    <phoneticPr fontId="0" type="noConversion"/>
  </si>
  <si>
    <t>Agriculture, forestry and fishing</t>
    <phoneticPr fontId="0" type="noConversion"/>
  </si>
  <si>
    <t>Mining and quarrying</t>
    <phoneticPr fontId="0" type="noConversion"/>
  </si>
  <si>
    <t>Manufacturing</t>
    <phoneticPr fontId="0" type="noConversion"/>
  </si>
  <si>
    <t>Electricity, gas and water</t>
    <phoneticPr fontId="0" type="noConversion"/>
  </si>
  <si>
    <t>a1. Special Trades - on annual wage basis</t>
  </si>
  <si>
    <t>a2. Special Trades - on contract value basis</t>
  </si>
  <si>
    <t>b. Construction - on annual wage basis</t>
  </si>
  <si>
    <t>c. Construction - on contract value basis</t>
  </si>
  <si>
    <t>a. Wholesale, retail and import/export trades</t>
  </si>
  <si>
    <t>b. Restaurants and hotels</t>
    <phoneticPr fontId="0" type="noConversion"/>
  </si>
  <si>
    <t>Transport, storage and communication</t>
    <phoneticPr fontId="0" type="noConversion"/>
  </si>
  <si>
    <t>Financing, insurance, real estate and business services</t>
    <phoneticPr fontId="0" type="noConversion"/>
  </si>
  <si>
    <t>Community, social and personal services</t>
    <phoneticPr fontId="0" type="noConversion"/>
  </si>
  <si>
    <t>Others/ Non-classified occupations</t>
    <phoneticPr fontId="0" type="noConversion"/>
  </si>
  <si>
    <t>Table 2：Employees' Compensation Gross Case Outstanding Claims Amount and Number of Outstanding Claims as at the end of the Period (Accident Year Basis)</t>
  </si>
  <si>
    <t>Table 3：(5c) Construction - Contract Value Basis Employees' Compensation - Claims Triangle Information (Underwriting Year Basis)</t>
  </si>
  <si>
    <t xml:space="preserve">Table 3.1 - Written Premium (Gross of Reinsurance and Underwriting Year Basis) </t>
  </si>
  <si>
    <t>Underwriting Year Basis</t>
  </si>
  <si>
    <t>Written Premium during the financial year period</t>
  </si>
  <si>
    <t xml:space="preserve">Table 3.2 - Earned Premium (Gross of Reinsurance and Underwriting Year Basis) </t>
  </si>
  <si>
    <t>Earned Premium during the financial year period</t>
  </si>
  <si>
    <t>Please state how you calculate the Premium Earning?</t>
  </si>
  <si>
    <t>Table 3.3 - Paid Incremental Claims Triangle (Gross Underwriting Year basis)</t>
  </si>
  <si>
    <t xml:space="preserve">Table 3.4 - Case Outstanding triangle (Gross of Reinsurance and Underwriting Year Basis) </t>
  </si>
  <si>
    <t>Table 3.5 - Reported Claims Count Triange (Gross of Reinsurance and Underwriting Year Basis) (in unit)</t>
  </si>
  <si>
    <t>B.G.R.5B General insurance results – employees’ compensation exposure by occupation type</t>
  </si>
  <si>
    <t>Annual Wage</t>
    <phoneticPr fontId="1" type="noConversion"/>
  </si>
  <si>
    <t>Gross Written Premium as % of Annual Wage</t>
  </si>
  <si>
    <t>Contract Value</t>
  </si>
  <si>
    <t>Gross Written Premium as % of Contract Value</t>
  </si>
  <si>
    <t>1. Allocation Basis of Management Expenses among Trade Occupations:</t>
    <phoneticPr fontId="0" type="noConversion"/>
  </si>
  <si>
    <t>2. Allocation Basis of Premium Liabilities among Trade Occupations:</t>
  </si>
  <si>
    <t>Prior Period Adjustment:</t>
  </si>
  <si>
    <t>(If yes, please provide details)</t>
  </si>
  <si>
    <t>Yes</t>
    <phoneticPr fontId="0" type="noConversion"/>
  </si>
  <si>
    <t>No</t>
    <phoneticPr fontId="0" type="noConversion"/>
  </si>
  <si>
    <t>On Contract Value Basis</t>
  </si>
  <si>
    <t>On Annual Wage Basis</t>
  </si>
  <si>
    <t>B.G.R.5C Policy details of employees’ compensation policies with self-insured retention</t>
  </si>
  <si>
    <t>Per-claim</t>
  </si>
  <si>
    <t>Annual-aggregate</t>
  </si>
  <si>
    <t xml:space="preserve">Financial Reporting Year : </t>
  </si>
  <si>
    <t>Table 1 : Policy reporting of individual Employees' Compensation policies with Self-Retention feature</t>
  </si>
  <si>
    <t>Policy Information</t>
  </si>
  <si>
    <t>Self-Insured Retention Information</t>
  </si>
  <si>
    <t xml:space="preserve">Policy Number </t>
  </si>
  <si>
    <t>Gross Written Premium*</t>
  </si>
  <si>
    <t>Annual Wage*</t>
  </si>
  <si>
    <t>Contract Value*</t>
  </si>
  <si>
    <t>Inception date
 (dd mmm yyyy)</t>
  </si>
  <si>
    <t>Expiry date 
(dd mmm yyyy)</t>
  </si>
  <si>
    <t xml:space="preserve">Per-Claim Self-insured Retention Amount </t>
  </si>
  <si>
    <t>Annual aggregate limit Amount on Self-insured Retention</t>
  </si>
  <si>
    <t>Is collateral required? 
If yes, please describe.</t>
  </si>
  <si>
    <t>Note :</t>
  </si>
  <si>
    <t>* for column 3-5, please follow the same reporting method used in the Table 3 of [B.G.R.5B EC Exposure]</t>
  </si>
  <si>
    <t>B.G.R.6 Marine business – statutory business</t>
  </si>
  <si>
    <t>Local Vessels Insurance Business under section 23D of the Merchant Shipping (Local Vessels) Ordinance (Cap. 548) and any regulation made under section 89 of the Ordinance</t>
  </si>
  <si>
    <t>No. of policies in force at end of period</t>
    <phoneticPr fontId="0" type="noConversion"/>
  </si>
  <si>
    <t>No. of local vessels covered by such policies</t>
    <phoneticPr fontId="0" type="noConversion"/>
  </si>
  <si>
    <t>No. of outstanding claims
at end of period</t>
    <phoneticPr fontId="0" type="noConversion"/>
  </si>
  <si>
    <t>Third Party Risks</t>
  </si>
  <si>
    <t>Validate number of policy and vessel count</t>
  </si>
  <si>
    <t>S.G.1 General insurance risk exposure survey and mortgage insurance line</t>
  </si>
  <si>
    <t>GI Insurance Risk Exposure Survey</t>
  </si>
  <si>
    <t>Type of Exposure</t>
  </si>
  <si>
    <t>Do you have this kind of exposure (Yes/No)</t>
  </si>
  <si>
    <t xml:space="preserve">Net Written Premium </t>
  </si>
  <si>
    <t xml:space="preserve">Accumlated Exposure-specific gross Limit </t>
  </si>
  <si>
    <t xml:space="preserve">Description of Coverage &amp; Exposure </t>
  </si>
  <si>
    <t xml:space="preserve">Cyber Insurance – Personal </t>
  </si>
  <si>
    <t>Cyber Insurance – Commercial</t>
  </si>
  <si>
    <t>Pandemic</t>
  </si>
  <si>
    <t>Contingent Business Interruption</t>
  </si>
  <si>
    <t xml:space="preserve">Any unlimited coverage </t>
  </si>
  <si>
    <t>Any other new exposures 1 (please elaborate in column 5)</t>
  </si>
  <si>
    <t>Any other new exposures 2 (please elaborate in column 5)</t>
  </si>
  <si>
    <t>Any other new exposures 3 (please elaborate in column 5)</t>
  </si>
  <si>
    <t>Any other new exposures 4 (please elaborate in column 5)</t>
  </si>
  <si>
    <t>Any claims reported this year that is defined as silent cyber?</t>
  </si>
  <si>
    <t>Gross Claim Incurred</t>
  </si>
  <si>
    <t>Net Claim Incurred</t>
  </si>
  <si>
    <t>Description of Policy coverages and Loss Events</t>
  </si>
  <si>
    <t>Silent Cyber Claims</t>
  </si>
  <si>
    <t>Mortgage Insurance Business Survey</t>
  </si>
  <si>
    <r>
      <t xml:space="preserve">(a) Have you underwritten any </t>
    </r>
    <r>
      <rPr>
        <b/>
        <i/>
        <sz val="10"/>
        <rFont val="Arial"/>
        <family val="2"/>
      </rPr>
      <t>mortgage insurance business</t>
    </r>
    <r>
      <rPr>
        <sz val="10"/>
        <rFont val="Arial"/>
        <family val="2"/>
      </rPr>
      <t xml:space="preserve"> in the relevant financial year?</t>
    </r>
  </si>
  <si>
    <t>(b) If YES in (a), please fill in the table (Unit: in HKD thousands)</t>
  </si>
  <si>
    <t>Contingency Reserve</t>
  </si>
  <si>
    <t>Balance as at beginning of accounting year</t>
  </si>
  <si>
    <t>Inflow of Contingency Reserve (by transfer from retained earnings)</t>
  </si>
  <si>
    <t>Withdrawal</t>
  </si>
  <si>
    <t>Release</t>
  </si>
  <si>
    <t>Balance as at end of accounting year (forming part of III.D. Other reserves in &lt;F.1 EBS&gt;)</t>
  </si>
  <si>
    <t>Declare exposure for all the risks above</t>
  </si>
  <si>
    <t>Check GI Risk Survey</t>
  </si>
  <si>
    <t>Check Mortgage Survey</t>
  </si>
  <si>
    <t>S.L.S.1 List of the identities of Lloyd’s syndicates carrying on insurance business in Hong Kong</t>
  </si>
  <si>
    <t>Syndicate No.</t>
  </si>
  <si>
    <t>Managing Agent Name</t>
  </si>
  <si>
    <t>Underwriter Name</t>
  </si>
  <si>
    <t>S.SWM Sector-wide monitoring main component</t>
  </si>
  <si>
    <t>Table 1: Supplementary asset data (this table does not include the policyholder account assets in respect of unit-linked products or account value for retirement scheme)</t>
  </si>
  <si>
    <t>Carrying value / Amount of investment return</t>
  </si>
  <si>
    <t>Breakdown of Carrying Value by Credit Rating Band</t>
  </si>
  <si>
    <t>Carrying value of Loans to financial institutions</t>
  </si>
  <si>
    <t>Carrying value of Exposure to securitizations</t>
  </si>
  <si>
    <t xml:space="preserve">of which securitizations from financial institutions </t>
  </si>
  <si>
    <t>of which are Collateralized Loan Obligations (CLOs)</t>
  </si>
  <si>
    <t>Carrying value of Private Debt and Private Credit</t>
  </si>
  <si>
    <t>of which held in the form of portfolio investment</t>
  </si>
  <si>
    <t>of which not held in the form of portfolio investment</t>
  </si>
  <si>
    <t>Amount of investment return in the financial year for Private Debt and Private Credit</t>
  </si>
  <si>
    <t>Amount of investment return in the financial year for Unlisted or Private Equities</t>
  </si>
  <si>
    <t>Amount of investment return in the financial year for derivative financial instruments</t>
  </si>
  <si>
    <t>of which interest rate contracts</t>
  </si>
  <si>
    <t>of which foreign exchange contracts</t>
  </si>
  <si>
    <t>of which equities contracts</t>
  </si>
  <si>
    <t>of which credit contracts</t>
  </si>
  <si>
    <t>of which others (please provide details)</t>
  </si>
  <si>
    <t>Table 2: Assets split by fair value (FV) hierarchy</t>
  </si>
  <si>
    <t>Breakdown by type of assets</t>
  </si>
  <si>
    <t>Exposure to debt securities</t>
  </si>
  <si>
    <t>Exposure to equities</t>
  </si>
  <si>
    <t>Others (other than debt securities and equities)</t>
  </si>
  <si>
    <t>Assets reported using fair value (FV) hierarchy</t>
  </si>
  <si>
    <t>Level 1 assets</t>
  </si>
  <si>
    <t>Level 2 assets</t>
  </si>
  <si>
    <t>Level 3 assets</t>
  </si>
  <si>
    <t>Table 3: Supplementary data on interest rate sensitivity</t>
  </si>
  <si>
    <t>Total business</t>
  </si>
  <si>
    <t>Breakdown by type of business</t>
  </si>
  <si>
    <t>Unit-linked / retirement schemes business</t>
  </si>
  <si>
    <t>Business other than unit-linked / retirement schemes business</t>
  </si>
  <si>
    <t>Average duration of assets (in years)</t>
  </si>
  <si>
    <t xml:space="preserve">Total amount of assets sensitive to changes in interest rates </t>
  </si>
  <si>
    <t>Average duration of liabilities (in years)</t>
  </si>
  <si>
    <t>Total amount of liabilities sensitive to changes in interest rates</t>
  </si>
  <si>
    <t>Average investment yield (in bps)</t>
  </si>
  <si>
    <t>Average investment yield (in bps) excluding unrealised gains and losses (in bps)</t>
  </si>
  <si>
    <t>Table 4: Supplementary liability data for Long Term Business</t>
  </si>
  <si>
    <t>Movement in II.B Long term insurance liabilities due to lapse/surrender (partial or full) over the last 12 months</t>
  </si>
  <si>
    <t>of which related to unit-linked / retirement schemes business</t>
  </si>
  <si>
    <t>of which related to business other than unit-linked / retirement schemes business</t>
  </si>
  <si>
    <t>G.Gov.1 GL10, post balance sheet date event and supplementary information</t>
  </si>
  <si>
    <t>Supplementary Information on Both General and Long Term Business</t>
  </si>
  <si>
    <t>Overall</t>
  </si>
  <si>
    <r>
      <t xml:space="preserve">Have you been assigned a </t>
    </r>
    <r>
      <rPr>
        <b/>
        <i/>
        <sz val="10"/>
        <rFont val="Arial"/>
        <family val="2"/>
      </rPr>
      <t>financial strength rating</t>
    </r>
    <r>
      <rPr>
        <sz val="10"/>
        <rFont val="Arial"/>
        <family val="2"/>
      </rPr>
      <t xml:space="preserve"> by any rating agency?
(1) in case of HK insurer / designated insurer, financial strength rating of the authorized insurers, and 
(2) in case of non-HK insurer (other than a designated insurer), financial strength rating of the authorized insurers (i.e. company level).</t>
    </r>
  </si>
  <si>
    <t>If YES, please give details:</t>
  </si>
  <si>
    <t>(i) Name of the rating agency:</t>
  </si>
  <si>
    <t>(ii) If others, please input full name:</t>
  </si>
  <si>
    <t>(iii) Latest rating assigned:</t>
  </si>
  <si>
    <t>(iv) Corresponding credit rating band:</t>
  </si>
  <si>
    <t>(v) Date of rating assigned / affirmed:</t>
  </si>
  <si>
    <t>(vi) Latest outlook assigned:</t>
  </si>
  <si>
    <t>(vii) Date of outlook assigned / affirmed:</t>
  </si>
  <si>
    <r>
      <t xml:space="preserve">Please attach a copy of your latest </t>
    </r>
    <r>
      <rPr>
        <b/>
        <i/>
        <sz val="10"/>
        <rFont val="Arial"/>
        <family val="2"/>
      </rPr>
      <t>shareholding chart</t>
    </r>
    <r>
      <rPr>
        <sz val="10"/>
        <rFont val="Arial"/>
        <family val="2"/>
      </rPr>
      <t xml:space="preserve"> by submitting along with the submission of this return on the portal, showing your immediate, intermediate and ultimate holding companies, subsidiary companies, and fellow subsidiary companies, as appropriate, together with the respective percentages of shareholding. Input the file name of the shareholding chart here.</t>
    </r>
  </si>
  <si>
    <r>
      <rPr>
        <b/>
        <i/>
        <sz val="10"/>
        <rFont val="Arial"/>
        <family val="2"/>
      </rPr>
      <t>For HK insurer and designated insurer:</t>
    </r>
    <r>
      <rPr>
        <sz val="10"/>
        <rFont val="Arial"/>
        <family val="2"/>
      </rPr>
      <t xml:space="preserve">
Do you have any </t>
    </r>
    <r>
      <rPr>
        <b/>
        <i/>
        <sz val="10"/>
        <rFont val="Arial"/>
        <family val="2"/>
      </rPr>
      <t>insurance business outside Hong Kong</t>
    </r>
    <r>
      <rPr>
        <sz val="10"/>
        <rFont val="Arial"/>
        <family val="2"/>
      </rPr>
      <t>?</t>
    </r>
  </si>
  <si>
    <t>If YES, please give details:
(Subsidiary of an HK insurer and designated insurer shall be excluded)</t>
  </si>
  <si>
    <t>Branch 1</t>
  </si>
  <si>
    <t>Branch 2</t>
  </si>
  <si>
    <t>Branch 3</t>
  </si>
  <si>
    <t>Branch 4</t>
  </si>
  <si>
    <t>Name of the country/territory:</t>
  </si>
  <si>
    <t>(ii)</t>
  </si>
  <si>
    <t>Classes of business authorized:</t>
  </si>
  <si>
    <t>(iii)</t>
  </si>
  <si>
    <t>Are you currently subject to any regulatory actions by the insurance regulator of that country/territory?</t>
  </si>
  <si>
    <t>(iv)</t>
  </si>
  <si>
    <t>If YES to item (iii) above, please supply brief particulars of the regulatory actions:</t>
  </si>
  <si>
    <r>
      <rPr>
        <b/>
        <i/>
        <sz val="10"/>
        <rFont val="Arial"/>
        <family val="2"/>
      </rPr>
      <t xml:space="preserve">For non-HK insurer (other than a designated insurer):
</t>
    </r>
    <r>
      <rPr>
        <sz val="10"/>
        <rFont val="Arial"/>
        <family val="2"/>
      </rPr>
      <t>Are you currently subject to any regulatory actions by the insurance regulator of your home country?</t>
    </r>
  </si>
  <si>
    <t>If YES, please supply brief particulars.</t>
  </si>
  <si>
    <r>
      <t xml:space="preserve">Please attach a copy of your latest </t>
    </r>
    <r>
      <rPr>
        <b/>
        <i/>
        <sz val="10"/>
        <rFont val="Arial"/>
        <family val="2"/>
      </rPr>
      <t>organization chart</t>
    </r>
    <r>
      <rPr>
        <sz val="10"/>
        <rFont val="Arial"/>
        <family val="2"/>
      </rPr>
      <t xml:space="preserve"> by submitting along with the submission of this return on the portal (showing the latest organizational structure of your senior management, including their areas of responsibilities and lines of reporting) (for non-HK insurer (other than a designated insurer), latest </t>
    </r>
    <r>
      <rPr>
        <b/>
        <i/>
        <sz val="10"/>
        <rFont val="Arial"/>
        <family val="2"/>
      </rPr>
      <t>organization chart of your Hong Kong branch</t>
    </r>
    <r>
      <rPr>
        <sz val="10"/>
        <rFont val="Arial"/>
        <family val="2"/>
      </rPr>
      <t>) and input the file name of the organization chart here. Also, fill in the number of headcount in the table below.</t>
    </r>
  </si>
  <si>
    <t>Number of Staff Having Interface with Customers (a)</t>
  </si>
  <si>
    <t>Others (b)</t>
  </si>
  <si>
    <t xml:space="preserve"> Overall Total (a)+(b)</t>
  </si>
  <si>
    <t>Staff Related to</t>
  </si>
  <si>
    <t>Client Specific / General Technical Advice</t>
  </si>
  <si>
    <t>Of whom Registered with IA</t>
  </si>
  <si>
    <t>Senior Management*</t>
  </si>
  <si>
    <t>Actuarial</t>
  </si>
  <si>
    <t>Claims</t>
  </si>
  <si>
    <t>Compliance</t>
  </si>
  <si>
    <t>Customer Service</t>
  </si>
  <si>
    <t>Financial Control</t>
  </si>
  <si>
    <t>Human Resources</t>
  </si>
  <si>
    <t>Information Technology</t>
  </si>
  <si>
    <t>Internal Audit</t>
  </si>
  <si>
    <t>Investment</t>
  </si>
  <si>
    <t>Marketing</t>
  </si>
  <si>
    <t>Risk Management</t>
  </si>
  <si>
    <t>Sales &amp; Distribution/ Intermediary Management</t>
  </si>
  <si>
    <t>Underwriting</t>
  </si>
  <si>
    <t>Others**</t>
  </si>
  <si>
    <t>* It refers to individuals, headed by the chief executive, responsible for managing the business</t>
  </si>
  <si>
    <t xml:space="preserve">  of an authorized insurer on a day-to-day basis in accordance with strategies, policies and procedures </t>
  </si>
  <si>
    <t xml:space="preserve">  set out by the board of directors.</t>
  </si>
  <si>
    <t>** Please specify:</t>
  </si>
  <si>
    <t>Do you or your Group operate any regional office in Hong Kong or other Asian jurisdictions?</t>
  </si>
  <si>
    <t>Location(s) :</t>
  </si>
  <si>
    <t>Location 1:</t>
  </si>
  <si>
    <t>Location 2:</t>
  </si>
  <si>
    <t>Location 3:</t>
  </si>
  <si>
    <t>Please specify below the function(s) performed by the regional office.
(In case there are more than three regional offices in Asia, please provide details separately for each of them)</t>
  </si>
  <si>
    <t>Function(s)</t>
  </si>
  <si>
    <t>Yes / No</t>
  </si>
  <si>
    <t>Headcount</t>
  </si>
  <si>
    <t>Senior Management</t>
  </si>
  <si>
    <t>Others*</t>
  </si>
  <si>
    <t>Total Headcount</t>
  </si>
  <si>
    <t>* Please specify:</t>
  </si>
  <si>
    <t>Financial Information</t>
  </si>
  <si>
    <t>Has there been any post year-end information or events in respect of the relevant financial year which materially affect your RBC annual reporting including business operations, financial position and capital adequacy?</t>
  </si>
  <si>
    <t>If YES, please give brief particulars including the estimated financial effect, if quantifiable, on you:</t>
  </si>
  <si>
    <r>
      <t xml:space="preserve">Has there been any post year-end information or events that would affect the valuation of liabilities materially, that is not captured by </t>
    </r>
    <r>
      <rPr>
        <b/>
        <sz val="10"/>
        <rFont val="Arial"/>
        <family val="2"/>
      </rPr>
      <t xml:space="preserve">actuarial review under section 18A </t>
    </r>
    <r>
      <rPr>
        <sz val="10"/>
        <rFont val="Arial"/>
        <family val="2"/>
      </rPr>
      <t xml:space="preserve">of the Insurance Ordinance (“IO”) </t>
    </r>
    <r>
      <rPr>
        <b/>
        <sz val="10"/>
        <rFont val="Arial"/>
        <family val="2"/>
      </rPr>
      <t xml:space="preserve"> </t>
    </r>
    <r>
      <rPr>
        <sz val="10"/>
        <rFont val="Arial"/>
        <family val="2"/>
      </rPr>
      <t>for general business and/or</t>
    </r>
    <r>
      <rPr>
        <b/>
        <sz val="10"/>
        <rFont val="Arial"/>
        <family val="2"/>
      </rPr>
      <t xml:space="preserve"> actuarial investigation report under section 18</t>
    </r>
    <r>
      <rPr>
        <sz val="10"/>
        <rFont val="Arial"/>
        <family val="2"/>
      </rPr>
      <t xml:space="preserve"> of the IO</t>
    </r>
    <r>
      <rPr>
        <b/>
        <sz val="10"/>
        <rFont val="Arial"/>
        <family val="2"/>
      </rPr>
      <t xml:space="preserve"> </t>
    </r>
    <r>
      <rPr>
        <sz val="10"/>
        <rFont val="Arial"/>
        <family val="2"/>
      </rPr>
      <t>for long term business?</t>
    </r>
  </si>
  <si>
    <t>If YES, please elaborate:</t>
  </si>
  <si>
    <r>
      <t xml:space="preserve">Have any of your assets been subject to </t>
    </r>
    <r>
      <rPr>
        <b/>
        <i/>
        <sz val="10"/>
        <rFont val="Arial"/>
        <family val="2"/>
      </rPr>
      <t>encumbrance</t>
    </r>
    <r>
      <rPr>
        <sz val="10"/>
        <rFont val="Arial"/>
        <family val="2"/>
      </rPr>
      <t xml:space="preserve"> or </t>
    </r>
    <r>
      <rPr>
        <b/>
        <i/>
        <sz val="10"/>
        <rFont val="Arial"/>
        <family val="2"/>
      </rPr>
      <t>charge</t>
    </r>
    <r>
      <rPr>
        <sz val="10"/>
        <rFont val="Arial"/>
        <family val="2"/>
      </rPr>
      <t xml:space="preserve"> for the benefit of any person or entity, specific or otherwise, during the relevant financial year?</t>
    </r>
  </si>
  <si>
    <t>Purpose of the encumbrance/charge:</t>
  </si>
  <si>
    <t>Type of the assets involved:</t>
  </si>
  <si>
    <t>Amount of such assets (Please specify currency)</t>
  </si>
  <si>
    <t>Currency:</t>
  </si>
  <si>
    <t>Amount of liability under the encumbrance/charge (Please specify currency)</t>
  </si>
  <si>
    <t>Name of the beneficiary:</t>
  </si>
  <si>
    <r>
      <rPr>
        <b/>
        <sz val="10"/>
        <rFont val="Arial"/>
        <family val="2"/>
      </rPr>
      <t xml:space="preserve">For non-HK insurer (other than a designated insurer):
</t>
    </r>
    <r>
      <rPr>
        <sz val="10"/>
        <rFont val="Arial"/>
        <family val="2"/>
      </rPr>
      <t>Have you been granted relaxation under section 130(1) of the IO by the Insurance Authority in respect of the relevant financial year, which is still effective at the end of the financial year?</t>
    </r>
  </si>
  <si>
    <t>If YES, have any material changes been made to the legislative or regulatory requirements relating to the accounting and presentation practices of your financial statements, valuation of your assets and liabilities or determination of capital in your home country since the last relaxation under section 130(1) as mentioned in item (a) above?</t>
  </si>
  <si>
    <t>If YES to item (b) above, please supply brief particulars.</t>
  </si>
  <si>
    <t>Please supply the Reinsurance Management Strategy approved by the Board or the Reinsurance Committee designated by the Board by submitting along with the submission of this return on the portal. Input the file name of the Reinsurance Management Strategy here.</t>
  </si>
  <si>
    <r>
      <rPr>
        <b/>
        <i/>
        <sz val="10"/>
        <rFont val="Arial"/>
        <family val="2"/>
      </rPr>
      <t xml:space="preserve">For non-HK insurer (other than a designated insurer):
</t>
    </r>
    <r>
      <rPr>
        <sz val="10"/>
        <rFont val="Arial"/>
        <family val="2"/>
      </rPr>
      <t>Have any reinsurance arrangements been separately made for your Hong Kong branch operation?</t>
    </r>
  </si>
  <si>
    <t>If NO, are the risks arising from your Hong Kong branch operation protected by your global or regional reinsurance arrangements?</t>
  </si>
  <si>
    <t>Guideline No.10 (GL10)</t>
  </si>
  <si>
    <r>
      <t>For HK insurer and designated insurer (other than captive insurer or run-off insurer</t>
    </r>
    <r>
      <rPr>
        <b/>
        <i/>
        <vertAlign val="superscript"/>
        <sz val="10"/>
        <rFont val="Arial"/>
        <family val="2"/>
      </rPr>
      <t>1</t>
    </r>
    <r>
      <rPr>
        <b/>
        <i/>
        <sz val="10"/>
        <rFont val="Arial"/>
        <family val="2"/>
      </rPr>
      <t xml:space="preserve">):
</t>
    </r>
    <r>
      <rPr>
        <b/>
        <i/>
        <vertAlign val="superscript"/>
        <sz val="10"/>
        <rFont val="Arial"/>
        <family val="2"/>
      </rPr>
      <t>1</t>
    </r>
    <r>
      <rPr>
        <b/>
        <i/>
        <sz val="10"/>
        <rFont val="Arial"/>
        <family val="2"/>
      </rPr>
      <t>To qualify for exemption, for insurer authorized to carry on long term business, the annual gross premium income from any long term renewal business should be less than HK$20 million.</t>
    </r>
  </si>
  <si>
    <r>
      <t xml:space="preserve">Total </t>
    </r>
    <r>
      <rPr>
        <b/>
        <i/>
        <sz val="10"/>
        <rFont val="Arial"/>
        <family val="2"/>
      </rPr>
      <t>number of directors</t>
    </r>
    <r>
      <rPr>
        <sz val="10"/>
        <rFont val="Arial"/>
        <family val="2"/>
      </rPr>
      <t>, excluding alternate director(s), as at the end of the relevant financial year:</t>
    </r>
  </si>
  <si>
    <t>If the number in item 10(a)(i) did not meet the minimum requirement of five directors (three directors for “small authorized insurer”), please provide the reason(s) and state whether and when the shortfall has been rectified.</t>
  </si>
  <si>
    <r>
      <t xml:space="preserve">Name(s) of all </t>
    </r>
    <r>
      <rPr>
        <b/>
        <i/>
        <sz val="10"/>
        <rFont val="Arial"/>
        <family val="2"/>
      </rPr>
      <t>independent non-executive director(s)</t>
    </r>
    <r>
      <rPr>
        <sz val="10"/>
        <rFont val="Arial"/>
        <family val="2"/>
      </rPr>
      <t xml:space="preserve"> (“INED(s)”) as at the end of the relevant financial year:</t>
    </r>
  </si>
  <si>
    <t>Except for a “small authorized insurer”, if the INED(s) in item 10(b)(i) did not meet the required minimum number of at least one-third of the Board, please provide the reason(s) and state whether and when the shortfall has been rectified.</t>
  </si>
  <si>
    <t>Has the Board’s attention been drawn to any report or comment made by the internal auditor, external auditor, Audit Committee or other specialized committee(s) (if any) which revealed any irregularities or deficiencies in connection with the Board’s fulfilment of its main responsibilities as specified in paragraph 5.1 of GL10?  If YES, please provide the relevant particulars.</t>
  </si>
  <si>
    <r>
      <t xml:space="preserve">Dates of all </t>
    </r>
    <r>
      <rPr>
        <b/>
        <i/>
        <sz val="10"/>
        <rFont val="Arial"/>
        <family val="2"/>
      </rPr>
      <t>Board meetings</t>
    </r>
    <r>
      <rPr>
        <sz val="10"/>
        <rFont val="Arial"/>
        <family val="2"/>
      </rPr>
      <t xml:space="preserve"> convened in the relevant financial year 
(please specify which of the meeting(s) are “paper” meetings or meetings by circulation – Note: it is a requirement of GL10: Guideline on the Corporate Governance of Authorized Insurers that at least two of these meeting shall be participated by the directors and not “paper” meetings or meetings by circulation.):</t>
    </r>
  </si>
  <si>
    <t>Dates of Board meetings</t>
  </si>
  <si>
    <t>Please specify if the meetings are not physical meeting (i.e. “paper” meetings or meetings by circulation)</t>
  </si>
  <si>
    <t>If there were less than 4 meetings, please provide the reason(s).</t>
  </si>
  <si>
    <t>Please provide the attendance record of all directors in the board meeting convened in the relevant financial year</t>
  </si>
  <si>
    <t>Role</t>
  </si>
  <si>
    <t>Name of director</t>
  </si>
  <si>
    <t>Please specify if the director is an INED</t>
  </si>
  <si>
    <t xml:space="preserve">Number of required Board meetings </t>
  </si>
  <si>
    <t>Number of Board meetings physically attended</t>
  </si>
  <si>
    <t>Number of Board meetings attended by other means (please specify)</t>
  </si>
  <si>
    <t>Chairman</t>
  </si>
  <si>
    <t>Member</t>
  </si>
  <si>
    <r>
      <t xml:space="preserve">Has the Board established an </t>
    </r>
    <r>
      <rPr>
        <b/>
        <i/>
        <sz val="10"/>
        <rFont val="Arial"/>
        <family val="2"/>
      </rPr>
      <t>Audit Committee</t>
    </r>
    <r>
      <rPr>
        <sz val="10"/>
        <rFont val="Arial"/>
        <family val="2"/>
      </rPr>
      <t xml:space="preserve"> (“AC”) during the relevant financial year?</t>
    </r>
  </si>
  <si>
    <t>Members of the AC:</t>
  </si>
  <si>
    <t>Name</t>
  </si>
  <si>
    <t>Position</t>
  </si>
  <si>
    <t>If NO, please provide reasons (for other reason(s), please provide the details in the box below):</t>
  </si>
  <si>
    <t>Number of meeting held during the relevant financial year:</t>
  </si>
  <si>
    <r>
      <t xml:space="preserve">Did you perform ongoing </t>
    </r>
    <r>
      <rPr>
        <b/>
        <i/>
        <sz val="10"/>
        <rFont val="Arial"/>
        <family val="2"/>
      </rPr>
      <t>internal audit function</t>
    </r>
    <r>
      <rPr>
        <sz val="10"/>
        <rFont val="Arial"/>
        <family val="2"/>
      </rPr>
      <t xml:space="preserve"> during the relevant financial year?</t>
    </r>
  </si>
  <si>
    <t>If YES, please choose one:</t>
  </si>
  <si>
    <t>If NO, please provide reasons (for other reason(s), please provide the details and any remedial actions in the box below):</t>
  </si>
  <si>
    <t>Has the Board received any comments, note, letter or report from the Audit Committee, internal auditor, external auditor or appointed actuary which revealed any irregularity or deficiency in the internal control system during the relevant financial year?  If YES, please provide the details.</t>
  </si>
  <si>
    <r>
      <t xml:space="preserve">Has the Board established a </t>
    </r>
    <r>
      <rPr>
        <b/>
        <i/>
        <sz val="10"/>
        <rFont val="Arial"/>
        <family val="2"/>
      </rPr>
      <t>Risk Committee</t>
    </r>
    <r>
      <rPr>
        <sz val="10"/>
        <rFont val="Arial"/>
        <family val="2"/>
      </rPr>
      <t xml:space="preserve"> (“RC”) during the relevant financial year?</t>
    </r>
  </si>
  <si>
    <t>Members of the RC:</t>
  </si>
  <si>
    <r>
      <t xml:space="preserve">Please provide </t>
    </r>
    <r>
      <rPr>
        <b/>
        <i/>
        <sz val="10"/>
        <rFont val="Arial"/>
        <family val="2"/>
      </rPr>
      <t>details of committees established other than AC and RC</t>
    </r>
    <r>
      <rPr>
        <sz val="10"/>
        <rFont val="Arial"/>
        <family val="2"/>
      </rPr>
      <t>, and submit terms of reference of these committees</t>
    </r>
  </si>
  <si>
    <t>Name of Committee</t>
  </si>
  <si>
    <t>Name of Chair</t>
  </si>
  <si>
    <t>Names of Members</t>
  </si>
  <si>
    <t>Number of meeting held during the relevant financial year</t>
  </si>
  <si>
    <r>
      <t xml:space="preserve">Is there a </t>
    </r>
    <r>
      <rPr>
        <b/>
        <i/>
        <sz val="10"/>
        <rFont val="Arial"/>
        <family val="2"/>
      </rPr>
      <t>written remuneration policy</t>
    </r>
    <r>
      <rPr>
        <sz val="10"/>
        <rFont val="Arial"/>
        <family val="2"/>
      </rPr>
      <t xml:space="preserve"> covering all directors and employees?</t>
    </r>
  </si>
  <si>
    <t>If NO, please provide the reason(s):</t>
  </si>
  <si>
    <t>Who are responsible for the remuneration policy setting and monitoring process?</t>
  </si>
  <si>
    <t>Is key person(s) in risk management function involved in the remuneration policy setting and monitoring process?</t>
  </si>
  <si>
    <t xml:space="preserve">Does the remuneration structure contain fixed and variable components? </t>
  </si>
  <si>
    <t>If YES, what is the proportion of the variable components over total remuneration?</t>
  </si>
  <si>
    <t>Is there any deferral arrangement for the variable remuneration (if any)?</t>
  </si>
  <si>
    <t>If YES, what is the proportion of the variable remuneration deferred and the length of deferral period(s)?</t>
  </si>
  <si>
    <t>Does the variable remuneration (if any) comprise of non-cash elements (e.g. shares)?</t>
  </si>
  <si>
    <t>If YES, please provide details of safeguards to align the long-term incentives (e.g. vesting, holding and retention restrictions).</t>
  </si>
  <si>
    <t>(vi)</t>
  </si>
  <si>
    <t>Is there a mix of financial and non-financial factors used for the performance measurement?</t>
  </si>
  <si>
    <t>Does the performance measurement set in multi-year framework?</t>
  </si>
  <si>
    <t>Please describe the factors.</t>
  </si>
  <si>
    <t>(vii)</t>
  </si>
  <si>
    <t>Is there any clawback / malus provision for the deferred remuneration?</t>
  </si>
  <si>
    <t>Updates of address, phone number and email address</t>
  </si>
  <si>
    <t>If there are any updates of the following particulars of controllers (including chief executives/managing directors under section 13A and shareholder controllers), directors, key persons in control functions or actuaries of insurer or an authorized representative of Lloyd's as contained in item 4 of Form IC-P01, Form IC-P02, Form IC-P03 or Form IC-P04 during the year, please update the IA using the spaces below:</t>
  </si>
  <si>
    <t>(i) Name of the natural person</t>
  </si>
  <si>
    <t>(ii) Residential address:</t>
  </si>
  <si>
    <t>(iii) Office number:</t>
  </si>
  <si>
    <t>(iv) Mobile number:</t>
  </si>
  <si>
    <t>(v) Business email address (if nil, then private email address):</t>
  </si>
  <si>
    <t>For natural persons</t>
  </si>
  <si>
    <t>Country code</t>
  </si>
  <si>
    <t>Number</t>
  </si>
  <si>
    <t>(i) Name of the body corporate</t>
  </si>
  <si>
    <t>(ii) Address of registered office:</t>
  </si>
  <si>
    <t>(iii) Address of principal place of business established in Hong Kong (if any):</t>
  </si>
  <si>
    <t>(iv) Office telephone number:</t>
  </si>
  <si>
    <t>(v) Email address:</t>
  </si>
  <si>
    <t>For body corporates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</si>
</sst>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 #,##0_-;_-* &quot;-&quot;_-;_-@_-"/>
    <numFmt numFmtId="165" formatCode="_-* #,##0.00_-;\-* #,##0.00_-;_-* &quot;-&quot;??_-;_-@_-"/>
    <numFmt numFmtId="166" formatCode="_ * #,##0.00_ ;_ * \-#,##0.00_ ;_ * &quot;-&quot;??_ ;_ @_ "/>
    <numFmt numFmtId="169" formatCode="dd\ mmm\ yyyy"/>
    <numFmt numFmtId="170" formatCode="_(* #,##0_);[Red]_(* \(#,##0\);_(* &quot;-&quot;??_);"/>
    <numFmt numFmtId="171" formatCode="_(* #,##0_);_(* \(#,##0\);_(* &quot;-&quot;_)"/>
    <numFmt numFmtId="172" formatCode="#,##0;[Red]\(#,##0\)"/>
    <numFmt numFmtId="173" formatCode="#,##0;\-#,##0;\-"/>
    <numFmt numFmtId="174" formatCode="_(* #,##0_);_(* \(#,##0\);_(* &quot;-&quot;??_);_(@_)"/>
    <numFmt numFmtId="175" formatCode="0.0%;\(0.0%\)"/>
    <numFmt numFmtId="176" formatCode="0_);\(0\)"/>
    <numFmt numFmtId="177" formatCode="0;[Red]0"/>
    <numFmt numFmtId="178" formatCode="_ * #,##0_ ;_ * \-#,##0_ ;_ * &quot;-&quot;??_ ;_ @_ "/>
    <numFmt numFmtId="179" formatCode="0.00%;\(0.00%\)"/>
    <numFmt numFmtId="180" formatCode="0.0%"/>
  </numFmts>
  <fonts count="47">
    <font>
      <sz val="11"/>
      <color theme="1"/>
      <name val="Aptos Narrow"/>
      <family val="2"/>
      <scheme val="minor"/>
    </font>
    <font>
      <sz val="11"/>
      <color theme="1"/>
      <name val="Aptos Narrow"/>
      <family val="2"/>
      <scheme val="minor"/>
    </font>
    <font>
      <sz val="11"/>
      <color theme="0"/>
      <name val="Aptos Narrow"/>
      <family val="2"/>
      <scheme val="minor"/>
    </font>
    <font>
      <b/>
      <sz val="14"/>
      <color theme="1"/>
      <name val="Times New Roman"/>
      <family val="1"/>
    </font>
    <font>
      <sz val="10"/>
      <color rgb="FF707070"/>
      <name val="Segoe UI"/>
      <family val="2"/>
    </font>
    <font>
      <sz val="12"/>
      <name val="新細明體"/>
      <family val="1"/>
      <charset val="136"/>
    </font>
    <font>
      <sz val="10"/>
      <color rgb="FF59730B"/>
      <name val="Segoe UI Semibold"/>
      <family val="2"/>
    </font>
    <font>
      <sz val="12"/>
      <name val="Arial"/>
      <family val="2"/>
    </font>
    <font>
      <sz val="10"/>
      <name val="Arial"/>
      <family val="2"/>
    </font>
    <font>
      <sz val="11"/>
      <name val="Aptos Narrow"/>
      <family val="2"/>
      <scheme val="minor"/>
    </font>
    <font>
      <sz val="11"/>
      <color theme="1"/>
      <name val="Aptos Narrow"/>
      <family val="3"/>
      <charset val="134"/>
      <scheme val="minor"/>
    </font>
    <font>
      <sz val="9"/>
      <name val="Arial"/>
      <family val="2"/>
    </font>
    <font>
      <sz val="10"/>
      <color theme="1"/>
      <name val="Arial"/>
      <family val="2"/>
    </font>
    <font>
      <b/>
      <sz val="10"/>
      <name val="Arial"/>
      <family val="2"/>
    </font>
    <font>
      <b/>
      <sz val="10"/>
      <color theme="1"/>
      <name val="Arial"/>
      <family val="2"/>
    </font>
    <font>
      <sz val="10"/>
      <color theme="9"/>
      <name val="Arial"/>
      <family val="2"/>
    </font>
    <font>
      <sz val="10"/>
      <color rgb="FFFF0000"/>
      <name val="Arial"/>
      <family val="2"/>
    </font>
    <font>
      <i/>
      <sz val="10"/>
      <name val="Arial"/>
      <family val="2"/>
    </font>
    <font>
      <sz val="10"/>
      <color theme="2" tint="-9.9978637043366805E-2"/>
      <name val="Arial"/>
      <family val="2"/>
    </font>
    <font>
      <b/>
      <sz val="10"/>
      <color rgb="FFFF0000"/>
      <name val="Arial"/>
      <family val="2"/>
    </font>
    <font>
      <b/>
      <sz val="10"/>
      <color theme="0"/>
      <name val="Arial"/>
      <family val="2"/>
    </font>
    <font>
      <b/>
      <u/>
      <sz val="10"/>
      <color theme="0"/>
      <name val="Arial"/>
      <family val="2"/>
    </font>
    <font>
      <b/>
      <vertAlign val="superscript"/>
      <sz val="10"/>
      <name val="Arial"/>
      <family val="2"/>
    </font>
    <font>
      <vertAlign val="superscript"/>
      <sz val="10"/>
      <name val="Arial"/>
      <family val="2"/>
    </font>
    <font>
      <sz val="10"/>
      <color rgb="FF000000"/>
      <name val="Arial"/>
      <family val="2"/>
    </font>
    <font>
      <vertAlign val="superscript"/>
      <sz val="10"/>
      <color theme="1"/>
      <name val="Arial"/>
      <family val="2"/>
    </font>
    <font>
      <sz val="10"/>
      <color theme="0" tint="-0.249977111117893"/>
      <name val="Arial"/>
      <family val="2"/>
    </font>
    <font>
      <sz val="11"/>
      <color theme="1"/>
      <name val="Aptos Narrow"/>
      <family val="2"/>
      <charset val="134"/>
      <scheme val="minor"/>
    </font>
    <font>
      <i/>
      <sz val="10"/>
      <color theme="1"/>
      <name val="Arial"/>
      <family val="2"/>
    </font>
    <font>
      <sz val="11"/>
      <color theme="0" tint="-0.14999847407452621"/>
      <name val="Aptos Narrow"/>
      <family val="2"/>
      <scheme val="minor"/>
    </font>
    <font>
      <sz val="10"/>
      <color theme="0" tint="-0.14999847407452621"/>
      <name val="Arial"/>
      <family val="2"/>
    </font>
    <font>
      <sz val="11"/>
      <color theme="1"/>
      <name val="Arial"/>
      <family val="2"/>
    </font>
    <font>
      <i/>
      <sz val="10"/>
      <color rgb="FFFF0000"/>
      <name val="Arial"/>
      <family val="2"/>
    </font>
    <font>
      <strike/>
      <sz val="10"/>
      <name val="Arial"/>
      <family val="2"/>
    </font>
    <font>
      <b/>
      <u/>
      <sz val="11"/>
      <color theme="1"/>
      <name val="Aptos Narrow"/>
      <family val="2"/>
      <scheme val="minor"/>
    </font>
    <font>
      <sz val="10"/>
      <color theme="1"/>
      <name val="Arial"/>
      <family val="2"/>
      <charset val="134"/>
    </font>
    <font>
      <sz val="10"/>
      <color theme="0"/>
      <name val="Arial"/>
      <family val="2"/>
    </font>
    <font>
      <b/>
      <u/>
      <sz val="10"/>
      <name val="Arial"/>
      <family val="2"/>
    </font>
    <font>
      <b/>
      <u val="singleAccounting"/>
      <sz val="10"/>
      <name val="Arial"/>
      <family val="2"/>
    </font>
    <font>
      <u/>
      <sz val="10"/>
      <name val="Arial"/>
      <family val="2"/>
    </font>
    <font>
      <b/>
      <i/>
      <sz val="10"/>
      <name val="Arial"/>
      <family val="2"/>
    </font>
    <font>
      <sz val="10"/>
      <color rgb="FF586164"/>
      <name val="Arial"/>
      <family val="2"/>
    </font>
    <font>
      <b/>
      <i/>
      <sz val="10"/>
      <color theme="1"/>
      <name val="Arial"/>
      <family val="2"/>
    </font>
    <font>
      <sz val="10"/>
      <color theme="0" tint="-0.34998626667073579"/>
      <name val="Arial"/>
      <family val="2"/>
    </font>
    <font>
      <b/>
      <i/>
      <vertAlign val="superscript"/>
      <sz val="10"/>
      <name val="Arial"/>
      <family val="2"/>
    </font>
    <font>
      <sz val="11"/>
      <color indexed="8"/>
      <name val="Aptos Narrow"/>
      <family val="2"/>
      <scheme val="minor"/>
    </font>
    <font>
      <sz val="9"/>
      <name val="Aptos Narrow"/>
      <family val="3"/>
      <charset val="134"/>
      <scheme val="minor"/>
    </font>
  </fonts>
  <fills count="25">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
      <patternFill patternType="solid">
        <fgColor theme="0" tint="-0.499984740745262"/>
        <bgColor indexed="64"/>
      </patternFill>
    </fill>
    <fill>
      <patternFill patternType="solid">
        <fgColor rgb="FF4590B8"/>
        <bgColor indexed="64"/>
      </patternFill>
    </fill>
    <fill>
      <patternFill patternType="solid">
        <fgColor theme="4" tint="0.39997558519241921"/>
        <bgColor indexed="64"/>
      </patternFill>
    </fill>
    <fill>
      <patternFill patternType="solid">
        <fgColor theme="2" tint="-9.9948118533890809E-2"/>
        <bgColor indexed="64"/>
      </patternFill>
    </fill>
    <fill>
      <patternFill patternType="solid">
        <fgColor theme="0" tint="-0.14999847407452621"/>
        <bgColor indexed="64"/>
      </patternFill>
    </fill>
    <fill>
      <patternFill patternType="solid">
        <fgColor theme="7" tint="0.79995117038483843"/>
        <bgColor indexed="64"/>
      </patternFill>
    </fill>
    <fill>
      <patternFill patternType="solid">
        <fgColor theme="0" tint="-0.14996795556505021"/>
        <bgColor indexed="64"/>
      </patternFill>
    </fill>
    <fill>
      <patternFill patternType="solid">
        <fgColor indexed="22"/>
        <bgColor indexed="64"/>
      </patternFill>
    </fill>
    <fill>
      <patternFill patternType="solid">
        <fgColor theme="2" tint="-9.9978637043366805E-2"/>
        <bgColor indexed="64"/>
      </patternFill>
    </fill>
    <fill>
      <patternFill patternType="solid">
        <fgColor rgb="FFFFFFCB"/>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theme="1"/>
      </left>
      <right style="medium">
        <color indexed="64"/>
      </right>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medium">
        <color auto="1"/>
      </right>
      <top style="medium">
        <color indexed="64"/>
      </top>
      <bottom style="medium">
        <color theme="0" tint="-0.24994659260841701"/>
      </bottom>
      <diagonal/>
    </border>
    <border>
      <left style="medium">
        <color auto="1"/>
      </left>
      <right style="medium">
        <color auto="1"/>
      </right>
      <top style="medium">
        <color theme="0" tint="-0.24994659260841701"/>
      </top>
      <bottom style="medium">
        <color theme="0" tint="-0.24994659260841701"/>
      </bottom>
      <diagonal/>
    </border>
    <border>
      <left/>
      <right style="medium">
        <color auto="1"/>
      </right>
      <top style="medium">
        <color theme="0" tint="-0.24994659260841701"/>
      </top>
      <bottom style="medium">
        <color theme="0" tint="-0.24994659260841701"/>
      </bottom>
      <diagonal/>
    </border>
    <border>
      <left style="medium">
        <color auto="1"/>
      </left>
      <right style="medium">
        <color auto="1"/>
      </right>
      <top/>
      <bottom style="medium">
        <color theme="0" tint="-0.24994659260841701"/>
      </bottom>
      <diagonal/>
    </border>
    <border>
      <left style="medium">
        <color indexed="64"/>
      </left>
      <right style="medium">
        <color auto="1"/>
      </right>
      <top style="medium">
        <color theme="0" tint="-0.24994659260841701"/>
      </top>
      <bottom style="medium">
        <color indexed="64"/>
      </bottom>
      <diagonal/>
    </border>
    <border>
      <left/>
      <right style="medium">
        <color indexed="64"/>
      </right>
      <top style="medium">
        <color rgb="FFBFBFBF"/>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37">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lignment vertical="center"/>
    </xf>
    <xf numFmtId="165" fontId="1"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10" fillId="0" borderId="0"/>
    <xf numFmtId="0" fontId="11" fillId="11" borderId="0" applyNumberFormat="0" applyBorder="0">
      <alignment horizontal="right"/>
      <protection locked="0"/>
    </xf>
    <xf numFmtId="0" fontId="1" fillId="0" borderId="0"/>
    <xf numFmtId="0" fontId="1" fillId="0" borderId="0"/>
    <xf numFmtId="0" fontId="1" fillId="0" borderId="0"/>
    <xf numFmtId="0" fontId="8" fillId="12" borderId="0" applyNumberFormat="0" applyFont="0" applyFill="0" applyBorder="0" applyAlignment="0"/>
    <xf numFmtId="3" fontId="11" fillId="14" borderId="7" applyNumberFormat="0" applyBorder="0" applyAlignment="0">
      <alignment vertical="center"/>
      <protection locked="0"/>
    </xf>
    <xf numFmtId="0" fontId="1" fillId="0" borderId="0"/>
    <xf numFmtId="0" fontId="5" fillId="0" borderId="0"/>
    <xf numFmtId="0" fontId="8" fillId="0" borderId="0" applyNumberFormat="0" applyFont="0" applyBorder="0" applyAlignment="0"/>
    <xf numFmtId="0" fontId="1" fillId="0" borderId="0"/>
    <xf numFmtId="3" fontId="11" fillId="14" borderId="7" applyNumberFormat="0" applyBorder="0" applyAlignment="0">
      <alignment vertical="center"/>
      <protection locked="0"/>
    </xf>
    <xf numFmtId="0" fontId="27" fillId="0" borderId="0">
      <alignment vertical="center"/>
    </xf>
    <xf numFmtId="0" fontId="31" fillId="18" borderId="7" applyFont="0" applyBorder="0" applyAlignment="0">
      <alignment horizontal="left" indent="1"/>
    </xf>
    <xf numFmtId="0" fontId="1" fillId="0" borderId="0"/>
    <xf numFmtId="0" fontId="1" fillId="0" borderId="0"/>
    <xf numFmtId="165" fontId="1" fillId="0" borderId="0" applyFont="0" applyFill="0" applyBorder="0" applyAlignment="0" applyProtection="0"/>
    <xf numFmtId="0" fontId="35" fillId="0" borderId="0">
      <alignment vertical="center"/>
    </xf>
    <xf numFmtId="9" fontId="1" fillId="0" borderId="0" applyFont="0" applyFill="0" applyBorder="0" applyAlignment="0" applyProtection="0"/>
    <xf numFmtId="0" fontId="8" fillId="0" borderId="0"/>
    <xf numFmtId="166" fontId="1" fillId="0" borderId="0" applyFont="0" applyFill="0" applyBorder="0" applyAlignment="0" applyProtection="0">
      <alignment vertical="center"/>
    </xf>
    <xf numFmtId="165" fontId="1" fillId="0" borderId="0" applyFont="0" applyFill="0" applyBorder="0" applyAlignment="0" applyProtection="0"/>
    <xf numFmtId="166" fontId="27" fillId="0" borderId="0" applyFont="0" applyFill="0" applyBorder="0" applyAlignment="0" applyProtection="0">
      <alignment vertical="center"/>
    </xf>
    <xf numFmtId="0" fontId="5" fillId="0" borderId="0">
      <alignment vertical="center"/>
    </xf>
    <xf numFmtId="0" fontId="8" fillId="0" borderId="0"/>
    <xf numFmtId="9" fontId="5" fillId="0" borderId="0" applyFont="0" applyFill="0" applyBorder="0" applyAlignment="0" applyProtection="0">
      <alignment vertical="center"/>
    </xf>
    <xf numFmtId="165" fontId="5" fillId="0" borderId="0" applyFont="0" applyFill="0" applyBorder="0" applyAlignment="0" applyProtection="0"/>
    <xf numFmtId="9" fontId="8" fillId="0" borderId="0" applyFont="0" applyFill="0" applyBorder="0" applyAlignment="0" applyProtection="0"/>
    <xf numFmtId="0" fontId="45" fillId="0" borderId="0"/>
  </cellStyleXfs>
  <cellXfs count="1242">
    <xf numFmtId="0" fontId="0" fillId="0" borderId="0" xfId="0"/>
    <xf numFmtId="0" fontId="8" fillId="0" borderId="2" xfId="0" applyFont="1" applyBorder="1" applyAlignment="1">
      <alignment vertical="center" wrapText="1"/>
    </xf>
    <xf numFmtId="0" fontId="12" fillId="2" borderId="0" xfId="0" applyFont="1" applyFill="1"/>
    <xf numFmtId="0" fontId="12" fillId="0" borderId="0" xfId="0" applyFont="1"/>
    <xf numFmtId="0" fontId="12" fillId="0" borderId="0" xfId="0" applyFont="1" applyAlignment="1">
      <alignment vertical="center"/>
    </xf>
    <xf numFmtId="0" fontId="8" fillId="0" borderId="0" xfId="0" applyFont="1"/>
    <xf numFmtId="0" fontId="12" fillId="0" borderId="0" xfId="12" applyFont="1"/>
    <xf numFmtId="0" fontId="8" fillId="0" borderId="0" xfId="0" applyFont="1" applyAlignment="1">
      <alignment horizontal="center" vertical="center"/>
    </xf>
    <xf numFmtId="170" fontId="8" fillId="11" borderId="23" xfId="9" applyNumberFormat="1" applyFont="1" applyBorder="1" applyProtection="1">
      <alignment horizontal="right"/>
    </xf>
    <xf numFmtId="170" fontId="8" fillId="13" borderId="22" xfId="9" applyNumberFormat="1" applyFont="1" applyFill="1" applyBorder="1" applyProtection="1">
      <alignment horizontal="right"/>
    </xf>
    <xf numFmtId="170" fontId="8" fillId="0" borderId="0" xfId="9" applyNumberFormat="1" applyFont="1" applyFill="1" applyBorder="1" applyProtection="1">
      <alignment horizontal="right"/>
    </xf>
    <xf numFmtId="170" fontId="8" fillId="13" borderId="21" xfId="9" applyNumberFormat="1" applyFont="1" applyFill="1" applyBorder="1" applyProtection="1">
      <alignment horizontal="right"/>
    </xf>
    <xf numFmtId="170" fontId="8" fillId="11" borderId="21" xfId="9" applyNumberFormat="1" applyFont="1" applyBorder="1" applyProtection="1">
      <alignment horizontal="right"/>
    </xf>
    <xf numFmtId="170" fontId="8" fillId="11" borderId="22" xfId="9" applyNumberFormat="1" applyFont="1" applyBorder="1" applyProtection="1">
      <alignment horizontal="right"/>
    </xf>
    <xf numFmtId="170" fontId="8" fillId="11" borderId="14" xfId="9" applyNumberFormat="1" applyFont="1" applyBorder="1" applyProtection="1">
      <alignment horizontal="right"/>
    </xf>
    <xf numFmtId="170" fontId="8" fillId="5" borderId="22" xfId="9" applyNumberFormat="1" applyFont="1" applyFill="1" applyBorder="1" applyProtection="1">
      <alignment horizontal="right"/>
    </xf>
    <xf numFmtId="170" fontId="8" fillId="0" borderId="0" xfId="14" applyNumberFormat="1" applyFont="1" applyFill="1" applyBorder="1" applyAlignment="1" applyProtection="1">
      <alignment vertical="center" wrapText="1"/>
    </xf>
    <xf numFmtId="170" fontId="8" fillId="13" borderId="22" xfId="14" applyNumberFormat="1" applyFont="1" applyFill="1" applyBorder="1" applyAlignment="1" applyProtection="1">
      <alignment vertical="center" wrapText="1"/>
    </xf>
    <xf numFmtId="170" fontId="8" fillId="0" borderId="0" xfId="14" applyNumberFormat="1" applyFont="1" applyFill="1" applyBorder="1" applyAlignment="1" applyProtection="1">
      <alignment horizontal="right"/>
    </xf>
    <xf numFmtId="0" fontId="15" fillId="0" borderId="0" xfId="0" applyFont="1"/>
    <xf numFmtId="170" fontId="8" fillId="0" borderId="22" xfId="14" applyNumberFormat="1" applyFont="1" applyFill="1" applyBorder="1" applyAlignment="1" applyProtection="1">
      <alignment horizontal="right"/>
    </xf>
    <xf numFmtId="170" fontId="8" fillId="0" borderId="21" xfId="14" applyNumberFormat="1" applyFont="1" applyFill="1" applyBorder="1" applyAlignment="1" applyProtection="1">
      <alignment horizontal="right"/>
    </xf>
    <xf numFmtId="170" fontId="8" fillId="2" borderId="21" xfId="9" applyNumberFormat="1" applyFont="1" applyFill="1" applyBorder="1" applyProtection="1">
      <alignment horizontal="right"/>
    </xf>
    <xf numFmtId="170" fontId="8" fillId="3" borderId="22" xfId="14" applyNumberFormat="1" applyFont="1" applyFill="1" applyBorder="1" applyAlignment="1" applyProtection="1">
      <alignment vertical="center" wrapText="1"/>
    </xf>
    <xf numFmtId="170" fontId="8" fillId="5" borderId="21" xfId="14" applyNumberFormat="1" applyFont="1" applyFill="1" applyBorder="1" applyAlignment="1" applyProtection="1">
      <alignment vertical="center" wrapText="1"/>
    </xf>
    <xf numFmtId="170" fontId="8" fillId="5" borderId="22" xfId="14" applyNumberFormat="1" applyFont="1" applyFill="1" applyBorder="1" applyAlignment="1" applyProtection="1">
      <alignment vertical="center" wrapText="1"/>
    </xf>
    <xf numFmtId="170" fontId="8" fillId="2" borderId="22" xfId="9" applyNumberFormat="1" applyFont="1" applyFill="1" applyBorder="1" applyProtection="1">
      <alignment horizontal="right"/>
    </xf>
    <xf numFmtId="170" fontId="8" fillId="3" borderId="21" xfId="9" applyNumberFormat="1" applyFont="1" applyFill="1" applyBorder="1" applyProtection="1">
      <alignment horizontal="right"/>
    </xf>
    <xf numFmtId="170" fontId="8" fillId="3" borderId="22" xfId="9" applyNumberFormat="1" applyFont="1" applyFill="1" applyBorder="1" applyProtection="1">
      <alignment horizontal="right"/>
    </xf>
    <xf numFmtId="170" fontId="8" fillId="3" borderId="21" xfId="14" applyNumberFormat="1" applyFont="1" applyFill="1" applyBorder="1" applyAlignment="1" applyProtection="1">
      <alignment vertical="center" wrapText="1"/>
    </xf>
    <xf numFmtId="170" fontId="8" fillId="5" borderId="23" xfId="14" applyNumberFormat="1" applyFont="1" applyFill="1" applyBorder="1" applyAlignment="1" applyProtection="1">
      <alignment vertical="center" wrapText="1"/>
    </xf>
    <xf numFmtId="170" fontId="8" fillId="11" borderId="27" xfId="9" applyNumberFormat="1" applyFont="1" applyBorder="1" applyProtection="1">
      <alignment horizontal="right"/>
    </xf>
    <xf numFmtId="170" fontId="8" fillId="13" borderId="21" xfId="14" applyNumberFormat="1" applyFont="1" applyFill="1" applyBorder="1" applyAlignment="1" applyProtection="1">
      <alignment vertical="center" wrapText="1"/>
    </xf>
    <xf numFmtId="170" fontId="8" fillId="11" borderId="13" xfId="9" applyNumberFormat="1" applyFont="1" applyBorder="1" applyProtection="1">
      <alignment horizontal="right"/>
    </xf>
    <xf numFmtId="170" fontId="8" fillId="3" borderId="13" xfId="9" applyNumberFormat="1" applyFont="1" applyFill="1" applyBorder="1" applyProtection="1">
      <alignment horizontal="right"/>
    </xf>
    <xf numFmtId="170" fontId="8" fillId="13" borderId="13" xfId="9" applyNumberFormat="1" applyFont="1" applyFill="1" applyBorder="1" applyProtection="1">
      <alignment horizontal="right"/>
    </xf>
    <xf numFmtId="0" fontId="8" fillId="2" borderId="0" xfId="0" applyFont="1" applyFill="1"/>
    <xf numFmtId="0" fontId="12" fillId="2" borderId="0" xfId="0" applyFont="1" applyFill="1" applyAlignment="1">
      <alignment horizontal="center" vertical="center" wrapText="1"/>
    </xf>
    <xf numFmtId="0" fontId="8" fillId="2" borderId="0" xfId="13" applyFont="1" applyFill="1" applyBorder="1" applyAlignment="1">
      <alignment horizontal="center" vertical="center" wrapText="1"/>
    </xf>
    <xf numFmtId="165" fontId="8" fillId="4" borderId="2" xfId="1" applyFont="1" applyFill="1" applyBorder="1" applyAlignment="1" applyProtection="1">
      <alignment vertical="center" wrapText="1"/>
      <protection locked="0"/>
    </xf>
    <xf numFmtId="171" fontId="8" fillId="5" borderId="2" xfId="1" applyNumberFormat="1" applyFont="1" applyFill="1" applyBorder="1" applyAlignment="1" applyProtection="1">
      <alignment horizontal="right" vertical="center"/>
    </xf>
    <xf numFmtId="171" fontId="17" fillId="5" borderId="2" xfId="1" applyNumberFormat="1" applyFont="1" applyFill="1" applyBorder="1" applyAlignment="1" applyProtection="1">
      <alignment horizontal="right" vertical="center"/>
    </xf>
    <xf numFmtId="172" fontId="8" fillId="2" borderId="0" xfId="9" applyNumberFormat="1" applyFont="1" applyFill="1" applyBorder="1" applyAlignment="1" applyProtection="1">
      <alignment horizontal="right" vertical="center"/>
    </xf>
    <xf numFmtId="0" fontId="16" fillId="2" borderId="0" xfId="0" applyFont="1" applyFill="1"/>
    <xf numFmtId="172" fontId="16" fillId="2" borderId="0" xfId="9" applyNumberFormat="1" applyFont="1" applyFill="1" applyBorder="1" applyAlignment="1" applyProtection="1">
      <alignment horizontal="right" vertical="center"/>
    </xf>
    <xf numFmtId="172" fontId="8" fillId="2" borderId="0" xfId="14" applyNumberFormat="1" applyFont="1" applyFill="1" applyBorder="1" applyAlignment="1" applyProtection="1">
      <alignment vertical="center"/>
    </xf>
    <xf numFmtId="0" fontId="12" fillId="15" borderId="0" xfId="0" applyFont="1" applyFill="1"/>
    <xf numFmtId="165" fontId="8" fillId="3" borderId="2" xfId="1" applyFont="1" applyFill="1" applyBorder="1" applyAlignment="1" applyProtection="1">
      <alignment horizontal="right" vertical="center"/>
    </xf>
    <xf numFmtId="165" fontId="8" fillId="3" borderId="2" xfId="1" applyFont="1" applyFill="1" applyBorder="1" applyAlignment="1" applyProtection="1">
      <alignment horizontal="right" vertical="center" wrapText="1"/>
    </xf>
    <xf numFmtId="0" fontId="8" fillId="2" borderId="0" xfId="0" applyFont="1" applyFill="1" applyAlignment="1">
      <alignment horizontal="left" vertical="top" wrapText="1"/>
    </xf>
    <xf numFmtId="0" fontId="12" fillId="2" borderId="0" xfId="0" applyFont="1" applyFill="1" applyAlignment="1">
      <alignment vertical="top" wrapText="1"/>
    </xf>
    <xf numFmtId="165" fontId="8" fillId="2" borderId="0" xfId="1" applyFont="1" applyFill="1" applyBorder="1" applyProtection="1"/>
    <xf numFmtId="165" fontId="8" fillId="2" borderId="0" xfId="1" applyFont="1" applyFill="1" applyBorder="1" applyAlignment="1" applyProtection="1">
      <alignment horizontal="right"/>
    </xf>
    <xf numFmtId="165" fontId="16" fillId="2" borderId="0" xfId="1" applyFont="1" applyFill="1" applyBorder="1" applyProtection="1"/>
    <xf numFmtId="165" fontId="16" fillId="2" borderId="0" xfId="1" applyFont="1" applyFill="1" applyBorder="1" applyAlignment="1" applyProtection="1">
      <alignment horizontal="right"/>
    </xf>
    <xf numFmtId="172" fontId="13" fillId="2" borderId="0" xfId="9" applyNumberFormat="1" applyFont="1" applyFill="1" applyBorder="1" applyProtection="1">
      <alignment horizontal="right"/>
    </xf>
    <xf numFmtId="172" fontId="13" fillId="2" borderId="0" xfId="14" applyNumberFormat="1" applyFont="1" applyFill="1" applyBorder="1" applyAlignment="1" applyProtection="1"/>
    <xf numFmtId="173" fontId="12" fillId="4" borderId="2" xfId="15" applyNumberFormat="1" applyFont="1" applyFill="1" applyBorder="1" applyAlignment="1" applyProtection="1">
      <alignment vertical="center" wrapText="1"/>
      <protection locked="0"/>
    </xf>
    <xf numFmtId="0" fontId="16" fillId="0" borderId="0" xfId="0" applyFont="1"/>
    <xf numFmtId="0" fontId="20" fillId="0" borderId="0" xfId="0" applyFont="1"/>
    <xf numFmtId="0" fontId="8" fillId="0" borderId="0" xfId="0" applyFont="1" applyAlignment="1">
      <alignment vertical="center"/>
    </xf>
    <xf numFmtId="0" fontId="12" fillId="0" borderId="0" xfId="18" applyFont="1" applyAlignment="1">
      <alignment horizontal="center" wrapText="1"/>
    </xf>
    <xf numFmtId="0" fontId="12" fillId="0" borderId="0" xfId="18" applyFont="1"/>
    <xf numFmtId="0" fontId="8" fillId="4" borderId="2" xfId="13" applyFont="1" applyFill="1" applyBorder="1" applyAlignment="1" applyProtection="1">
      <alignment horizontal="left" vertical="center" wrapText="1" indent="1"/>
      <protection locked="0"/>
    </xf>
    <xf numFmtId="0" fontId="26" fillId="0" borderId="0" xfId="0" applyFont="1"/>
    <xf numFmtId="0" fontId="12" fillId="2" borderId="0" xfId="20" applyFont="1" applyFill="1" applyAlignment="1"/>
    <xf numFmtId="0" fontId="12" fillId="2" borderId="0" xfId="20" applyFont="1" applyFill="1">
      <alignment vertical="center"/>
    </xf>
    <xf numFmtId="0" fontId="13" fillId="17" borderId="0" xfId="0" applyFont="1" applyFill="1"/>
    <xf numFmtId="0" fontId="12" fillId="17" borderId="0" xfId="0" applyFont="1" applyFill="1"/>
    <xf numFmtId="0" fontId="12" fillId="0" borderId="0" xfId="0" applyFont="1" applyAlignment="1">
      <alignment vertical="top"/>
    </xf>
    <xf numFmtId="165" fontId="8" fillId="5" borderId="2" xfId="1" applyFont="1" applyFill="1" applyBorder="1" applyAlignment="1" applyProtection="1">
      <alignment horizontal="right" vertical="center"/>
    </xf>
    <xf numFmtId="165" fontId="12" fillId="0" borderId="0" xfId="0" applyNumberFormat="1" applyFont="1"/>
    <xf numFmtId="174" fontId="8" fillId="0" borderId="0" xfId="1" applyNumberFormat="1" applyFont="1" applyFill="1" applyBorder="1" applyAlignment="1" applyProtection="1">
      <alignment horizontal="right" vertical="center"/>
    </xf>
    <xf numFmtId="9" fontId="8" fillId="5" borderId="2" xfId="2" applyFont="1" applyFill="1" applyBorder="1" applyAlignment="1" applyProtection="1">
      <alignment horizontal="right" vertical="center"/>
    </xf>
    <xf numFmtId="165" fontId="8" fillId="5" borderId="2" xfId="9" applyNumberFormat="1" applyFont="1" applyFill="1" applyBorder="1" applyAlignment="1" applyProtection="1">
      <alignment horizontal="right" vertical="center"/>
    </xf>
    <xf numFmtId="0" fontId="29" fillId="0" borderId="0" xfId="0" applyFont="1"/>
    <xf numFmtId="0" fontId="30" fillId="0" borderId="0" xfId="0" applyFont="1"/>
    <xf numFmtId="164" fontId="8" fillId="11" borderId="22" xfId="9" applyNumberFormat="1" applyFont="1" applyBorder="1" applyProtection="1">
      <alignment horizontal="right"/>
    </xf>
    <xf numFmtId="164" fontId="8" fillId="11" borderId="11" xfId="9" applyNumberFormat="1" applyFont="1" applyBorder="1" applyProtection="1">
      <alignment horizontal="right"/>
    </xf>
    <xf numFmtId="164" fontId="8" fillId="11" borderId="13" xfId="9" applyNumberFormat="1" applyFont="1" applyBorder="1" applyProtection="1">
      <alignment horizontal="right"/>
    </xf>
    <xf numFmtId="164" fontId="8" fillId="11" borderId="29" xfId="9" applyNumberFormat="1" applyFont="1" applyBorder="1" applyProtection="1">
      <alignment horizontal="right"/>
    </xf>
    <xf numFmtId="164" fontId="8" fillId="11" borderId="37" xfId="9" applyNumberFormat="1" applyFont="1" applyBorder="1" applyProtection="1">
      <alignment horizontal="right"/>
    </xf>
    <xf numFmtId="164" fontId="8" fillId="11" borderId="14" xfId="9" applyNumberFormat="1" applyFont="1" applyBorder="1" applyProtection="1">
      <alignment horizontal="right"/>
    </xf>
    <xf numFmtId="164" fontId="8" fillId="0" borderId="0" xfId="9" applyNumberFormat="1" applyFont="1" applyFill="1" applyBorder="1" applyProtection="1">
      <alignment horizontal="right"/>
    </xf>
    <xf numFmtId="0" fontId="8" fillId="0" borderId="0" xfId="0" applyFont="1" applyAlignment="1">
      <alignment vertical="top"/>
    </xf>
    <xf numFmtId="172" fontId="17" fillId="5" borderId="5" xfId="9" applyNumberFormat="1" applyFont="1" applyFill="1" applyBorder="1" applyAlignment="1" applyProtection="1">
      <alignment horizontal="center"/>
    </xf>
    <xf numFmtId="0" fontId="17" fillId="0" borderId="5" xfId="9" applyNumberFormat="1" applyFont="1" applyFill="1" applyBorder="1" applyAlignment="1" applyProtection="1">
      <alignment horizontal="center"/>
    </xf>
    <xf numFmtId="172" fontId="8" fillId="0" borderId="38" xfId="9" applyNumberFormat="1" applyFont="1" applyFill="1" applyBorder="1" applyProtection="1">
      <alignment horizontal="right"/>
    </xf>
    <xf numFmtId="0" fontId="8" fillId="0" borderId="0" xfId="22" applyFont="1"/>
    <xf numFmtId="0" fontId="8" fillId="0" borderId="0" xfId="22" applyFont="1" applyAlignment="1">
      <alignment horizontal="center"/>
    </xf>
    <xf numFmtId="0" fontId="8" fillId="0" borderId="0" xfId="12" applyFont="1"/>
    <xf numFmtId="0" fontId="8" fillId="0" borderId="0" xfId="22" applyFont="1" applyAlignment="1">
      <alignment horizontal="center" vertical="center" wrapText="1"/>
    </xf>
    <xf numFmtId="0" fontId="8" fillId="2" borderId="0" xfId="22" applyFont="1" applyFill="1"/>
    <xf numFmtId="0" fontId="8" fillId="2" borderId="0" xfId="20" applyFont="1" applyFill="1">
      <alignment vertical="center"/>
    </xf>
    <xf numFmtId="0" fontId="1" fillId="0" borderId="0" xfId="23"/>
    <xf numFmtId="0" fontId="1" fillId="0" borderId="2" xfId="23" applyBorder="1"/>
    <xf numFmtId="0" fontId="1" fillId="0" borderId="2" xfId="23" applyBorder="1" applyAlignment="1">
      <alignment horizontal="center"/>
    </xf>
    <xf numFmtId="0" fontId="1" fillId="4" borderId="2" xfId="23" applyFill="1" applyBorder="1" applyAlignment="1" applyProtection="1">
      <alignment horizontal="center" vertical="center" wrapText="1"/>
      <protection locked="0"/>
    </xf>
    <xf numFmtId="0" fontId="1" fillId="21" borderId="2" xfId="23" applyFill="1" applyBorder="1" applyAlignment="1">
      <alignment horizontal="center" vertical="center"/>
    </xf>
    <xf numFmtId="0" fontId="8" fillId="17" borderId="0" xfId="0" applyFont="1" applyFill="1"/>
    <xf numFmtId="0" fontId="36" fillId="16" borderId="0" xfId="22" applyFont="1" applyFill="1" applyAlignment="1">
      <alignment vertical="center"/>
    </xf>
    <xf numFmtId="0" fontId="36" fillId="16" borderId="0" xfId="22" applyFont="1" applyFill="1"/>
    <xf numFmtId="0" fontId="8" fillId="2" borderId="0" xfId="22" applyFont="1" applyFill="1" applyAlignment="1">
      <alignment vertical="center"/>
    </xf>
    <xf numFmtId="0" fontId="8" fillId="16" borderId="0" xfId="22" applyFont="1" applyFill="1" applyAlignment="1">
      <alignment vertical="center"/>
    </xf>
    <xf numFmtId="0" fontId="8" fillId="16" borderId="0" xfId="22" applyFont="1" applyFill="1"/>
    <xf numFmtId="0" fontId="8" fillId="0" borderId="0" xfId="22" applyFont="1" applyAlignment="1">
      <alignment vertical="center"/>
    </xf>
    <xf numFmtId="0" fontId="36" fillId="0" borderId="0" xfId="22" applyFont="1" applyAlignment="1">
      <alignment vertical="center"/>
    </xf>
    <xf numFmtId="0" fontId="8" fillId="0" borderId="0" xfId="20" applyFont="1" applyAlignment="1"/>
    <xf numFmtId="0" fontId="13" fillId="10" borderId="0" xfId="20" applyFont="1" applyFill="1" applyAlignment="1"/>
    <xf numFmtId="0" fontId="13" fillId="0" borderId="0" xfId="20" applyFont="1" applyAlignment="1"/>
    <xf numFmtId="0" fontId="13" fillId="0" borderId="0" xfId="22" applyFont="1" applyAlignment="1">
      <alignment horizontal="left" vertical="top"/>
    </xf>
    <xf numFmtId="49" fontId="8" fillId="0" borderId="0" xfId="22" applyNumberFormat="1" applyFont="1" applyAlignment="1">
      <alignment horizontal="center" vertical="center"/>
    </xf>
    <xf numFmtId="0" fontId="8" fillId="0" borderId="0" xfId="20" applyFont="1">
      <alignment vertical="center"/>
    </xf>
    <xf numFmtId="0" fontId="13" fillId="0" borderId="0" xfId="27" applyFont="1" applyProtection="1">
      <protection hidden="1"/>
    </xf>
    <xf numFmtId="14" fontId="13" fillId="0" borderId="0" xfId="22" applyNumberFormat="1" applyFont="1" applyAlignment="1" applyProtection="1">
      <alignment horizontal="center" vertical="top"/>
      <protection hidden="1"/>
    </xf>
    <xf numFmtId="0" fontId="20" fillId="16" borderId="0" xfId="13" applyFont="1" applyFill="1" applyBorder="1" applyAlignment="1">
      <alignment horizontal="left" vertical="center"/>
    </xf>
    <xf numFmtId="0" fontId="13" fillId="0" borderId="0" xfId="13" applyFont="1" applyFill="1" applyBorder="1" applyAlignment="1">
      <alignment horizontal="left" vertical="center"/>
    </xf>
    <xf numFmtId="0" fontId="8" fillId="0" borderId="0" xfId="22" applyFont="1" applyAlignment="1">
      <alignment wrapText="1"/>
    </xf>
    <xf numFmtId="165" fontId="17" fillId="13" borderId="3" xfId="29" applyFont="1" applyFill="1" applyBorder="1" applyAlignment="1" applyProtection="1">
      <alignment vertical="center"/>
    </xf>
    <xf numFmtId="165" fontId="17" fillId="2" borderId="7" xfId="29" applyFont="1" applyFill="1" applyBorder="1" applyAlignment="1" applyProtection="1">
      <alignment vertical="center"/>
    </xf>
    <xf numFmtId="165" fontId="17" fillId="13" borderId="5" xfId="29" applyFont="1" applyFill="1" applyBorder="1" applyAlignment="1" applyProtection="1">
      <alignment vertical="center"/>
    </xf>
    <xf numFmtId="165" fontId="17" fillId="13" borderId="2" xfId="29" applyFont="1" applyFill="1" applyBorder="1" applyAlignment="1" applyProtection="1">
      <alignment vertical="center"/>
    </xf>
    <xf numFmtId="49" fontId="8" fillId="0" borderId="2" xfId="28" applyNumberFormat="1" applyFont="1" applyFill="1" applyBorder="1" applyAlignment="1" applyProtection="1">
      <alignment horizontal="center" vertical="center"/>
    </xf>
    <xf numFmtId="171" fontId="8" fillId="5" borderId="3" xfId="29" applyNumberFormat="1" applyFont="1" applyFill="1" applyBorder="1" applyAlignment="1" applyProtection="1">
      <alignment horizontal="center" vertical="center"/>
    </xf>
    <xf numFmtId="174" fontId="8" fillId="2" borderId="7" xfId="29" applyNumberFormat="1" applyFont="1" applyFill="1" applyBorder="1" applyAlignment="1" applyProtection="1">
      <alignment horizontal="center" vertical="center"/>
    </xf>
    <xf numFmtId="171" fontId="8" fillId="5" borderId="5" xfId="29" applyNumberFormat="1" applyFont="1" applyFill="1" applyBorder="1" applyAlignment="1" applyProtection="1">
      <alignment horizontal="center" vertical="center"/>
    </xf>
    <xf numFmtId="171" fontId="8" fillId="5" borderId="2" xfId="29" applyNumberFormat="1" applyFont="1" applyFill="1" applyBorder="1" applyAlignment="1" applyProtection="1">
      <alignment horizontal="center" vertical="center"/>
    </xf>
    <xf numFmtId="174" fontId="17" fillId="13" borderId="3" xfId="29" applyNumberFormat="1" applyFont="1" applyFill="1" applyBorder="1" applyAlignment="1" applyProtection="1">
      <alignment vertical="center"/>
    </xf>
    <xf numFmtId="174" fontId="17" fillId="2" borderId="7" xfId="29" applyNumberFormat="1" applyFont="1" applyFill="1" applyBorder="1" applyAlignment="1" applyProtection="1">
      <alignment vertical="center"/>
    </xf>
    <xf numFmtId="174" fontId="17" fillId="13" borderId="5" xfId="29" applyNumberFormat="1" applyFont="1" applyFill="1" applyBorder="1" applyAlignment="1" applyProtection="1">
      <alignment vertical="center"/>
    </xf>
    <xf numFmtId="174" fontId="17" fillId="13" borderId="2" xfId="29" applyNumberFormat="1" applyFont="1" applyFill="1" applyBorder="1" applyAlignment="1" applyProtection="1">
      <alignment vertical="center"/>
    </xf>
    <xf numFmtId="171" fontId="13" fillId="5" borderId="3" xfId="29" applyNumberFormat="1" applyFont="1" applyFill="1" applyBorder="1" applyAlignment="1" applyProtection="1">
      <alignment horizontal="center" vertical="center"/>
    </xf>
    <xf numFmtId="174" fontId="13" fillId="2" borderId="7" xfId="29" applyNumberFormat="1" applyFont="1" applyFill="1" applyBorder="1" applyAlignment="1" applyProtection="1">
      <alignment horizontal="center" vertical="center"/>
    </xf>
    <xf numFmtId="171" fontId="13" fillId="5" borderId="2" xfId="29" applyNumberFormat="1" applyFont="1" applyFill="1" applyBorder="1" applyAlignment="1" applyProtection="1">
      <alignment horizontal="center" vertical="center"/>
    </xf>
    <xf numFmtId="171" fontId="8" fillId="6" borderId="3" xfId="29" applyNumberFormat="1" applyFont="1" applyFill="1" applyBorder="1" applyAlignment="1" applyProtection="1">
      <alignment vertical="center" wrapText="1"/>
      <protection locked="0"/>
    </xf>
    <xf numFmtId="174" fontId="8" fillId="2" borderId="7" xfId="29" applyNumberFormat="1" applyFont="1" applyFill="1" applyBorder="1" applyAlignment="1" applyProtection="1">
      <alignment vertical="center"/>
    </xf>
    <xf numFmtId="0" fontId="8" fillId="5" borderId="2" xfId="9" applyNumberFormat="1" applyFont="1" applyFill="1" applyBorder="1" applyAlignment="1" applyProtection="1">
      <alignment horizontal="center" vertical="center"/>
    </xf>
    <xf numFmtId="174" fontId="8" fillId="4" borderId="2" xfId="29" applyNumberFormat="1" applyFont="1" applyFill="1" applyBorder="1" applyAlignment="1" applyProtection="1">
      <alignment vertical="center" wrapText="1"/>
      <protection locked="0"/>
    </xf>
    <xf numFmtId="0" fontId="13" fillId="16" borderId="0" xfId="13" applyFont="1" applyFill="1" applyBorder="1" applyAlignment="1">
      <alignment horizontal="left" vertical="center"/>
    </xf>
    <xf numFmtId="0" fontId="8" fillId="0" borderId="0" xfId="22" applyFont="1" applyAlignment="1">
      <alignment vertical="center" wrapText="1"/>
    </xf>
    <xf numFmtId="174" fontId="13" fillId="0" borderId="3" xfId="29" applyNumberFormat="1" applyFont="1" applyFill="1" applyBorder="1" applyAlignment="1" applyProtection="1">
      <alignment horizontal="center" vertical="center" wrapText="1"/>
    </xf>
    <xf numFmtId="174" fontId="13" fillId="0" borderId="5" xfId="29" applyNumberFormat="1" applyFont="1" applyFill="1" applyBorder="1" applyAlignment="1" applyProtection="1">
      <alignment horizontal="center" vertical="center" wrapText="1"/>
    </xf>
    <xf numFmtId="174" fontId="13" fillId="0" borderId="4" xfId="29" applyNumberFormat="1" applyFont="1" applyFill="1" applyBorder="1" applyAlignment="1" applyProtection="1">
      <alignment horizontal="center" vertical="center" wrapText="1"/>
    </xf>
    <xf numFmtId="165" fontId="17" fillId="13" borderId="2" xfId="29" applyFont="1" applyFill="1" applyBorder="1" applyAlignment="1" applyProtection="1"/>
    <xf numFmtId="171" fontId="8" fillId="6" borderId="2" xfId="29" applyNumberFormat="1" applyFont="1" applyFill="1" applyBorder="1" applyAlignment="1" applyProtection="1">
      <alignment vertical="center" wrapText="1"/>
      <protection locked="0"/>
    </xf>
    <xf numFmtId="171" fontId="17" fillId="5" borderId="2" xfId="29" applyNumberFormat="1" applyFont="1" applyFill="1" applyBorder="1" applyAlignment="1" applyProtection="1">
      <alignment horizontal="center" vertical="center"/>
    </xf>
    <xf numFmtId="174" fontId="17" fillId="13" borderId="2" xfId="29" applyNumberFormat="1" applyFont="1" applyFill="1" applyBorder="1" applyAlignment="1" applyProtection="1">
      <alignment horizontal="center"/>
    </xf>
    <xf numFmtId="174" fontId="17" fillId="13" borderId="2" xfId="29" applyNumberFormat="1" applyFont="1" applyFill="1" applyBorder="1" applyAlignment="1" applyProtection="1"/>
    <xf numFmtId="174" fontId="8" fillId="13" borderId="2" xfId="29" applyNumberFormat="1" applyFont="1" applyFill="1" applyBorder="1" applyAlignment="1" applyProtection="1">
      <alignment vertical="center"/>
    </xf>
    <xf numFmtId="174" fontId="8" fillId="13" borderId="2" xfId="29" applyNumberFormat="1" applyFont="1" applyFill="1" applyBorder="1" applyAlignment="1" applyProtection="1">
      <alignment horizontal="center"/>
    </xf>
    <xf numFmtId="174" fontId="8" fillId="0" borderId="0" xfId="29" applyNumberFormat="1" applyFont="1" applyProtection="1"/>
    <xf numFmtId="174" fontId="13" fillId="16" borderId="0" xfId="29" applyNumberFormat="1" applyFont="1" applyFill="1" applyBorder="1" applyAlignment="1" applyProtection="1">
      <alignment horizontal="left" vertical="center"/>
    </xf>
    <xf numFmtId="174" fontId="13" fillId="16" borderId="0" xfId="29" applyNumberFormat="1" applyFont="1" applyFill="1" applyBorder="1" applyAlignment="1">
      <alignment horizontal="left" vertical="center"/>
    </xf>
    <xf numFmtId="174" fontId="13" fillId="0" borderId="0" xfId="29" applyNumberFormat="1" applyFont="1" applyProtection="1"/>
    <xf numFmtId="174" fontId="8" fillId="0" borderId="2" xfId="29" applyNumberFormat="1" applyFont="1" applyFill="1" applyBorder="1" applyAlignment="1" applyProtection="1">
      <alignment horizontal="center" vertical="center" wrapText="1"/>
    </xf>
    <xf numFmtId="174" fontId="13" fillId="0" borderId="2" xfId="29" applyNumberFormat="1" applyFont="1" applyFill="1" applyBorder="1" applyAlignment="1" applyProtection="1">
      <alignment horizontal="center" vertical="center" wrapText="1"/>
    </xf>
    <xf numFmtId="0" fontId="8" fillId="0" borderId="0" xfId="22" applyFont="1" applyAlignment="1">
      <alignment horizontal="center" wrapText="1"/>
    </xf>
    <xf numFmtId="174" fontId="13" fillId="0" borderId="2" xfId="29" applyNumberFormat="1" applyFont="1" applyFill="1" applyBorder="1" applyAlignment="1" applyProtection="1">
      <alignment horizontal="center" vertical="center"/>
    </xf>
    <xf numFmtId="174" fontId="17" fillId="13" borderId="2" xfId="29" applyNumberFormat="1" applyFont="1" applyFill="1" applyBorder="1" applyAlignment="1" applyProtection="1">
      <alignment horizontal="center" vertical="center"/>
    </xf>
    <xf numFmtId="174" fontId="8" fillId="13" borderId="2" xfId="29" applyNumberFormat="1" applyFont="1" applyFill="1" applyBorder="1" applyAlignment="1" applyProtection="1">
      <alignment horizontal="center" vertical="center"/>
    </xf>
    <xf numFmtId="171" fontId="38" fillId="5" borderId="2" xfId="29" applyNumberFormat="1" applyFont="1" applyFill="1" applyBorder="1" applyAlignment="1" applyProtection="1">
      <alignment horizontal="center" vertical="center"/>
    </xf>
    <xf numFmtId="174" fontId="38" fillId="13" borderId="2" xfId="29" applyNumberFormat="1" applyFont="1" applyFill="1" applyBorder="1" applyAlignment="1" applyProtection="1">
      <alignment horizontal="center" vertical="center"/>
    </xf>
    <xf numFmtId="174" fontId="37" fillId="13" borderId="2" xfId="29" applyNumberFormat="1" applyFont="1" applyFill="1" applyBorder="1" applyAlignment="1" applyProtection="1">
      <alignment vertical="center"/>
    </xf>
    <xf numFmtId="174" fontId="13" fillId="13" borderId="2" xfId="29" applyNumberFormat="1" applyFont="1" applyFill="1" applyBorder="1" applyAlignment="1" applyProtection="1">
      <alignment horizontal="center" vertical="center"/>
    </xf>
    <xf numFmtId="171" fontId="37" fillId="5" borderId="2" xfId="29" applyNumberFormat="1" applyFont="1" applyFill="1" applyBorder="1" applyAlignment="1" applyProtection="1">
      <alignment horizontal="center" vertical="center"/>
    </xf>
    <xf numFmtId="174" fontId="37" fillId="13" borderId="2" xfId="29" applyNumberFormat="1" applyFont="1" applyFill="1" applyBorder="1" applyAlignment="1" applyProtection="1">
      <alignment horizontal="center" vertical="center"/>
    </xf>
    <xf numFmtId="174" fontId="8" fillId="13" borderId="2" xfId="29" applyNumberFormat="1" applyFont="1" applyFill="1" applyBorder="1" applyAlignment="1" applyProtection="1"/>
    <xf numFmtId="0" fontId="8" fillId="0" borderId="0" xfId="9" applyNumberFormat="1" applyFont="1" applyFill="1" applyBorder="1" applyAlignment="1" applyProtection="1">
      <alignment horizontal="center"/>
    </xf>
    <xf numFmtId="0" fontId="8" fillId="0" borderId="0" xfId="9" applyNumberFormat="1" applyFont="1" applyFill="1" applyBorder="1" applyAlignment="1" applyProtection="1">
      <alignment horizontal="center" vertical="center"/>
    </xf>
    <xf numFmtId="174" fontId="8" fillId="5" borderId="2" xfId="9" applyNumberFormat="1" applyFont="1" applyFill="1" applyBorder="1" applyAlignment="1" applyProtection="1">
      <alignment horizontal="center" vertical="center"/>
    </xf>
    <xf numFmtId="174" fontId="8" fillId="0" borderId="0" xfId="9" applyNumberFormat="1" applyFont="1" applyFill="1" applyBorder="1" applyAlignment="1" applyProtection="1">
      <alignment horizontal="center"/>
    </xf>
    <xf numFmtId="174" fontId="8" fillId="0" borderId="0" xfId="9" applyNumberFormat="1" applyFont="1" applyFill="1" applyBorder="1" applyAlignment="1" applyProtection="1">
      <alignment horizontal="center" vertical="center"/>
    </xf>
    <xf numFmtId="174" fontId="8" fillId="5" borderId="2" xfId="9" applyNumberFormat="1" applyFont="1" applyFill="1" applyBorder="1" applyAlignment="1" applyProtection="1">
      <alignment horizontal="center"/>
    </xf>
    <xf numFmtId="0" fontId="8" fillId="13" borderId="2" xfId="9" applyNumberFormat="1" applyFont="1" applyFill="1" applyBorder="1" applyAlignment="1" applyProtection="1">
      <alignment horizontal="center" vertical="center"/>
    </xf>
    <xf numFmtId="0" fontId="8" fillId="5" borderId="2" xfId="9" applyNumberFormat="1" applyFont="1" applyFill="1" applyBorder="1" applyAlignment="1" applyProtection="1">
      <alignment horizontal="center"/>
    </xf>
    <xf numFmtId="0" fontId="8" fillId="13" borderId="2" xfId="9" applyNumberFormat="1" applyFont="1" applyFill="1" applyBorder="1" applyAlignment="1" applyProtection="1">
      <alignment horizontal="right" vertical="center"/>
    </xf>
    <xf numFmtId="0" fontId="8" fillId="0" borderId="0" xfId="9" applyNumberFormat="1" applyFont="1" applyFill="1" applyBorder="1" applyAlignment="1" applyProtection="1">
      <alignment horizontal="right" wrapText="1"/>
    </xf>
    <xf numFmtId="0" fontId="8" fillId="0" borderId="0" xfId="9" applyNumberFormat="1" applyFont="1" applyFill="1" applyBorder="1" applyAlignment="1" applyProtection="1">
      <alignment horizontal="right" vertical="center" wrapText="1"/>
    </xf>
    <xf numFmtId="0" fontId="8" fillId="2" borderId="0" xfId="20" applyFont="1" applyFill="1" applyAlignment="1"/>
    <xf numFmtId="178" fontId="8" fillId="13" borderId="2" xfId="28" applyNumberFormat="1" applyFont="1" applyFill="1" applyBorder="1" applyAlignment="1" applyProtection="1"/>
    <xf numFmtId="178" fontId="17" fillId="13" borderId="2" xfId="28" applyNumberFormat="1" applyFont="1" applyFill="1" applyBorder="1" applyAlignment="1" applyProtection="1"/>
    <xf numFmtId="0" fontId="8" fillId="0" borderId="0" xfId="9" applyNumberFormat="1" applyFont="1" applyFill="1" applyBorder="1" applyAlignment="1" applyProtection="1">
      <alignment horizontal="right" vertical="center"/>
    </xf>
    <xf numFmtId="0" fontId="8" fillId="0" borderId="0" xfId="9" applyNumberFormat="1" applyFont="1" applyFill="1" applyBorder="1" applyProtection="1">
      <alignment horizontal="right"/>
    </xf>
    <xf numFmtId="0" fontId="13" fillId="17" borderId="0" xfId="20" applyFont="1" applyFill="1" applyAlignment="1"/>
    <xf numFmtId="0" fontId="8" fillId="2" borderId="0" xfId="22" applyFont="1" applyFill="1" applyAlignment="1">
      <alignment horizontal="left"/>
    </xf>
    <xf numFmtId="0" fontId="13" fillId="2" borderId="0" xfId="27" applyFont="1" applyFill="1" applyProtection="1">
      <protection hidden="1"/>
    </xf>
    <xf numFmtId="0" fontId="20" fillId="16" borderId="0" xfId="20" applyFont="1" applyFill="1" applyAlignment="1">
      <alignment horizontal="left" vertical="center"/>
    </xf>
    <xf numFmtId="0" fontId="13" fillId="16" borderId="0" xfId="20" applyFont="1" applyFill="1" applyAlignment="1">
      <alignment horizontal="left" vertical="center"/>
    </xf>
    <xf numFmtId="178" fontId="17" fillId="13" borderId="2" xfId="28" applyNumberFormat="1" applyFont="1" applyFill="1" applyBorder="1" applyAlignment="1" applyProtection="1">
      <alignment vertical="center"/>
    </xf>
    <xf numFmtId="171" fontId="8" fillId="6" borderId="2" xfId="28" applyNumberFormat="1" applyFont="1" applyFill="1" applyBorder="1" applyAlignment="1" applyProtection="1">
      <alignment vertical="center" wrapText="1"/>
      <protection locked="0"/>
    </xf>
    <xf numFmtId="171" fontId="17" fillId="5" borderId="2" xfId="28" applyNumberFormat="1" applyFont="1" applyFill="1" applyBorder="1" applyAlignment="1" applyProtection="1">
      <alignment horizontal="center" vertical="center"/>
    </xf>
    <xf numFmtId="171" fontId="17" fillId="5" borderId="2" xfId="28" applyNumberFormat="1" applyFont="1" applyFill="1" applyBorder="1" applyAlignment="1" applyProtection="1">
      <alignment horizontal="center" vertical="center" wrapText="1"/>
    </xf>
    <xf numFmtId="171" fontId="38" fillId="5" borderId="2" xfId="28" applyNumberFormat="1" applyFont="1" applyFill="1" applyBorder="1" applyAlignment="1" applyProtection="1">
      <alignment horizontal="center" vertical="center"/>
    </xf>
    <xf numFmtId="178" fontId="8" fillId="13" borderId="2" xfId="28" applyNumberFormat="1" applyFont="1" applyFill="1" applyBorder="1" applyAlignment="1" applyProtection="1">
      <alignment vertical="center"/>
    </xf>
    <xf numFmtId="178" fontId="37" fillId="13" borderId="2" xfId="28" applyNumberFormat="1" applyFont="1" applyFill="1" applyBorder="1" applyAlignment="1" applyProtection="1">
      <alignment vertical="center"/>
    </xf>
    <xf numFmtId="171" fontId="37" fillId="5" borderId="2" xfId="28" applyNumberFormat="1" applyFont="1" applyFill="1" applyBorder="1" applyAlignment="1" applyProtection="1">
      <alignment horizontal="center" vertical="center"/>
    </xf>
    <xf numFmtId="0" fontId="8" fillId="5" borderId="2" xfId="9" applyNumberFormat="1" applyFont="1" applyFill="1" applyBorder="1" applyAlignment="1" applyProtection="1">
      <alignment horizontal="center" vertical="center" wrapText="1"/>
    </xf>
    <xf numFmtId="0" fontId="8" fillId="2" borderId="0" xfId="20" applyFont="1" applyFill="1" applyAlignment="1">
      <alignment vertical="center" wrapText="1"/>
    </xf>
    <xf numFmtId="0" fontId="13" fillId="0" borderId="0" xfId="20" applyFont="1" applyAlignment="1">
      <alignment horizontal="left" vertical="center"/>
    </xf>
    <xf numFmtId="171" fontId="8" fillId="5" borderId="2" xfId="28" applyNumberFormat="1" applyFont="1" applyFill="1" applyBorder="1" applyAlignment="1" applyProtection="1">
      <alignment horizontal="center" vertical="center"/>
    </xf>
    <xf numFmtId="179" fontId="8" fillId="5" borderId="2" xfId="28" applyNumberFormat="1" applyFont="1" applyFill="1" applyBorder="1" applyAlignment="1" applyProtection="1">
      <alignment horizontal="right" vertical="center"/>
    </xf>
    <xf numFmtId="0" fontId="8" fillId="4" borderId="2" xfId="31" applyFont="1" applyFill="1" applyBorder="1" applyAlignment="1" applyProtection="1">
      <alignment vertical="center" wrapText="1"/>
      <protection locked="0"/>
    </xf>
    <xf numFmtId="1" fontId="8" fillId="5" borderId="2" xfId="28" applyNumberFormat="1" applyFont="1" applyFill="1" applyBorder="1" applyAlignment="1" applyProtection="1">
      <alignment horizontal="center" vertical="center"/>
    </xf>
    <xf numFmtId="0" fontId="8" fillId="2" borderId="0" xfId="0" applyFont="1" applyFill="1" applyAlignment="1">
      <alignment horizontal="left"/>
    </xf>
    <xf numFmtId="171" fontId="8" fillId="5" borderId="2" xfId="28" applyNumberFormat="1" applyFont="1" applyFill="1" applyBorder="1" applyAlignment="1" applyProtection="1">
      <alignment vertical="center"/>
    </xf>
    <xf numFmtId="179" fontId="8" fillId="5" borderId="2" xfId="28" applyNumberFormat="1" applyFont="1" applyFill="1" applyBorder="1" applyAlignment="1" applyProtection="1">
      <alignment vertical="center"/>
    </xf>
    <xf numFmtId="179" fontId="8" fillId="13" borderId="2" xfId="28" applyNumberFormat="1" applyFont="1" applyFill="1" applyBorder="1" applyAlignment="1" applyProtection="1">
      <alignment vertical="center"/>
    </xf>
    <xf numFmtId="174" fontId="8" fillId="4" borderId="2" xfId="1" applyNumberFormat="1" applyFont="1" applyFill="1" applyBorder="1" applyAlignment="1" applyProtection="1">
      <alignment vertical="center" wrapText="1"/>
      <protection locked="0"/>
    </xf>
    <xf numFmtId="0" fontId="13" fillId="2" borderId="0" xfId="0" applyFont="1" applyFill="1"/>
    <xf numFmtId="9" fontId="8" fillId="4" borderId="2" xfId="33" applyFont="1" applyFill="1" applyBorder="1" applyAlignment="1" applyProtection="1">
      <alignment horizontal="justify" vertical="center" wrapText="1"/>
      <protection locked="0"/>
    </xf>
    <xf numFmtId="0" fontId="8" fillId="2" borderId="0" xfId="3" applyFont="1" applyFill="1">
      <alignment vertical="center"/>
    </xf>
    <xf numFmtId="0" fontId="13" fillId="10" borderId="0" xfId="22" applyFont="1" applyFill="1"/>
    <xf numFmtId="0" fontId="13" fillId="0" borderId="0" xfId="22" applyFont="1"/>
    <xf numFmtId="0" fontId="12" fillId="0" borderId="0" xfId="22" applyFont="1"/>
    <xf numFmtId="0" fontId="12" fillId="0" borderId="0" xfId="22" applyFont="1" applyAlignment="1">
      <alignment horizontal="center"/>
    </xf>
    <xf numFmtId="0" fontId="13" fillId="0" borderId="0" xfId="22" applyFont="1" applyAlignment="1">
      <alignment horizontal="left" vertical="center" wrapText="1" readingOrder="1"/>
    </xf>
    <xf numFmtId="0" fontId="28" fillId="0" borderId="0" xfId="22" applyFont="1"/>
    <xf numFmtId="174" fontId="12" fillId="0" borderId="0" xfId="1" applyNumberFormat="1" applyFont="1" applyFill="1" applyBorder="1"/>
    <xf numFmtId="172" fontId="8" fillId="23" borderId="2" xfId="9" applyNumberFormat="1" applyFont="1" applyFill="1" applyBorder="1" applyProtection="1">
      <alignment horizontal="right"/>
    </xf>
    <xf numFmtId="171" fontId="8" fillId="5" borderId="2" xfId="9" applyNumberFormat="1" applyFont="1" applyFill="1" applyBorder="1" applyAlignment="1" applyProtection="1">
      <alignment horizontal="right" vertical="center"/>
    </xf>
    <xf numFmtId="0" fontId="8" fillId="0" borderId="0" xfId="0" applyFont="1" applyAlignment="1">
      <alignment horizontal="center" vertical="center" wrapText="1"/>
    </xf>
    <xf numFmtId="0" fontId="8" fillId="0" borderId="0" xfId="3" applyFont="1">
      <alignment vertical="center"/>
    </xf>
    <xf numFmtId="9" fontId="8" fillId="4" borderId="30" xfId="33" applyFont="1" applyFill="1" applyBorder="1" applyAlignment="1" applyProtection="1">
      <alignment horizontal="justify" vertical="center" wrapText="1"/>
      <protection locked="0"/>
    </xf>
    <xf numFmtId="174" fontId="8" fillId="6" borderId="2" xfId="34" applyNumberFormat="1" applyFont="1" applyFill="1" applyBorder="1" applyAlignment="1" applyProtection="1">
      <alignment horizontal="center" vertical="center" wrapText="1"/>
      <protection locked="0"/>
    </xf>
    <xf numFmtId="0" fontId="8" fillId="4" borderId="5" xfId="3" applyFont="1" applyFill="1" applyBorder="1" applyAlignment="1" applyProtection="1">
      <alignment vertical="center" wrapText="1"/>
      <protection locked="0"/>
    </xf>
    <xf numFmtId="0" fontId="8" fillId="4" borderId="2" xfId="3" applyFont="1" applyFill="1" applyBorder="1" applyAlignment="1" applyProtection="1">
      <alignment vertical="center" wrapText="1"/>
      <protection locked="0"/>
    </xf>
    <xf numFmtId="0" fontId="8" fillId="6" borderId="2" xfId="3" applyFont="1" applyFill="1" applyBorder="1" applyAlignment="1" applyProtection="1">
      <alignment vertical="center" wrapText="1"/>
      <protection locked="0"/>
    </xf>
    <xf numFmtId="0" fontId="13" fillId="10" borderId="0" xfId="0" applyFont="1" applyFill="1"/>
    <xf numFmtId="0" fontId="12" fillId="10" borderId="0" xfId="0" applyFont="1" applyFill="1"/>
    <xf numFmtId="0" fontId="8" fillId="0" borderId="2" xfId="0" applyFont="1" applyBorder="1" applyAlignment="1">
      <alignment vertical="center"/>
    </xf>
    <xf numFmtId="0" fontId="12" fillId="5" borderId="2" xfId="0" applyFont="1" applyFill="1" applyBorder="1" applyAlignment="1">
      <alignment horizontal="left" vertical="center"/>
    </xf>
    <xf numFmtId="0" fontId="8" fillId="0" borderId="0" xfId="0" applyFont="1" applyAlignment="1">
      <alignment vertical="center" wrapText="1"/>
    </xf>
    <xf numFmtId="169" fontId="12" fillId="5" borderId="2" xfId="0" applyNumberFormat="1" applyFont="1" applyFill="1" applyBorder="1" applyAlignment="1">
      <alignment horizontal="left" vertical="center"/>
    </xf>
    <xf numFmtId="0" fontId="12" fillId="3" borderId="2" xfId="0" applyFont="1" applyFill="1" applyBorder="1" applyAlignment="1">
      <alignment horizontal="left" vertical="center"/>
    </xf>
    <xf numFmtId="0" fontId="12" fillId="0" borderId="8" xfId="0" applyFont="1" applyBorder="1" applyAlignment="1">
      <alignment horizontal="center" wrapText="1"/>
    </xf>
    <xf numFmtId="0" fontId="12" fillId="0" borderId="9" xfId="0" applyFont="1" applyBorder="1"/>
    <xf numFmtId="0" fontId="12" fillId="0" borderId="10" xfId="0" applyFont="1" applyBorder="1"/>
    <xf numFmtId="0" fontId="12" fillId="0" borderId="11" xfId="0" applyFont="1" applyBorder="1"/>
    <xf numFmtId="0" fontId="12" fillId="4" borderId="8" xfId="0" applyFont="1" applyFill="1" applyBorder="1" applyAlignment="1" applyProtection="1">
      <alignment horizontal="center" wrapText="1"/>
      <protection locked="0"/>
    </xf>
    <xf numFmtId="0" fontId="12" fillId="0" borderId="11" xfId="0" applyFont="1" applyBorder="1" applyAlignment="1">
      <alignment horizontal="center"/>
    </xf>
    <xf numFmtId="0" fontId="8" fillId="3"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2" fillId="0" borderId="0" xfId="0" applyFont="1" applyAlignment="1">
      <alignment horizontal="center" vertical="center" wrapText="1"/>
    </xf>
    <xf numFmtId="0" fontId="8" fillId="9" borderId="14"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12" fillId="0" borderId="0" xfId="0" applyFont="1" applyAlignment="1">
      <alignment horizontal="center" vertical="center"/>
    </xf>
    <xf numFmtId="0" fontId="8" fillId="0" borderId="2" xfId="0" applyFont="1" applyBorder="1" applyAlignment="1">
      <alignment horizontal="center" vertical="center" wrapText="1"/>
    </xf>
    <xf numFmtId="0" fontId="8" fillId="2" borderId="14" xfId="9" applyFont="1" applyFill="1" applyBorder="1" applyAlignment="1" applyProtection="1">
      <alignment horizontal="center" vertical="center" wrapText="1"/>
    </xf>
    <xf numFmtId="0" fontId="13" fillId="0" borderId="21" xfId="0" applyFont="1" applyBorder="1" applyAlignment="1">
      <alignment vertical="center" wrapText="1"/>
    </xf>
    <xf numFmtId="0" fontId="8" fillId="0" borderId="12" xfId="0" applyFont="1" applyBorder="1" applyAlignment="1">
      <alignment horizontal="center" vertical="top" wrapText="1"/>
    </xf>
    <xf numFmtId="0" fontId="8" fillId="0" borderId="22" xfId="0" applyFont="1" applyBorder="1" applyAlignment="1">
      <alignment horizontal="center" vertical="center" wrapText="1"/>
    </xf>
    <xf numFmtId="0" fontId="12" fillId="0" borderId="10" xfId="0" applyFont="1" applyBorder="1" applyAlignment="1">
      <alignment horizontal="center"/>
    </xf>
    <xf numFmtId="0" fontId="14" fillId="0" borderId="0" xfId="0" applyFont="1" applyAlignment="1">
      <alignment vertical="center" wrapText="1"/>
    </xf>
    <xf numFmtId="0" fontId="14" fillId="0" borderId="23" xfId="0" applyFont="1" applyBorder="1" applyAlignment="1">
      <alignment vertical="center" wrapText="1"/>
    </xf>
    <xf numFmtId="0" fontId="12" fillId="0" borderId="8" xfId="0" applyFont="1" applyBorder="1" applyAlignment="1">
      <alignment horizontal="center"/>
    </xf>
    <xf numFmtId="0" fontId="12" fillId="0" borderId="9" xfId="0" applyFont="1" applyBorder="1" applyAlignment="1">
      <alignment horizontal="center"/>
    </xf>
    <xf numFmtId="0" fontId="13" fillId="3" borderId="21" xfId="0" applyFont="1" applyFill="1" applyBorder="1" applyAlignment="1">
      <alignment vertical="center" wrapText="1"/>
    </xf>
    <xf numFmtId="170" fontId="14" fillId="3" borderId="22" xfId="0" applyNumberFormat="1" applyFont="1" applyFill="1" applyBorder="1" applyAlignment="1">
      <alignment vertical="center" wrapText="1"/>
    </xf>
    <xf numFmtId="170" fontId="14" fillId="0" borderId="0" xfId="0" applyNumberFormat="1" applyFont="1" applyAlignment="1">
      <alignment vertical="center" wrapText="1"/>
    </xf>
    <xf numFmtId="170" fontId="14" fillId="3" borderId="21" xfId="0" applyNumberFormat="1" applyFont="1" applyFill="1" applyBorder="1" applyAlignment="1">
      <alignment vertical="center" wrapText="1"/>
    </xf>
    <xf numFmtId="171" fontId="8" fillId="0" borderId="24" xfId="1" applyNumberFormat="1" applyFont="1" applyFill="1" applyBorder="1" applyAlignment="1" applyProtection="1">
      <alignment horizontal="left" vertical="center"/>
    </xf>
    <xf numFmtId="171" fontId="8" fillId="0" borderId="25" xfId="1" applyNumberFormat="1" applyFont="1" applyFill="1" applyBorder="1" applyAlignment="1" applyProtection="1">
      <alignment horizontal="left" vertical="center"/>
    </xf>
    <xf numFmtId="170" fontId="8" fillId="14" borderId="22" xfId="14" applyNumberFormat="1" applyFont="1" applyBorder="1" applyAlignment="1">
      <alignment vertical="center" wrapText="1"/>
      <protection locked="0"/>
    </xf>
    <xf numFmtId="171" fontId="8" fillId="0" borderId="26" xfId="1" applyNumberFormat="1" applyFont="1" applyFill="1" applyBorder="1" applyAlignment="1" applyProtection="1">
      <alignment horizontal="left" vertical="center"/>
    </xf>
    <xf numFmtId="0" fontId="8" fillId="0" borderId="21" xfId="0" applyFont="1" applyBorder="1" applyAlignment="1">
      <alignment horizontal="left" vertical="center" wrapText="1" indent="1"/>
    </xf>
    <xf numFmtId="170" fontId="8" fillId="14" borderId="21" xfId="14" applyNumberFormat="1" applyFont="1" applyBorder="1" applyAlignment="1">
      <alignment vertical="center" wrapText="1"/>
      <protection locked="0"/>
    </xf>
    <xf numFmtId="170" fontId="8" fillId="6" borderId="22" xfId="9" applyNumberFormat="1" applyFont="1" applyFill="1" applyBorder="1" applyAlignment="1">
      <alignment horizontal="right" wrapText="1"/>
      <protection locked="0"/>
    </xf>
    <xf numFmtId="170" fontId="8" fillId="6" borderId="21" xfId="9" applyNumberFormat="1" applyFont="1" applyFill="1" applyBorder="1" applyAlignment="1">
      <alignment horizontal="right" wrapText="1"/>
      <protection locked="0"/>
    </xf>
    <xf numFmtId="171" fontId="13" fillId="0" borderId="18" xfId="1" applyNumberFormat="1" applyFont="1" applyFill="1" applyBorder="1" applyAlignment="1" applyProtection="1">
      <alignment horizontal="left" vertical="center"/>
    </xf>
    <xf numFmtId="171" fontId="8" fillId="5" borderId="14" xfId="1" applyNumberFormat="1" applyFont="1" applyFill="1" applyBorder="1" applyAlignment="1" applyProtection="1">
      <alignment horizontal="right" vertical="center"/>
    </xf>
    <xf numFmtId="170" fontId="8" fillId="14" borderId="22" xfId="14" applyNumberFormat="1" applyFont="1" applyBorder="1" applyAlignment="1">
      <alignment horizontal="right" wrapText="1"/>
      <protection locked="0"/>
    </xf>
    <xf numFmtId="170" fontId="8" fillId="14" borderId="21" xfId="14" applyNumberFormat="1" applyFont="1" applyBorder="1" applyAlignment="1">
      <alignment horizontal="right" wrapText="1"/>
      <protection locked="0"/>
    </xf>
    <xf numFmtId="170" fontId="8" fillId="13" borderId="21" xfId="14" applyNumberFormat="1" applyFont="1" applyFill="1" applyBorder="1" applyAlignment="1" applyProtection="1">
      <alignment horizontal="right" wrapText="1"/>
    </xf>
    <xf numFmtId="0" fontId="13" fillId="9" borderId="21" xfId="0" applyFont="1" applyFill="1" applyBorder="1" applyAlignment="1">
      <alignment vertical="center" wrapText="1"/>
    </xf>
    <xf numFmtId="0" fontId="8" fillId="9" borderId="21" xfId="0" applyFont="1" applyFill="1" applyBorder="1" applyAlignment="1">
      <alignment horizontal="left" vertical="center" wrapText="1" indent="1"/>
    </xf>
    <xf numFmtId="0" fontId="8" fillId="9" borderId="21" xfId="0" applyFont="1" applyFill="1" applyBorder="1" applyAlignment="1">
      <alignment vertical="center" wrapText="1"/>
    </xf>
    <xf numFmtId="0" fontId="8" fillId="9" borderId="21" xfId="0" applyFont="1" applyFill="1" applyBorder="1" applyAlignment="1">
      <alignment horizontal="left" vertical="center" wrapText="1" indent="2"/>
    </xf>
    <xf numFmtId="170" fontId="12" fillId="0" borderId="22" xfId="0" applyNumberFormat="1" applyFont="1" applyBorder="1" applyAlignment="1">
      <alignment vertical="center" wrapText="1"/>
    </xf>
    <xf numFmtId="170" fontId="12" fillId="0" borderId="0" xfId="0" applyNumberFormat="1" applyFont="1" applyAlignment="1">
      <alignment vertical="center" wrapText="1"/>
    </xf>
    <xf numFmtId="170" fontId="12" fillId="0" borderId="21" xfId="0" applyNumberFormat="1" applyFont="1" applyBorder="1" applyAlignment="1">
      <alignment vertical="center" wrapText="1"/>
    </xf>
    <xf numFmtId="0" fontId="8" fillId="0" borderId="21" xfId="0" applyFont="1" applyBorder="1" applyAlignment="1">
      <alignment horizontal="left" vertical="center" wrapText="1" indent="2"/>
    </xf>
    <xf numFmtId="0" fontId="13" fillId="2" borderId="21" xfId="0" applyFont="1" applyFill="1" applyBorder="1" applyAlignment="1">
      <alignment vertical="center" wrapText="1"/>
    </xf>
    <xf numFmtId="0" fontId="13" fillId="9" borderId="21" xfId="0" applyFont="1" applyFill="1" applyBorder="1" applyAlignment="1">
      <alignment horizontal="left" vertical="center" wrapText="1" indent="1"/>
    </xf>
    <xf numFmtId="170" fontId="8" fillId="6" borderId="21" xfId="14" applyNumberFormat="1" applyFont="1" applyFill="1" applyBorder="1" applyAlignment="1">
      <alignment vertical="center" wrapText="1"/>
      <protection locked="0"/>
    </xf>
    <xf numFmtId="170" fontId="8" fillId="6" borderId="22" xfId="14" applyNumberFormat="1" applyFont="1" applyFill="1" applyBorder="1" applyAlignment="1">
      <alignment vertical="center" wrapText="1"/>
      <protection locked="0"/>
    </xf>
    <xf numFmtId="170" fontId="8" fillId="14" borderId="17" xfId="14" applyNumberFormat="1" applyFont="1" applyBorder="1" applyAlignment="1">
      <alignment vertical="center" wrapText="1"/>
      <protection locked="0"/>
    </xf>
    <xf numFmtId="0" fontId="13" fillId="4" borderId="21" xfId="0" applyFont="1" applyFill="1" applyBorder="1" applyAlignment="1" applyProtection="1">
      <alignment horizontal="left" vertical="center" wrapText="1" indent="1"/>
      <protection locked="0"/>
    </xf>
    <xf numFmtId="170" fontId="8" fillId="14" borderId="14" xfId="14" applyNumberFormat="1" applyFont="1" applyBorder="1" applyAlignment="1">
      <alignment vertical="center" wrapText="1"/>
      <protection locked="0"/>
    </xf>
    <xf numFmtId="0" fontId="13" fillId="9" borderId="14" xfId="0" applyFont="1" applyFill="1" applyBorder="1" applyAlignment="1">
      <alignment vertical="center" wrapText="1"/>
    </xf>
    <xf numFmtId="0" fontId="13" fillId="0" borderId="0" xfId="0" applyFont="1" applyAlignment="1">
      <alignment vertical="center" wrapText="1"/>
    </xf>
    <xf numFmtId="0" fontId="13" fillId="0" borderId="23" xfId="0" applyFont="1" applyBorder="1" applyAlignment="1">
      <alignment vertical="center" wrapText="1"/>
    </xf>
    <xf numFmtId="0" fontId="8" fillId="5" borderId="23" xfId="9" applyNumberFormat="1" applyFont="1" applyFill="1" applyBorder="1" applyAlignment="1" applyProtection="1">
      <alignment horizontal="center"/>
    </xf>
    <xf numFmtId="0" fontId="8" fillId="0" borderId="17" xfId="9" applyNumberFormat="1" applyFont="1" applyFill="1" applyBorder="1" applyAlignment="1" applyProtection="1">
      <alignment horizontal="center"/>
    </xf>
    <xf numFmtId="0" fontId="8" fillId="0" borderId="28" xfId="9" applyNumberFormat="1" applyFont="1" applyFill="1" applyBorder="1" applyAlignment="1" applyProtection="1">
      <alignment horizontal="center"/>
    </xf>
    <xf numFmtId="0" fontId="13" fillId="0" borderId="17" xfId="0" applyFont="1" applyBorder="1" applyAlignment="1">
      <alignment vertical="center" wrapText="1"/>
    </xf>
    <xf numFmtId="170" fontId="8" fillId="5" borderId="17" xfId="9" applyNumberFormat="1" applyFont="1" applyFill="1" applyBorder="1" applyAlignment="1" applyProtection="1">
      <alignment horizontal="center"/>
    </xf>
    <xf numFmtId="170" fontId="8" fillId="0" borderId="17" xfId="9" applyNumberFormat="1" applyFont="1" applyFill="1" applyBorder="1" applyAlignment="1" applyProtection="1">
      <alignment horizontal="center"/>
    </xf>
    <xf numFmtId="170" fontId="8" fillId="0" borderId="28" xfId="9" applyNumberFormat="1" applyFont="1" applyFill="1" applyBorder="1" applyAlignment="1" applyProtection="1">
      <alignment horizontal="center"/>
    </xf>
    <xf numFmtId="0" fontId="13" fillId="0" borderId="29" xfId="0" applyFont="1" applyBorder="1" applyAlignment="1">
      <alignment vertical="center" wrapText="1"/>
    </xf>
    <xf numFmtId="0" fontId="8" fillId="4" borderId="29" xfId="9" applyNumberFormat="1" applyFont="1" applyFill="1" applyBorder="1" applyAlignment="1">
      <alignment horizontal="right" wrapText="1"/>
      <protection locked="0"/>
    </xf>
    <xf numFmtId="0" fontId="8" fillId="0" borderId="17" xfId="9" applyNumberFormat="1" applyFont="1" applyFill="1" applyBorder="1" applyProtection="1">
      <alignment horizontal="right"/>
    </xf>
    <xf numFmtId="0" fontId="8" fillId="0" borderId="28" xfId="9" applyNumberFormat="1" applyFont="1" applyFill="1" applyBorder="1" applyProtection="1">
      <alignment horizontal="right"/>
    </xf>
    <xf numFmtId="0" fontId="8" fillId="5" borderId="2" xfId="9" applyNumberFormat="1" applyFont="1" applyFill="1" applyBorder="1" applyAlignment="1" applyProtection="1">
      <alignment horizontal="center" wrapText="1"/>
    </xf>
    <xf numFmtId="0" fontId="14" fillId="0" borderId="0" xfId="0" applyFont="1"/>
    <xf numFmtId="0" fontId="12" fillId="0" borderId="2" xfId="0" applyFont="1" applyBorder="1" applyAlignment="1">
      <alignment vertical="top"/>
    </xf>
    <xf numFmtId="0" fontId="8" fillId="2" borderId="0" xfId="0" applyFont="1" applyFill="1" applyAlignment="1">
      <alignment vertical="top" wrapText="1"/>
    </xf>
    <xf numFmtId="0" fontId="12" fillId="0" borderId="2" xfId="0" applyFont="1" applyBorder="1" applyAlignment="1">
      <alignment horizontal="center" vertical="center" wrapText="1"/>
    </xf>
    <xf numFmtId="0" fontId="8" fillId="2" borderId="0" xfId="0" applyFont="1" applyFill="1" applyAlignment="1">
      <alignment horizontal="center" vertical="center" wrapText="1"/>
    </xf>
    <xf numFmtId="0" fontId="13" fillId="0" borderId="2" xfId="13" applyFont="1" applyFill="1" applyBorder="1" applyAlignment="1">
      <alignment horizontal="center" vertical="center" wrapText="1"/>
    </xf>
    <xf numFmtId="0" fontId="14" fillId="2" borderId="0" xfId="0" applyFont="1" applyFill="1"/>
    <xf numFmtId="0" fontId="13" fillId="2" borderId="2" xfId="13" applyFont="1" applyFill="1" applyBorder="1" applyAlignment="1">
      <alignment horizontal="center" vertical="center" wrapText="1"/>
    </xf>
    <xf numFmtId="0" fontId="13" fillId="2" borderId="0" xfId="13" applyFont="1" applyFill="1" applyBorder="1" applyAlignment="1">
      <alignment horizontal="center" vertical="center" wrapText="1"/>
    </xf>
    <xf numFmtId="0" fontId="13" fillId="2" borderId="0" xfId="13" applyFont="1" applyFill="1" applyBorder="1" applyAlignment="1">
      <alignment vertical="center" wrapText="1"/>
    </xf>
    <xf numFmtId="0" fontId="13" fillId="2" borderId="0" xfId="0" applyFont="1" applyFill="1" applyAlignment="1">
      <alignment horizontal="center" vertical="center" wrapText="1"/>
    </xf>
    <xf numFmtId="0" fontId="8" fillId="2" borderId="2" xfId="13" applyFont="1" applyFill="1" applyBorder="1" applyAlignment="1">
      <alignment horizontal="center" vertical="center" wrapText="1"/>
    </xf>
    <xf numFmtId="0" fontId="12" fillId="2" borderId="0" xfId="0" applyFont="1" applyFill="1" applyAlignment="1">
      <alignment vertical="center"/>
    </xf>
    <xf numFmtId="0" fontId="13" fillId="2" borderId="2" xfId="0" applyFont="1" applyFill="1" applyBorder="1" applyAlignment="1">
      <alignment horizontal="left" vertical="center"/>
    </xf>
    <xf numFmtId="171" fontId="8" fillId="11" borderId="2" xfId="1" applyNumberFormat="1" applyFont="1" applyFill="1" applyBorder="1" applyAlignment="1" applyProtection="1">
      <alignment horizontal="right" vertical="center"/>
    </xf>
    <xf numFmtId="164" fontId="8" fillId="2" borderId="0" xfId="0" applyNumberFormat="1" applyFont="1" applyFill="1" applyAlignment="1">
      <alignment horizontal="right" vertical="center"/>
    </xf>
    <xf numFmtId="0" fontId="8" fillId="2" borderId="0" xfId="13" applyFont="1" applyFill="1" applyBorder="1" applyAlignment="1">
      <alignment vertical="center" wrapText="1"/>
    </xf>
    <xf numFmtId="165" fontId="8" fillId="3" borderId="2" xfId="1" applyFont="1" applyFill="1" applyBorder="1" applyAlignment="1" applyProtection="1">
      <alignment horizontal="center" vertical="center"/>
    </xf>
    <xf numFmtId="165" fontId="16" fillId="3" borderId="2" xfId="1" applyFont="1" applyFill="1" applyBorder="1" applyAlignment="1" applyProtection="1">
      <alignment vertical="center" wrapText="1"/>
    </xf>
    <xf numFmtId="0" fontId="13" fillId="2" borderId="2" xfId="13" applyFont="1" applyFill="1" applyBorder="1" applyAlignment="1">
      <alignment horizontal="left" vertical="center" indent="1"/>
    </xf>
    <xf numFmtId="0" fontId="8" fillId="2" borderId="0" xfId="9" applyFont="1" applyFill="1" applyBorder="1" applyAlignment="1" applyProtection="1">
      <alignment horizontal="right" vertical="center"/>
    </xf>
    <xf numFmtId="0" fontId="8" fillId="2" borderId="2" xfId="13" applyFont="1" applyFill="1" applyBorder="1" applyAlignment="1">
      <alignment horizontal="left" vertical="center" indent="2"/>
    </xf>
    <xf numFmtId="171" fontId="8" fillId="6" borderId="2" xfId="1" applyNumberFormat="1" applyFont="1" applyFill="1" applyBorder="1" applyAlignment="1" applyProtection="1">
      <alignment horizontal="right" vertical="center" wrapText="1"/>
      <protection locked="0"/>
    </xf>
    <xf numFmtId="0" fontId="8" fillId="2" borderId="0" xfId="0" applyFont="1" applyFill="1" applyAlignment="1">
      <alignment vertical="center"/>
    </xf>
    <xf numFmtId="165" fontId="8" fillId="5" borderId="2" xfId="1" applyFont="1" applyFill="1" applyBorder="1" applyAlignment="1" applyProtection="1">
      <alignment horizontal="center" vertical="center"/>
    </xf>
    <xf numFmtId="0" fontId="8" fillId="0" borderId="2" xfId="13" applyFont="1" applyFill="1" applyBorder="1" applyAlignment="1">
      <alignment horizontal="left" vertical="center" indent="2"/>
    </xf>
    <xf numFmtId="0" fontId="17" fillId="0" borderId="2" xfId="13" applyFont="1" applyFill="1" applyBorder="1" applyAlignment="1">
      <alignment horizontal="left" vertical="center" indent="3"/>
    </xf>
    <xf numFmtId="165" fontId="8" fillId="13" borderId="2" xfId="1" applyFont="1" applyFill="1" applyBorder="1" applyAlignment="1" applyProtection="1">
      <alignment horizontal="center" vertical="center"/>
    </xf>
    <xf numFmtId="165" fontId="16" fillId="13" borderId="2" xfId="1" applyFont="1" applyFill="1" applyBorder="1" applyAlignment="1" applyProtection="1">
      <alignment vertical="center" wrapText="1"/>
    </xf>
    <xf numFmtId="172" fontId="16" fillId="2" borderId="0" xfId="14" applyNumberFormat="1" applyFont="1" applyFill="1" applyBorder="1" applyAlignment="1" applyProtection="1">
      <alignment vertical="center"/>
    </xf>
    <xf numFmtId="0" fontId="13" fillId="2" borderId="2" xfId="13" applyFont="1" applyFill="1" applyBorder="1" applyAlignment="1">
      <alignment vertical="center"/>
    </xf>
    <xf numFmtId="0" fontId="17" fillId="2" borderId="2" xfId="13" applyFont="1" applyFill="1" applyBorder="1" applyAlignment="1">
      <alignment horizontal="left" vertical="center" indent="3"/>
    </xf>
    <xf numFmtId="0" fontId="16" fillId="2" borderId="0" xfId="0" applyFont="1" applyFill="1" applyAlignment="1">
      <alignment vertical="center"/>
    </xf>
    <xf numFmtId="0" fontId="8" fillId="5" borderId="2" xfId="16" applyFont="1" applyFill="1" applyBorder="1" applyAlignment="1">
      <alignment horizontal="center" vertical="center"/>
    </xf>
    <xf numFmtId="171" fontId="8" fillId="11" borderId="2" xfId="9" applyNumberFormat="1" applyFont="1" applyBorder="1" applyAlignment="1" applyProtection="1">
      <alignment horizontal="right" vertical="center"/>
    </xf>
    <xf numFmtId="171" fontId="8" fillId="5" borderId="2" xfId="13" applyNumberFormat="1" applyFont="1" applyFill="1" applyBorder="1" applyAlignment="1">
      <alignment horizontal="right" vertical="center"/>
    </xf>
    <xf numFmtId="171" fontId="17" fillId="5" borderId="2" xfId="13" applyNumberFormat="1" applyFont="1" applyFill="1" applyBorder="1" applyAlignment="1">
      <alignment horizontal="right" vertical="center"/>
    </xf>
    <xf numFmtId="0" fontId="18" fillId="2" borderId="0" xfId="0" applyFont="1" applyFill="1"/>
    <xf numFmtId="0" fontId="18" fillId="2" borderId="0" xfId="17" quotePrefix="1" applyFont="1" applyFill="1" applyBorder="1" applyAlignment="1">
      <alignment vertical="top" wrapText="1"/>
    </xf>
    <xf numFmtId="0" fontId="18" fillId="2" borderId="0" xfId="13" applyFont="1" applyFill="1" applyBorder="1" applyAlignment="1">
      <alignment vertical="top"/>
    </xf>
    <xf numFmtId="0" fontId="8" fillId="2" borderId="0" xfId="17" quotePrefix="1" applyFont="1" applyFill="1" applyBorder="1" applyAlignment="1">
      <alignment vertical="top" wrapText="1"/>
    </xf>
    <xf numFmtId="0" fontId="8" fillId="2" borderId="0" xfId="13" applyFont="1" applyFill="1" applyBorder="1" applyAlignment="1">
      <alignment vertical="top"/>
    </xf>
    <xf numFmtId="0" fontId="8" fillId="10" borderId="0" xfId="0" applyFont="1" applyFill="1"/>
    <xf numFmtId="171" fontId="8" fillId="5" borderId="2" xfId="0" applyNumberFormat="1" applyFont="1" applyFill="1" applyBorder="1" applyAlignment="1">
      <alignment horizontal="right" vertical="center"/>
    </xf>
    <xf numFmtId="171" fontId="17" fillId="5" borderId="2" xfId="0" applyNumberFormat="1" applyFont="1" applyFill="1" applyBorder="1" applyAlignment="1">
      <alignment horizontal="right" vertical="center"/>
    </xf>
    <xf numFmtId="0" fontId="13" fillId="2" borderId="0" xfId="13" applyFont="1" applyFill="1" applyBorder="1" applyAlignment="1"/>
    <xf numFmtId="172" fontId="8" fillId="2" borderId="0" xfId="0" applyNumberFormat="1" applyFont="1" applyFill="1"/>
    <xf numFmtId="0" fontId="19" fillId="10" borderId="0" xfId="0" applyFont="1" applyFill="1"/>
    <xf numFmtId="0" fontId="16" fillId="10" borderId="0" xfId="0" applyFont="1" applyFill="1"/>
    <xf numFmtId="0" fontId="8" fillId="0" borderId="0" xfId="13" applyFont="1" applyFill="1" applyBorder="1" applyAlignment="1">
      <alignment horizontal="center" vertical="center" wrapText="1"/>
    </xf>
    <xf numFmtId="164" fontId="16" fillId="2" borderId="0" xfId="0" applyNumberFormat="1" applyFont="1" applyFill="1" applyAlignment="1">
      <alignment horizontal="right" vertical="center"/>
    </xf>
    <xf numFmtId="172" fontId="16" fillId="2" borderId="0" xfId="0" applyNumberFormat="1" applyFont="1" applyFill="1"/>
    <xf numFmtId="0" fontId="12" fillId="5" borderId="2" xfId="0" applyFont="1" applyFill="1" applyBorder="1"/>
    <xf numFmtId="0" fontId="12" fillId="3" borderId="2" xfId="0" applyFont="1" applyFill="1" applyBorder="1"/>
    <xf numFmtId="0" fontId="20" fillId="16" borderId="0" xfId="0" applyFont="1" applyFill="1"/>
    <xf numFmtId="0" fontId="8" fillId="0" borderId="2" xfId="0" applyFont="1" applyBorder="1" applyAlignment="1">
      <alignment horizontal="center" vertical="center"/>
    </xf>
    <xf numFmtId="0" fontId="8" fillId="9" borderId="2"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4" xfId="0" applyFont="1" applyBorder="1" applyAlignment="1">
      <alignment horizontal="center" vertical="center" wrapText="1"/>
    </xf>
    <xf numFmtId="0" fontId="8" fillId="9" borderId="30"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3" fillId="13" borderId="2" xfId="0" applyFont="1" applyFill="1" applyBorder="1" applyAlignment="1">
      <alignment vertical="center" wrapText="1"/>
    </xf>
    <xf numFmtId="171" fontId="8" fillId="3" borderId="2" xfId="1" applyNumberFormat="1" applyFont="1" applyFill="1" applyBorder="1" applyAlignment="1" applyProtection="1">
      <alignment vertical="center" wrapText="1"/>
    </xf>
    <xf numFmtId="0" fontId="8" fillId="3" borderId="2" xfId="0" applyFont="1" applyFill="1" applyBorder="1" applyAlignment="1">
      <alignment vertical="center" wrapText="1"/>
    </xf>
    <xf numFmtId="0" fontId="13" fillId="9" borderId="2" xfId="0" applyFont="1" applyFill="1" applyBorder="1" applyAlignment="1">
      <alignment vertical="center" wrapText="1"/>
    </xf>
    <xf numFmtId="171" fontId="8" fillId="6" borderId="2" xfId="1" applyNumberFormat="1" applyFont="1" applyFill="1" applyBorder="1" applyAlignment="1" applyProtection="1">
      <alignment vertical="center" wrapText="1"/>
      <protection locked="0"/>
    </xf>
    <xf numFmtId="0" fontId="8" fillId="4" borderId="2" xfId="0" applyFont="1" applyFill="1" applyBorder="1" applyAlignment="1" applyProtection="1">
      <alignment vertical="center" wrapText="1"/>
      <protection locked="0"/>
    </xf>
    <xf numFmtId="0" fontId="13" fillId="0" borderId="2" xfId="0" applyFont="1" applyBorder="1" applyAlignment="1">
      <alignment vertical="center" wrapText="1"/>
    </xf>
    <xf numFmtId="0" fontId="8" fillId="0" borderId="2" xfId="0" applyFont="1" applyBorder="1" applyAlignment="1">
      <alignment horizontal="left" vertical="center" wrapText="1" indent="1"/>
    </xf>
    <xf numFmtId="171" fontId="8" fillId="3" borderId="2" xfId="1" applyNumberFormat="1" applyFont="1" applyFill="1" applyBorder="1" applyAlignment="1" applyProtection="1">
      <alignment vertical="center"/>
    </xf>
    <xf numFmtId="171" fontId="8" fillId="0" borderId="0" xfId="1" applyNumberFormat="1" applyFont="1" applyProtection="1"/>
    <xf numFmtId="171" fontId="8" fillId="0" borderId="0" xfId="1" applyNumberFormat="1" applyFont="1" applyFill="1" applyBorder="1" applyAlignment="1" applyProtection="1">
      <alignment horizontal="right"/>
    </xf>
    <xf numFmtId="0" fontId="8" fillId="0" borderId="0" xfId="0" applyFont="1" applyAlignment="1">
      <alignment wrapText="1"/>
    </xf>
    <xf numFmtId="171" fontId="8" fillId="13" borderId="2" xfId="1" applyNumberFormat="1" applyFont="1" applyFill="1" applyBorder="1" applyProtection="1"/>
    <xf numFmtId="171" fontId="8" fillId="13" borderId="2" xfId="1" applyNumberFormat="1" applyFont="1" applyFill="1" applyBorder="1" applyAlignment="1" applyProtection="1">
      <alignment horizontal="right"/>
    </xf>
    <xf numFmtId="0" fontId="8" fillId="13" borderId="2" xfId="0" applyFont="1" applyFill="1" applyBorder="1" applyAlignment="1">
      <alignment wrapText="1"/>
    </xf>
    <xf numFmtId="0" fontId="8" fillId="0" borderId="0" xfId="9" applyFont="1" applyFill="1" applyBorder="1" applyProtection="1">
      <alignment horizontal="right"/>
    </xf>
    <xf numFmtId="0" fontId="13" fillId="9" borderId="30" xfId="0" applyFont="1" applyFill="1" applyBorder="1" applyAlignment="1">
      <alignment vertical="center" wrapText="1"/>
    </xf>
    <xf numFmtId="0" fontId="13" fillId="9" borderId="2" xfId="0" applyFont="1" applyFill="1" applyBorder="1" applyAlignment="1">
      <alignment horizontal="left" vertical="center" wrapText="1" indent="2"/>
    </xf>
    <xf numFmtId="0" fontId="8" fillId="0" borderId="2" xfId="0" applyFont="1" applyBorder="1"/>
    <xf numFmtId="0" fontId="8" fillId="0" borderId="2" xfId="16" applyFont="1" applyBorder="1"/>
    <xf numFmtId="0" fontId="8" fillId="0" borderId="2" xfId="16" applyFont="1" applyBorder="1" applyAlignment="1">
      <alignment vertical="center"/>
    </xf>
    <xf numFmtId="171" fontId="8" fillId="5" borderId="2" xfId="1" applyNumberFormat="1" applyFont="1" applyFill="1" applyBorder="1" applyAlignment="1" applyProtection="1">
      <alignment vertical="center"/>
    </xf>
    <xf numFmtId="171" fontId="8" fillId="5" borderId="2" xfId="1" quotePrefix="1" applyNumberFormat="1" applyFont="1" applyFill="1" applyBorder="1" applyAlignment="1" applyProtection="1">
      <alignment vertical="center"/>
    </xf>
    <xf numFmtId="38" fontId="8" fillId="5" borderId="2" xfId="16" applyNumberFormat="1" applyFont="1" applyFill="1" applyBorder="1" applyAlignment="1">
      <alignment vertical="center"/>
    </xf>
    <xf numFmtId="0" fontId="24" fillId="3" borderId="5" xfId="0" applyFont="1" applyFill="1" applyBorder="1" applyAlignment="1">
      <alignment vertical="center"/>
    </xf>
    <xf numFmtId="0" fontId="13" fillId="10" borderId="0" xfId="18" applyFont="1" applyFill="1"/>
    <xf numFmtId="0" fontId="8" fillId="10" borderId="0" xfId="18" applyFont="1" applyFill="1" applyAlignment="1">
      <alignment horizontal="center" wrapText="1"/>
    </xf>
    <xf numFmtId="0" fontId="12" fillId="10" borderId="0" xfId="18" applyFont="1" applyFill="1" applyAlignment="1">
      <alignment horizontal="center" wrapText="1"/>
    </xf>
    <xf numFmtId="0" fontId="8" fillId="0" borderId="0" xfId="18" applyFont="1" applyAlignment="1">
      <alignment horizontal="left" vertical="top" wrapText="1"/>
    </xf>
    <xf numFmtId="0" fontId="16" fillId="0" borderId="0" xfId="18" applyFont="1" applyAlignment="1">
      <alignment horizontal="left" vertical="top" wrapText="1"/>
    </xf>
    <xf numFmtId="0" fontId="12" fillId="0" borderId="0" xfId="18" applyFont="1" applyAlignment="1">
      <alignment horizontal="left" vertical="top" wrapText="1"/>
    </xf>
    <xf numFmtId="0" fontId="12" fillId="0" borderId="2" xfId="18" applyFont="1" applyBorder="1" applyAlignment="1">
      <alignment horizontal="center"/>
    </xf>
    <xf numFmtId="0" fontId="14" fillId="0" borderId="2" xfId="18" applyFont="1" applyBorder="1" applyAlignment="1">
      <alignment horizontal="center" vertical="center" wrapText="1"/>
    </xf>
    <xf numFmtId="0" fontId="13" fillId="0" borderId="2" xfId="18" applyFont="1" applyBorder="1" applyAlignment="1">
      <alignment horizontal="center" vertical="center" wrapText="1"/>
    </xf>
    <xf numFmtId="0" fontId="13" fillId="0" borderId="2" xfId="18" applyFont="1" applyBorder="1" applyAlignment="1">
      <alignment horizontal="left" vertical="center" wrapText="1"/>
    </xf>
    <xf numFmtId="172" fontId="8" fillId="4" borderId="2" xfId="19" applyNumberFormat="1" applyFont="1" applyFill="1" applyBorder="1" applyAlignment="1">
      <alignment vertical="center" wrapText="1"/>
      <protection locked="0"/>
    </xf>
    <xf numFmtId="0" fontId="13" fillId="0" borderId="2" xfId="18" applyFont="1" applyBorder="1"/>
    <xf numFmtId="0" fontId="12" fillId="0" borderId="2" xfId="18" applyFont="1" applyBorder="1" applyAlignment="1">
      <alignment horizontal="left" vertical="center" indent="2"/>
    </xf>
    <xf numFmtId="0" fontId="8" fillId="0" borderId="2" xfId="18" applyFont="1" applyBorder="1" applyAlignment="1">
      <alignment horizontal="left" vertical="center" indent="2"/>
    </xf>
    <xf numFmtId="0" fontId="14" fillId="10" borderId="0" xfId="0" applyFont="1" applyFill="1"/>
    <xf numFmtId="0" fontId="15" fillId="10" borderId="0" xfId="0" applyFont="1" applyFill="1" applyAlignment="1">
      <alignment horizontal="center"/>
    </xf>
    <xf numFmtId="0" fontId="12" fillId="10" borderId="0" xfId="0" applyFont="1" applyFill="1" applyAlignment="1">
      <alignment horizontal="center" wrapText="1"/>
    </xf>
    <xf numFmtId="0" fontId="12" fillId="5" borderId="2" xfId="0" applyFont="1" applyFill="1" applyBorder="1" applyAlignment="1">
      <alignment horizontal="left"/>
    </xf>
    <xf numFmtId="0" fontId="12" fillId="3" borderId="2" xfId="0" applyFont="1" applyFill="1" applyBorder="1" applyAlignment="1">
      <alignment horizontal="left"/>
    </xf>
    <xf numFmtId="0" fontId="8" fillId="0" borderId="2" xfId="0" applyFont="1" applyBorder="1" applyAlignment="1">
      <alignment horizontal="center"/>
    </xf>
    <xf numFmtId="0" fontId="13" fillId="0" borderId="2" xfId="13" applyFont="1" applyFill="1" applyBorder="1" applyAlignment="1">
      <alignment horizontal="left" vertical="center" wrapText="1"/>
    </xf>
    <xf numFmtId="171" fontId="8" fillId="6" borderId="2" xfId="13" applyNumberFormat="1" applyFont="1" applyFill="1" applyBorder="1" applyAlignment="1" applyProtection="1">
      <alignment horizontal="left" vertical="center" wrapText="1" indent="1"/>
      <protection locked="0"/>
    </xf>
    <xf numFmtId="0" fontId="8" fillId="9" borderId="0" xfId="0" applyFont="1" applyFill="1" applyAlignment="1">
      <alignment vertical="center"/>
    </xf>
    <xf numFmtId="0" fontId="12" fillId="3" borderId="0" xfId="0" applyFont="1" applyFill="1"/>
    <xf numFmtId="0" fontId="12" fillId="0" borderId="2" xfId="0" applyFont="1" applyBorder="1" applyAlignment="1">
      <alignment horizontal="center" vertical="center"/>
    </xf>
    <xf numFmtId="0" fontId="12" fillId="0" borderId="2" xfId="0" applyFont="1" applyBorder="1" applyAlignment="1">
      <alignment vertical="center" wrapText="1"/>
    </xf>
    <xf numFmtId="165" fontId="8" fillId="6" borderId="2" xfId="14" applyNumberFormat="1" applyFont="1" applyFill="1" applyBorder="1" applyAlignment="1">
      <alignment vertical="center" wrapText="1"/>
      <protection locked="0"/>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wrapText="1"/>
    </xf>
    <xf numFmtId="0" fontId="14" fillId="0" borderId="2" xfId="0" applyFont="1" applyBorder="1" applyAlignment="1">
      <alignment vertical="center"/>
    </xf>
    <xf numFmtId="172" fontId="8" fillId="3" borderId="2" xfId="14" applyNumberFormat="1" applyFont="1" applyFill="1" applyBorder="1" applyAlignment="1" applyProtection="1">
      <alignment vertical="center"/>
    </xf>
    <xf numFmtId="0" fontId="12" fillId="0" borderId="2" xfId="0" applyFont="1" applyBorder="1" applyAlignment="1">
      <alignment vertical="center"/>
    </xf>
    <xf numFmtId="165" fontId="8" fillId="3" borderId="2" xfId="1" applyFont="1" applyFill="1" applyBorder="1" applyAlignment="1" applyProtection="1">
      <alignment vertical="center"/>
    </xf>
    <xf numFmtId="0" fontId="28" fillId="0" borderId="0" xfId="0" applyFont="1" applyAlignment="1">
      <alignment vertical="center"/>
    </xf>
    <xf numFmtId="0" fontId="13" fillId="0" borderId="2" xfId="0" applyFont="1" applyBorder="1" applyAlignment="1">
      <alignment horizontal="center" vertical="center" wrapText="1"/>
    </xf>
    <xf numFmtId="0" fontId="12" fillId="0" borderId="0" xfId="0" applyFont="1" applyAlignment="1">
      <alignment horizontal="right" vertical="top"/>
    </xf>
    <xf numFmtId="165" fontId="12" fillId="0" borderId="0" xfId="0" applyNumberFormat="1" applyFont="1" applyAlignment="1">
      <alignment vertical="center"/>
    </xf>
    <xf numFmtId="0" fontId="12" fillId="0" borderId="2" xfId="0" applyFont="1" applyBorder="1" applyAlignment="1">
      <alignment horizontal="left" vertical="center" indent="1"/>
    </xf>
    <xf numFmtId="0" fontId="14" fillId="0" borderId="2" xfId="0" applyFont="1" applyBorder="1" applyAlignment="1">
      <alignment vertical="center" wrapText="1"/>
    </xf>
    <xf numFmtId="0" fontId="8" fillId="0" borderId="2" xfId="0" applyFont="1" applyBorder="1" applyAlignment="1">
      <alignment vertical="top"/>
    </xf>
    <xf numFmtId="0" fontId="13" fillId="2" borderId="32" xfId="13" applyFont="1" applyFill="1" applyBorder="1" applyAlignment="1"/>
    <xf numFmtId="0" fontId="13" fillId="2" borderId="33" xfId="13" applyFont="1" applyFill="1" applyBorder="1" applyAlignment="1">
      <alignment horizontal="left" indent="1"/>
    </xf>
    <xf numFmtId="0" fontId="8" fillId="2" borderId="33" xfId="13" applyFont="1" applyFill="1" applyBorder="1" applyAlignment="1">
      <alignment horizontal="left" indent="2"/>
    </xf>
    <xf numFmtId="164" fontId="8" fillId="5" borderId="34" xfId="13" applyNumberFormat="1" applyFont="1" applyFill="1" applyBorder="1" applyAlignment="1">
      <alignment horizontal="right"/>
    </xf>
    <xf numFmtId="0" fontId="17" fillId="2" borderId="33" xfId="13" applyFont="1" applyFill="1" applyBorder="1" applyAlignment="1">
      <alignment horizontal="left" vertical="center" indent="3"/>
    </xf>
    <xf numFmtId="164" fontId="17" fillId="5" borderId="34" xfId="13" applyNumberFormat="1" applyFont="1" applyFill="1" applyBorder="1" applyAlignment="1">
      <alignment horizontal="right"/>
    </xf>
    <xf numFmtId="0" fontId="13" fillId="2" borderId="33" xfId="13" applyFont="1" applyFill="1" applyBorder="1" applyAlignment="1"/>
    <xf numFmtId="0" fontId="13" fillId="2" borderId="8" xfId="13" applyFont="1" applyFill="1" applyBorder="1" applyAlignment="1">
      <alignment horizontal="left" indent="1"/>
    </xf>
    <xf numFmtId="164" fontId="8" fillId="5" borderId="8" xfId="13" applyNumberFormat="1" applyFont="1" applyFill="1" applyBorder="1" applyAlignment="1">
      <alignment horizontal="right"/>
    </xf>
    <xf numFmtId="0" fontId="9" fillId="0" borderId="0" xfId="0" applyFont="1"/>
    <xf numFmtId="0" fontId="13" fillId="2" borderId="8" xfId="13" applyFont="1" applyFill="1" applyBorder="1" applyAlignment="1"/>
    <xf numFmtId="0" fontId="8" fillId="2" borderId="35" xfId="13" applyFont="1" applyFill="1" applyBorder="1" applyAlignment="1">
      <alignment horizontal="left" indent="2"/>
    </xf>
    <xf numFmtId="0" fontId="8" fillId="2" borderId="36" xfId="13" applyFont="1" applyFill="1" applyBorder="1" applyAlignment="1">
      <alignment horizontal="left" indent="2"/>
    </xf>
    <xf numFmtId="0" fontId="13" fillId="2" borderId="14" xfId="13" applyFont="1" applyFill="1" applyBorder="1" applyAlignment="1"/>
    <xf numFmtId="0" fontId="13" fillId="2" borderId="0" xfId="13" applyFont="1" applyFill="1" applyBorder="1" applyAlignment="1">
      <alignment horizontal="left" indent="1"/>
    </xf>
    <xf numFmtId="0" fontId="8" fillId="0" borderId="0" xfId="0" quotePrefix="1" applyFont="1" applyAlignment="1">
      <alignment horizontal="left" vertical="center" wrapText="1"/>
    </xf>
    <xf numFmtId="0" fontId="12" fillId="0" borderId="2" xfId="0" applyFont="1" applyBorder="1" applyAlignment="1">
      <alignment horizontal="center"/>
    </xf>
    <xf numFmtId="0" fontId="13" fillId="0" borderId="2" xfId="21" applyFont="1" applyFill="1" applyBorder="1" applyAlignment="1">
      <alignment horizontal="centerContinuous" vertical="center" wrapText="1"/>
    </xf>
    <xf numFmtId="0" fontId="13" fillId="0" borderId="3" xfId="21" applyFont="1" applyFill="1" applyBorder="1" applyAlignment="1">
      <alignment horizontal="centerContinuous" vertical="center"/>
    </xf>
    <xf numFmtId="0" fontId="13" fillId="0" borderId="2" xfId="21" applyFont="1" applyFill="1" applyBorder="1" applyAlignment="1">
      <alignment horizontal="center" vertical="center" wrapText="1"/>
    </xf>
    <xf numFmtId="0" fontId="8" fillId="0" borderId="0" xfId="0" applyFont="1" applyAlignment="1">
      <alignment horizontal="right" vertical="top"/>
    </xf>
    <xf numFmtId="0" fontId="14" fillId="2" borderId="7" xfId="0" applyFont="1" applyFill="1" applyBorder="1" applyAlignment="1">
      <alignment vertical="center"/>
    </xf>
    <xf numFmtId="0" fontId="24" fillId="3" borderId="2" xfId="0" applyFont="1" applyFill="1" applyBorder="1" applyAlignment="1">
      <alignment vertical="center"/>
    </xf>
    <xf numFmtId="0" fontId="8" fillId="0" borderId="7" xfId="0" applyFont="1" applyBorder="1" applyAlignment="1">
      <alignment horizontal="left" vertical="center" wrapText="1" indent="1"/>
    </xf>
    <xf numFmtId="172" fontId="8" fillId="6" borderId="6" xfId="14" applyNumberFormat="1" applyFont="1" applyFill="1" applyBorder="1" applyAlignment="1">
      <alignment vertical="center" wrapText="1"/>
      <protection locked="0"/>
    </xf>
    <xf numFmtId="0" fontId="8" fillId="0" borderId="7" xfId="0" applyFont="1" applyBorder="1" applyAlignment="1">
      <alignment horizontal="left" vertical="center" wrapText="1" indent="2"/>
    </xf>
    <xf numFmtId="0" fontId="8" fillId="0" borderId="7" xfId="0" applyFont="1" applyBorder="1" applyAlignment="1">
      <alignment horizontal="left" vertical="center" indent="1"/>
    </xf>
    <xf numFmtId="172" fontId="8" fillId="6" borderId="5" xfId="14" applyNumberFormat="1" applyFont="1" applyFill="1" applyBorder="1" applyAlignment="1">
      <alignment vertical="center" wrapText="1"/>
      <protection locked="0"/>
    </xf>
    <xf numFmtId="0" fontId="12" fillId="0" borderId="7" xfId="0" applyFont="1" applyBorder="1" applyAlignment="1">
      <alignment horizontal="left" vertical="center" indent="1"/>
    </xf>
    <xf numFmtId="0" fontId="14" fillId="2" borderId="30" xfId="0" applyFont="1" applyFill="1" applyBorder="1" applyAlignment="1">
      <alignment vertical="center"/>
    </xf>
    <xf numFmtId="0" fontId="12" fillId="0" borderId="7" xfId="0" applyFont="1" applyBorder="1" applyAlignment="1">
      <alignment horizontal="left" vertical="center" wrapText="1" indent="1"/>
    </xf>
    <xf numFmtId="0" fontId="13" fillId="0" borderId="2" xfId="0" applyFont="1" applyBorder="1" applyAlignment="1">
      <alignment vertical="center"/>
    </xf>
    <xf numFmtId="0" fontId="13" fillId="0" borderId="30" xfId="0" applyFont="1" applyBorder="1" applyAlignment="1">
      <alignment vertical="center"/>
    </xf>
    <xf numFmtId="0" fontId="13" fillId="0" borderId="2" xfId="0" applyFont="1" applyBorder="1" applyAlignment="1">
      <alignment horizontal="left" vertical="center" indent="1"/>
    </xf>
    <xf numFmtId="0" fontId="13" fillId="0" borderId="7" xfId="0" applyFont="1" applyBorder="1" applyAlignment="1">
      <alignment vertical="center"/>
    </xf>
    <xf numFmtId="0" fontId="8" fillId="0" borderId="30" xfId="0" applyFont="1" applyBorder="1" applyAlignment="1">
      <alignment horizontal="left" vertical="center" wrapText="1" indent="1"/>
    </xf>
    <xf numFmtId="0" fontId="12" fillId="0" borderId="0" xfId="0" applyFont="1" applyAlignment="1">
      <alignment horizontal="right" vertical="center"/>
    </xf>
    <xf numFmtId="0" fontId="17" fillId="0" borderId="0" xfId="0" applyFont="1" applyAlignment="1">
      <alignment horizontal="center" vertical="center"/>
    </xf>
    <xf numFmtId="0" fontId="32" fillId="0" borderId="0" xfId="0" applyFont="1" applyAlignment="1">
      <alignment vertical="center"/>
    </xf>
    <xf numFmtId="0" fontId="13" fillId="0" borderId="2" xfId="0" applyFont="1" applyBorder="1" applyAlignment="1">
      <alignment horizontal="left" vertical="center" wrapText="1" indent="1"/>
    </xf>
    <xf numFmtId="0" fontId="16" fillId="0" borderId="7" xfId="0" applyFont="1" applyBorder="1" applyAlignment="1">
      <alignment horizontal="left" vertical="center" wrapText="1" indent="2"/>
    </xf>
    <xf numFmtId="0" fontId="12" fillId="3" borderId="2" xfId="0" applyFont="1" applyFill="1" applyBorder="1" applyAlignment="1">
      <alignment vertical="center"/>
    </xf>
    <xf numFmtId="0" fontId="8" fillId="0" borderId="4" xfId="0" applyFont="1" applyBorder="1" applyAlignment="1">
      <alignment horizontal="left" vertical="center" indent="1"/>
    </xf>
    <xf numFmtId="0" fontId="8" fillId="0" borderId="0" xfId="22" applyFont="1" applyAlignment="1">
      <alignment horizontal="left" vertical="top" wrapText="1"/>
    </xf>
    <xf numFmtId="0" fontId="8" fillId="0" borderId="0" xfId="22" applyFont="1" applyAlignment="1">
      <alignment vertical="top" wrapText="1"/>
    </xf>
    <xf numFmtId="0" fontId="13" fillId="0" borderId="0" xfId="22" quotePrefix="1" applyFont="1" applyAlignment="1">
      <alignment vertical="center" wrapText="1"/>
    </xf>
    <xf numFmtId="0" fontId="8" fillId="0" borderId="0" xfId="19" applyNumberFormat="1" applyFont="1" applyFill="1" applyBorder="1" applyAlignment="1" applyProtection="1">
      <alignment horizontal="center" vertical="center" wrapText="1"/>
    </xf>
    <xf numFmtId="170" fontId="13" fillId="0" borderId="0" xfId="22" applyNumberFormat="1" applyFont="1" applyAlignment="1">
      <alignment vertical="center" wrapText="1"/>
    </xf>
    <xf numFmtId="0" fontId="8" fillId="0" borderId="2" xfId="22" applyFont="1" applyBorder="1" applyAlignment="1">
      <alignment horizontal="center" vertical="center" wrapText="1"/>
    </xf>
    <xf numFmtId="0" fontId="33" fillId="9" borderId="2" xfId="22" applyFont="1" applyFill="1" applyBorder="1" applyAlignment="1">
      <alignment horizontal="left" vertical="center" wrapText="1"/>
    </xf>
    <xf numFmtId="0" fontId="8" fillId="9" borderId="5" xfId="22" applyFont="1" applyFill="1" applyBorder="1" applyAlignment="1">
      <alignment horizontal="center" vertical="center" wrapText="1"/>
    </xf>
    <xf numFmtId="0" fontId="8" fillId="9" borderId="2" xfId="22" applyFont="1" applyFill="1" applyBorder="1" applyAlignment="1">
      <alignment horizontal="center" vertical="center" wrapText="1"/>
    </xf>
    <xf numFmtId="0" fontId="8" fillId="0" borderId="3" xfId="22" applyFont="1" applyBorder="1" applyAlignment="1">
      <alignment horizontal="center" vertical="center" wrapText="1"/>
    </xf>
    <xf numFmtId="0" fontId="8" fillId="0" borderId="5" xfId="22" applyFont="1" applyBorder="1" applyAlignment="1">
      <alignment horizontal="center" vertical="center" wrapText="1"/>
    </xf>
    <xf numFmtId="0" fontId="13" fillId="0" borderId="2" xfId="22" applyFont="1" applyBorder="1" applyAlignment="1">
      <alignment vertical="center" wrapText="1"/>
    </xf>
    <xf numFmtId="0" fontId="13" fillId="0" borderId="0" xfId="22" applyFont="1" applyAlignment="1">
      <alignment vertical="center" wrapText="1"/>
    </xf>
    <xf numFmtId="0" fontId="8" fillId="13" borderId="30" xfId="19" applyNumberFormat="1" applyFont="1" applyFill="1" applyBorder="1" applyAlignment="1" applyProtection="1">
      <alignment horizontal="center" vertical="center" wrapText="1"/>
    </xf>
    <xf numFmtId="0" fontId="13" fillId="0" borderId="2" xfId="22" applyFont="1" applyBorder="1" applyAlignment="1">
      <alignment horizontal="center" vertical="center" wrapText="1"/>
    </xf>
    <xf numFmtId="0" fontId="8" fillId="13" borderId="7" xfId="19" applyNumberFormat="1" applyFont="1" applyFill="1" applyBorder="1" applyAlignment="1" applyProtection="1">
      <alignment horizontal="center" vertical="center" wrapText="1"/>
    </xf>
    <xf numFmtId="170" fontId="8" fillId="13" borderId="4" xfId="9" applyNumberFormat="1" applyFont="1" applyFill="1" applyBorder="1" applyProtection="1">
      <alignment horizontal="right"/>
    </xf>
    <xf numFmtId="170" fontId="8" fillId="13" borderId="1" xfId="9" applyNumberFormat="1" applyFont="1" applyFill="1" applyBorder="1" applyProtection="1">
      <alignment horizontal="right"/>
    </xf>
    <xf numFmtId="0" fontId="13" fillId="9" borderId="2" xfId="22" applyFont="1" applyFill="1" applyBorder="1" applyAlignment="1">
      <alignment vertical="center" wrapText="1"/>
    </xf>
    <xf numFmtId="171" fontId="8" fillId="14" borderId="5" xfId="19" applyNumberFormat="1" applyFont="1" applyBorder="1" applyAlignment="1">
      <alignment vertical="center" wrapText="1"/>
      <protection locked="0"/>
    </xf>
    <xf numFmtId="171" fontId="8" fillId="5" borderId="2" xfId="9" applyNumberFormat="1" applyFont="1" applyFill="1" applyBorder="1" applyAlignment="1" applyProtection="1">
      <alignment horizontal="left" vertical="center" wrapText="1"/>
    </xf>
    <xf numFmtId="171" fontId="8" fillId="6" borderId="5" xfId="9" applyNumberFormat="1" applyFont="1" applyFill="1" applyBorder="1" applyAlignment="1">
      <alignment horizontal="right" vertical="center" wrapText="1"/>
      <protection locked="0"/>
    </xf>
    <xf numFmtId="171" fontId="8" fillId="13" borderId="5" xfId="19" applyNumberFormat="1" applyFont="1" applyFill="1" applyBorder="1" applyAlignment="1" applyProtection="1">
      <alignment horizontal="right" vertical="center"/>
    </xf>
    <xf numFmtId="170" fontId="8" fillId="0" borderId="0" xfId="19" applyNumberFormat="1" applyFont="1" applyFill="1" applyBorder="1" applyAlignment="1" applyProtection="1">
      <alignment horizontal="right"/>
    </xf>
    <xf numFmtId="170" fontId="8" fillId="13" borderId="5" xfId="9" applyNumberFormat="1" applyFont="1" applyFill="1" applyBorder="1" applyProtection="1">
      <alignment horizontal="right"/>
    </xf>
    <xf numFmtId="170" fontId="8" fillId="13" borderId="2" xfId="9" applyNumberFormat="1" applyFont="1" applyFill="1" applyBorder="1" applyProtection="1">
      <alignment horizontal="right"/>
    </xf>
    <xf numFmtId="171" fontId="8" fillId="14" borderId="5" xfId="19" applyNumberFormat="1" applyFont="1" applyBorder="1" applyAlignment="1">
      <alignment horizontal="right" vertical="center" wrapText="1"/>
      <protection locked="0"/>
    </xf>
    <xf numFmtId="170" fontId="8" fillId="0" borderId="0" xfId="19" applyNumberFormat="1" applyFont="1" applyFill="1" applyBorder="1" applyAlignment="1" applyProtection="1">
      <alignment vertical="center" wrapText="1"/>
    </xf>
    <xf numFmtId="170" fontId="8" fillId="13" borderId="2" xfId="19" applyNumberFormat="1" applyFont="1" applyFill="1" applyBorder="1" applyAlignment="1" applyProtection="1">
      <alignment horizontal="right" vertical="center"/>
    </xf>
    <xf numFmtId="0" fontId="8" fillId="0" borderId="0" xfId="9" applyNumberFormat="1" applyFont="1" applyFill="1" applyBorder="1" applyAlignment="1" applyProtection="1">
      <alignment horizontal="left"/>
    </xf>
    <xf numFmtId="0" fontId="8" fillId="0" borderId="2" xfId="22" applyFont="1" applyBorder="1" applyAlignment="1">
      <alignment vertical="center" wrapText="1"/>
    </xf>
    <xf numFmtId="0" fontId="8" fillId="9" borderId="2" xfId="22" applyFont="1" applyFill="1" applyBorder="1" applyAlignment="1">
      <alignment vertical="center" wrapText="1"/>
    </xf>
    <xf numFmtId="170" fontId="8" fillId="0" borderId="5" xfId="19" applyNumberFormat="1" applyFont="1" applyFill="1" applyBorder="1" applyAlignment="1" applyProtection="1">
      <alignment horizontal="right"/>
    </xf>
    <xf numFmtId="170" fontId="8" fillId="0" borderId="2" xfId="19" applyNumberFormat="1" applyFont="1" applyFill="1" applyBorder="1" applyAlignment="1" applyProtection="1">
      <alignment horizontal="right"/>
    </xf>
    <xf numFmtId="171" fontId="8" fillId="5" borderId="5" xfId="9" applyNumberFormat="1" applyFont="1" applyFill="1" applyBorder="1" applyAlignment="1" applyProtection="1">
      <alignment horizontal="right" vertical="center"/>
    </xf>
    <xf numFmtId="170" fontId="8" fillId="0" borderId="5" xfId="22" applyNumberFormat="1" applyFont="1" applyBorder="1" applyAlignment="1">
      <alignment vertical="center" wrapText="1"/>
    </xf>
    <xf numFmtId="170" fontId="8" fillId="0" borderId="2" xfId="22" applyNumberFormat="1" applyFont="1" applyBorder="1" applyAlignment="1">
      <alignment vertical="center" wrapText="1"/>
    </xf>
    <xf numFmtId="170" fontId="8" fillId="0" borderId="0" xfId="22" applyNumberFormat="1" applyFont="1" applyAlignment="1">
      <alignment vertical="center" wrapText="1"/>
    </xf>
    <xf numFmtId="170" fontId="8" fillId="0" borderId="5" xfId="19" applyNumberFormat="1" applyFont="1" applyFill="1" applyBorder="1" applyAlignment="1" applyProtection="1">
      <alignment horizontal="right" vertical="center"/>
    </xf>
    <xf numFmtId="170" fontId="8" fillId="0" borderId="2" xfId="19" applyNumberFormat="1" applyFont="1" applyFill="1" applyBorder="1" applyAlignment="1" applyProtection="1">
      <alignment horizontal="right" vertical="center"/>
    </xf>
    <xf numFmtId="170" fontId="8" fillId="13" borderId="7" xfId="19" applyNumberFormat="1" applyFont="1" applyFill="1" applyBorder="1" applyAlignment="1" applyProtection="1">
      <alignment vertical="center" wrapText="1"/>
    </xf>
    <xf numFmtId="171" fontId="8" fillId="11" borderId="5" xfId="9" applyNumberFormat="1" applyFont="1" applyBorder="1" applyAlignment="1" applyProtection="1">
      <alignment horizontal="right" vertical="center"/>
    </xf>
    <xf numFmtId="0" fontId="8" fillId="9" borderId="2" xfId="22" applyFont="1" applyFill="1" applyBorder="1" applyAlignment="1">
      <alignment horizontal="left" vertical="center" wrapText="1" indent="1"/>
    </xf>
    <xf numFmtId="0" fontId="8" fillId="9" borderId="2" xfId="22" applyFont="1" applyFill="1" applyBorder="1" applyAlignment="1">
      <alignment horizontal="left" vertical="center" wrapText="1" indent="2"/>
    </xf>
    <xf numFmtId="0" fontId="8" fillId="0" borderId="2" xfId="22" applyFont="1" applyBorder="1" applyAlignment="1">
      <alignment horizontal="left" vertical="center" wrapText="1" indent="2"/>
    </xf>
    <xf numFmtId="170" fontId="8" fillId="0" borderId="4" xfId="22" applyNumberFormat="1" applyFont="1" applyBorder="1" applyAlignment="1">
      <alignment vertical="center" wrapText="1"/>
    </xf>
    <xf numFmtId="0" fontId="13" fillId="2" borderId="2" xfId="22" applyFont="1" applyFill="1" applyBorder="1" applyAlignment="1">
      <alignment vertical="center" wrapText="1"/>
    </xf>
    <xf numFmtId="170" fontId="8" fillId="2" borderId="5" xfId="9" applyNumberFormat="1" applyFont="1" applyFill="1" applyBorder="1" applyProtection="1">
      <alignment horizontal="right"/>
    </xf>
    <xf numFmtId="0" fontId="8" fillId="0" borderId="2" xfId="22" applyFont="1" applyBorder="1" applyAlignment="1">
      <alignment horizontal="left" vertical="center" wrapText="1" indent="1"/>
    </xf>
    <xf numFmtId="0" fontId="13" fillId="19" borderId="2" xfId="22" applyFont="1" applyFill="1" applyBorder="1" applyAlignment="1">
      <alignment vertical="center" wrapText="1"/>
    </xf>
    <xf numFmtId="170" fontId="8" fillId="19" borderId="7" xfId="19" applyNumberFormat="1" applyFont="1" applyFill="1" applyBorder="1" applyAlignment="1" applyProtection="1">
      <alignment vertical="center" wrapText="1"/>
    </xf>
    <xf numFmtId="171" fontId="8" fillId="19" borderId="5" xfId="9" applyNumberFormat="1" applyFont="1" applyFill="1" applyBorder="1" applyAlignment="1" applyProtection="1">
      <alignment horizontal="right" vertical="center"/>
    </xf>
    <xf numFmtId="0" fontId="8" fillId="19" borderId="2" xfId="22" applyFont="1" applyFill="1" applyBorder="1" applyAlignment="1">
      <alignment horizontal="left" vertical="center" wrapText="1" indent="1"/>
    </xf>
    <xf numFmtId="171" fontId="8" fillId="19" borderId="5" xfId="19" applyNumberFormat="1" applyFont="1" applyFill="1" applyBorder="1" applyAlignment="1" applyProtection="1">
      <alignment vertical="center" wrapText="1"/>
    </xf>
    <xf numFmtId="171" fontId="8" fillId="19" borderId="39" xfId="9" applyNumberFormat="1" applyFont="1" applyFill="1" applyBorder="1" applyAlignment="1" applyProtection="1">
      <alignment horizontal="right" vertical="center"/>
    </xf>
    <xf numFmtId="171" fontId="8" fillId="11" borderId="39" xfId="9" applyNumberFormat="1" applyFont="1" applyBorder="1" applyAlignment="1" applyProtection="1">
      <alignment horizontal="right" vertical="center"/>
    </xf>
    <xf numFmtId="170" fontId="8" fillId="0" borderId="2" xfId="9" applyNumberFormat="1" applyFont="1" applyFill="1" applyBorder="1" applyAlignment="1" applyProtection="1">
      <alignment horizontal="right" vertical="center"/>
    </xf>
    <xf numFmtId="171" fontId="8" fillId="11" borderId="6" xfId="9" applyNumberFormat="1" applyFont="1" applyBorder="1" applyAlignment="1" applyProtection="1">
      <alignment horizontal="right" vertical="center"/>
    </xf>
    <xf numFmtId="170" fontId="8" fillId="13" borderId="4" xfId="19" applyNumberFormat="1" applyFont="1" applyFill="1" applyBorder="1" applyAlignment="1" applyProtection="1">
      <alignment vertical="center" wrapText="1"/>
    </xf>
    <xf numFmtId="0" fontId="13" fillId="10" borderId="0" xfId="12" applyFont="1" applyFill="1"/>
    <xf numFmtId="0" fontId="13" fillId="10" borderId="0" xfId="12" applyFont="1" applyFill="1" applyAlignment="1">
      <alignment horizontal="center"/>
    </xf>
    <xf numFmtId="0" fontId="12" fillId="10" borderId="0" xfId="12" applyFont="1" applyFill="1"/>
    <xf numFmtId="0" fontId="13" fillId="9" borderId="2" xfId="12" applyFont="1" applyFill="1" applyBorder="1" applyAlignment="1">
      <alignment vertical="center" wrapText="1"/>
    </xf>
    <xf numFmtId="0" fontId="8" fillId="0" borderId="0" xfId="12" applyFont="1" applyAlignment="1">
      <alignment horizontal="center"/>
    </xf>
    <xf numFmtId="0" fontId="8" fillId="0" borderId="2" xfId="12" applyFont="1" applyBorder="1" applyAlignment="1">
      <alignment horizontal="center" vertical="center" wrapText="1"/>
    </xf>
    <xf numFmtId="0" fontId="13" fillId="0" borderId="7" xfId="13" applyFont="1" applyFill="1" applyBorder="1" applyAlignment="1">
      <alignment horizontal="center" vertical="center" wrapText="1"/>
    </xf>
    <xf numFmtId="0" fontId="13" fillId="0" borderId="4" xfId="13" applyFont="1" applyFill="1" applyBorder="1" applyAlignment="1">
      <alignment horizontal="center" vertical="center" wrapText="1"/>
    </xf>
    <xf numFmtId="0" fontId="12" fillId="4" borderId="2" xfId="12" applyFont="1" applyFill="1" applyBorder="1" applyAlignment="1" applyProtection="1">
      <alignment vertical="center" wrapText="1"/>
      <protection locked="0"/>
    </xf>
    <xf numFmtId="0" fontId="8" fillId="4" borderId="2" xfId="19" applyNumberFormat="1" applyFont="1" applyFill="1" applyBorder="1" applyAlignment="1">
      <alignment vertical="center" wrapText="1"/>
      <protection locked="0"/>
    </xf>
    <xf numFmtId="169" fontId="12" fillId="7" borderId="2" xfId="12" applyNumberFormat="1" applyFont="1" applyFill="1" applyBorder="1" applyAlignment="1" applyProtection="1">
      <alignment vertical="center" wrapText="1"/>
      <protection locked="0"/>
    </xf>
    <xf numFmtId="171" fontId="12" fillId="6" borderId="2" xfId="12" applyNumberFormat="1" applyFont="1" applyFill="1" applyBorder="1" applyAlignment="1" applyProtection="1">
      <alignment vertical="center" wrapText="1"/>
      <protection locked="0"/>
    </xf>
    <xf numFmtId="0" fontId="13" fillId="0" borderId="2" xfId="12" applyFont="1" applyBorder="1" applyAlignment="1">
      <alignment vertical="center" wrapText="1"/>
    </xf>
    <xf numFmtId="0" fontId="12" fillId="3" borderId="0" xfId="12" applyFont="1" applyFill="1"/>
    <xf numFmtId="0" fontId="1" fillId="20" borderId="2" xfId="23" applyFill="1" applyBorder="1"/>
    <xf numFmtId="0" fontId="1" fillId="20" borderId="31" xfId="23" applyFill="1" applyBorder="1"/>
    <xf numFmtId="0" fontId="1" fillId="0" borderId="2" xfId="23" applyBorder="1" applyAlignment="1">
      <alignment horizontal="left" vertical="top"/>
    </xf>
    <xf numFmtId="0" fontId="0" fillId="0" borderId="2" xfId="23" applyFont="1" applyBorder="1" applyAlignment="1">
      <alignment horizontal="left" vertical="top"/>
    </xf>
    <xf numFmtId="0" fontId="8" fillId="2" borderId="0" xfId="22" applyFont="1" applyFill="1" applyAlignment="1">
      <alignment horizontal="left" vertical="top" wrapText="1"/>
    </xf>
    <xf numFmtId="0" fontId="8" fillId="2" borderId="0" xfId="22" applyFont="1" applyFill="1" applyAlignment="1">
      <alignment horizontal="center" vertical="top" wrapText="1"/>
    </xf>
    <xf numFmtId="0" fontId="8" fillId="0" borderId="0" xfId="25" applyFont="1" applyAlignment="1"/>
    <xf numFmtId="0" fontId="20" fillId="16" borderId="0" xfId="22" applyFont="1" applyFill="1" applyAlignment="1">
      <alignment horizontal="left" vertical="center"/>
    </xf>
    <xf numFmtId="0" fontId="36" fillId="16" borderId="0" xfId="22" applyFont="1" applyFill="1" applyAlignment="1">
      <alignment horizontal="centerContinuous" vertical="center"/>
    </xf>
    <xf numFmtId="0" fontId="8" fillId="2" borderId="3" xfId="22" applyFont="1" applyFill="1" applyBorder="1" applyAlignment="1">
      <alignment vertical="center"/>
    </xf>
    <xf numFmtId="0" fontId="8" fillId="2" borderId="5" xfId="22" applyFont="1" applyFill="1" applyBorder="1" applyAlignment="1">
      <alignment vertical="center"/>
    </xf>
    <xf numFmtId="0" fontId="8" fillId="0" borderId="2" xfId="22" applyFont="1" applyBorder="1" applyAlignment="1">
      <alignment horizontal="center" vertical="center"/>
    </xf>
    <xf numFmtId="171" fontId="8" fillId="6" borderId="5" xfId="24" applyNumberFormat="1" applyFont="1" applyFill="1" applyBorder="1" applyAlignment="1" applyProtection="1">
      <alignment horizontal="left" vertical="center" wrapText="1"/>
      <protection locked="0"/>
    </xf>
    <xf numFmtId="171" fontId="8" fillId="6" borderId="2" xfId="24" applyNumberFormat="1" applyFont="1" applyFill="1" applyBorder="1" applyAlignment="1" applyProtection="1">
      <alignment horizontal="left" vertical="center" wrapText="1"/>
      <protection locked="0"/>
    </xf>
    <xf numFmtId="171" fontId="8" fillId="22" borderId="5" xfId="22" quotePrefix="1" applyNumberFormat="1" applyFont="1" applyFill="1" applyBorder="1" applyAlignment="1" applyProtection="1">
      <alignment horizontal="center" vertical="center" wrapText="1"/>
      <protection locked="0"/>
    </xf>
    <xf numFmtId="171" fontId="8" fillId="11" borderId="5" xfId="24" applyNumberFormat="1" applyFont="1" applyFill="1" applyBorder="1" applyAlignment="1" applyProtection="1">
      <alignment horizontal="right" vertical="center"/>
    </xf>
    <xf numFmtId="171" fontId="8" fillId="11" borderId="2" xfId="24" applyNumberFormat="1" applyFont="1" applyFill="1" applyBorder="1" applyAlignment="1" applyProtection="1">
      <alignment horizontal="right" vertical="center"/>
    </xf>
    <xf numFmtId="0" fontId="8" fillId="16" borderId="0" xfId="22" applyFont="1" applyFill="1" applyAlignment="1">
      <alignment horizontal="centerContinuous" vertical="center"/>
    </xf>
    <xf numFmtId="0" fontId="8" fillId="2" borderId="0" xfId="22" applyFont="1" applyFill="1" applyAlignment="1">
      <alignment horizontal="center" vertical="center" wrapText="1"/>
    </xf>
    <xf numFmtId="0" fontId="8" fillId="2" borderId="0" xfId="22" applyFont="1" applyFill="1" applyAlignment="1">
      <alignment horizontal="center" vertical="center"/>
    </xf>
    <xf numFmtId="165" fontId="8" fillId="2" borderId="0" xfId="24" applyFont="1" applyFill="1" applyBorder="1" applyAlignment="1" applyProtection="1">
      <alignment horizontal="right" vertical="center"/>
    </xf>
    <xf numFmtId="0" fontId="8" fillId="2" borderId="0" xfId="22" applyFont="1" applyFill="1" applyAlignment="1">
      <alignment horizontal="centerContinuous" vertical="center"/>
    </xf>
    <xf numFmtId="171" fontId="8" fillId="3" borderId="5" xfId="22" quotePrefix="1" applyNumberFormat="1" applyFont="1" applyFill="1" applyBorder="1" applyAlignment="1">
      <alignment horizontal="center" vertical="center" wrapText="1"/>
    </xf>
    <xf numFmtId="0" fontId="20" fillId="16" borderId="0" xfId="22" applyFont="1" applyFill="1" applyAlignment="1">
      <alignment vertical="center"/>
    </xf>
    <xf numFmtId="0" fontId="8" fillId="2" borderId="31" xfId="22" applyFont="1" applyFill="1" applyBorder="1" applyAlignment="1">
      <alignment vertical="center"/>
    </xf>
    <xf numFmtId="0" fontId="13" fillId="2" borderId="2" xfId="22" applyFont="1" applyFill="1" applyBorder="1" applyAlignment="1">
      <alignment vertical="center"/>
    </xf>
    <xf numFmtId="3" fontId="13" fillId="2" borderId="38" xfId="13" applyNumberFormat="1" applyFont="1" applyFill="1" applyBorder="1" applyAlignment="1">
      <alignment horizontal="center" vertical="center" wrapText="1"/>
    </xf>
    <xf numFmtId="3" fontId="13" fillId="0" borderId="7" xfId="13" applyNumberFormat="1" applyFont="1" applyFill="1" applyBorder="1" applyAlignment="1">
      <alignment horizontal="center" vertical="center" wrapText="1"/>
    </xf>
    <xf numFmtId="3" fontId="13" fillId="0" borderId="0" xfId="13" applyNumberFormat="1" applyFont="1" applyFill="1" applyBorder="1" applyAlignment="1">
      <alignment horizontal="center" vertical="center" wrapText="1"/>
    </xf>
    <xf numFmtId="0" fontId="8" fillId="2" borderId="38" xfId="22" applyFont="1" applyFill="1" applyBorder="1" applyAlignment="1">
      <alignment vertical="center"/>
    </xf>
    <xf numFmtId="0" fontId="8" fillId="0" borderId="7" xfId="22" applyFont="1" applyBorder="1" applyAlignment="1">
      <alignment vertical="center"/>
    </xf>
    <xf numFmtId="172" fontId="8" fillId="0" borderId="0" xfId="9" applyNumberFormat="1" applyFont="1" applyFill="1" applyBorder="1" applyAlignment="1" applyProtection="1">
      <alignment horizontal="left" vertical="center"/>
    </xf>
    <xf numFmtId="165" fontId="8" fillId="2" borderId="38" xfId="24" applyFont="1" applyFill="1" applyBorder="1" applyAlignment="1" applyProtection="1">
      <alignment horizontal="left" vertical="center"/>
    </xf>
    <xf numFmtId="165" fontId="8" fillId="0" borderId="7" xfId="24" applyFont="1" applyFill="1" applyBorder="1" applyAlignment="1" applyProtection="1">
      <alignment horizontal="left" vertical="center"/>
    </xf>
    <xf numFmtId="164" fontId="8" fillId="11" borderId="2" xfId="24" applyNumberFormat="1" applyFont="1" applyFill="1" applyBorder="1" applyAlignment="1" applyProtection="1">
      <alignment horizontal="right" vertical="center"/>
    </xf>
    <xf numFmtId="165" fontId="8" fillId="2" borderId="7" xfId="24" applyFont="1" applyFill="1" applyBorder="1" applyAlignment="1" applyProtection="1">
      <alignment horizontal="left" vertical="center"/>
    </xf>
    <xf numFmtId="37" fontId="8" fillId="3" borderId="5" xfId="22" quotePrefix="1" applyNumberFormat="1" applyFont="1" applyFill="1" applyBorder="1" applyAlignment="1">
      <alignment horizontal="center" vertical="center" wrapText="1"/>
    </xf>
    <xf numFmtId="165" fontId="8" fillId="2" borderId="0" xfId="24" applyFont="1" applyFill="1" applyBorder="1" applyAlignment="1" applyProtection="1">
      <alignment horizontal="left" vertical="center"/>
    </xf>
    <xf numFmtId="37" fontId="8" fillId="3" borderId="2" xfId="22" quotePrefix="1" applyNumberFormat="1" applyFont="1" applyFill="1" applyBorder="1" applyAlignment="1">
      <alignment horizontal="center" vertical="center" wrapText="1"/>
    </xf>
    <xf numFmtId="171" fontId="8" fillId="6" borderId="2" xfId="9" applyNumberFormat="1" applyFont="1" applyFill="1" applyBorder="1" applyAlignment="1">
      <alignment vertical="center" wrapText="1"/>
      <protection locked="0"/>
    </xf>
    <xf numFmtId="172" fontId="8" fillId="2" borderId="0" xfId="9" applyNumberFormat="1" applyFont="1" applyFill="1" applyBorder="1" applyAlignment="1" applyProtection="1">
      <alignment horizontal="left" vertical="center"/>
    </xf>
    <xf numFmtId="175" fontId="8" fillId="11" borderId="2" xfId="26" applyNumberFormat="1" applyFont="1" applyFill="1" applyBorder="1" applyAlignment="1" applyProtection="1">
      <alignment horizontal="right" vertical="center"/>
    </xf>
    <xf numFmtId="1" fontId="8" fillId="3" borderId="2" xfId="22" quotePrefix="1" applyNumberFormat="1" applyFont="1" applyFill="1" applyBorder="1" applyAlignment="1">
      <alignment horizontal="center" vertical="center" wrapText="1"/>
    </xf>
    <xf numFmtId="175" fontId="8" fillId="11" borderId="2" xfId="24" applyNumberFormat="1" applyFont="1" applyFill="1" applyBorder="1" applyAlignment="1" applyProtection="1">
      <alignment horizontal="right" vertical="center"/>
    </xf>
    <xf numFmtId="0" fontId="13" fillId="2" borderId="0" xfId="22" applyFont="1" applyFill="1" applyAlignment="1">
      <alignment horizontal="right" vertical="center"/>
    </xf>
    <xf numFmtId="0" fontId="13" fillId="0" borderId="3" xfId="22" applyFont="1" applyBorder="1" applyAlignment="1">
      <alignment horizontal="center" vertical="center"/>
    </xf>
    <xf numFmtId="0" fontId="13" fillId="0" borderId="5" xfId="22" applyFont="1" applyBorder="1" applyAlignment="1">
      <alignment horizontal="center" vertical="center"/>
    </xf>
    <xf numFmtId="3" fontId="13" fillId="0" borderId="38" xfId="13" applyNumberFormat="1" applyFont="1" applyFill="1" applyBorder="1" applyAlignment="1">
      <alignment horizontal="center" vertical="center" wrapText="1"/>
    </xf>
    <xf numFmtId="171" fontId="8" fillId="6" borderId="2" xfId="9" applyNumberFormat="1" applyFont="1" applyFill="1" applyBorder="1" applyAlignment="1">
      <alignment horizontal="right" vertical="center" wrapText="1"/>
      <protection locked="0"/>
    </xf>
    <xf numFmtId="165" fontId="8" fillId="2" borderId="41" xfId="24" applyFont="1" applyFill="1" applyBorder="1" applyAlignment="1" applyProtection="1">
      <alignment horizontal="right" vertical="center"/>
    </xf>
    <xf numFmtId="0" fontId="8" fillId="2" borderId="2" xfId="22" applyFont="1" applyFill="1" applyBorder="1" applyAlignment="1">
      <alignment vertical="center"/>
    </xf>
    <xf numFmtId="37" fontId="8" fillId="2" borderId="0" xfId="22" applyNumberFormat="1" applyFont="1" applyFill="1" applyAlignment="1">
      <alignment horizontal="right" shrinkToFit="1"/>
    </xf>
    <xf numFmtId="0" fontId="13" fillId="2" borderId="0" xfId="22" applyFont="1" applyFill="1" applyAlignment="1">
      <alignment vertical="top" wrapText="1"/>
    </xf>
    <xf numFmtId="0" fontId="36" fillId="2" borderId="0" xfId="22" applyFont="1" applyFill="1" applyAlignment="1">
      <alignment vertical="center"/>
    </xf>
    <xf numFmtId="0" fontId="36" fillId="16" borderId="0" xfId="22" applyFont="1" applyFill="1" applyAlignment="1">
      <alignment horizontal="center" vertical="center"/>
    </xf>
    <xf numFmtId="164" fontId="8" fillId="11" borderId="5" xfId="24" applyNumberFormat="1" applyFont="1" applyFill="1" applyBorder="1" applyAlignment="1" applyProtection="1">
      <alignment horizontal="right" vertical="center"/>
    </xf>
    <xf numFmtId="0" fontId="8" fillId="16" borderId="0" xfId="22" applyFont="1" applyFill="1" applyAlignment="1">
      <alignment horizontal="center" vertical="center"/>
    </xf>
    <xf numFmtId="0" fontId="8" fillId="0" borderId="38" xfId="22" applyFont="1" applyBorder="1" applyAlignment="1">
      <alignment vertical="center"/>
    </xf>
    <xf numFmtId="165" fontId="8" fillId="0" borderId="38" xfId="24" applyFont="1" applyFill="1" applyBorder="1" applyAlignment="1" applyProtection="1">
      <alignment horizontal="left" vertical="center"/>
    </xf>
    <xf numFmtId="0" fontId="13" fillId="0" borderId="2" xfId="22" applyFont="1" applyBorder="1" applyAlignment="1">
      <alignment horizontal="center" vertical="center"/>
    </xf>
    <xf numFmtId="0" fontId="13" fillId="10" borderId="0" xfId="20" applyFont="1" applyFill="1" applyAlignment="1">
      <alignment horizontal="center" vertical="center"/>
    </xf>
    <xf numFmtId="0" fontId="8" fillId="0" borderId="2" xfId="0" applyFont="1" applyBorder="1" applyAlignment="1">
      <alignment horizontal="left" vertical="center"/>
    </xf>
    <xf numFmtId="0" fontId="8" fillId="5" borderId="2" xfId="0" applyFont="1" applyFill="1" applyBorder="1" applyAlignment="1">
      <alignment horizontal="left"/>
    </xf>
    <xf numFmtId="0" fontId="8" fillId="0" borderId="0" xfId="22" applyFont="1" applyAlignment="1">
      <alignment horizontal="center" vertical="top"/>
    </xf>
    <xf numFmtId="169" fontId="8" fillId="5" borderId="2" xfId="0" applyNumberFormat="1" applyFont="1" applyFill="1" applyBorder="1" applyAlignment="1">
      <alignment horizontal="left"/>
    </xf>
    <xf numFmtId="0" fontId="8" fillId="0" borderId="2" xfId="27" applyBorder="1" applyAlignment="1">
      <alignment horizontal="left" vertical="center"/>
    </xf>
    <xf numFmtId="0" fontId="8" fillId="0" borderId="0" xfId="22" applyFont="1" applyAlignment="1">
      <alignment horizontal="centerContinuous" vertical="top"/>
    </xf>
    <xf numFmtId="0" fontId="8" fillId="0" borderId="0" xfId="22" applyFont="1" applyAlignment="1">
      <alignment vertical="top"/>
    </xf>
    <xf numFmtId="0" fontId="13" fillId="0" borderId="0" xfId="22" applyFont="1" applyAlignment="1">
      <alignment horizontal="right" vertical="top"/>
    </xf>
    <xf numFmtId="0" fontId="13" fillId="0" borderId="0" xfId="22" applyFont="1" applyAlignment="1">
      <alignment horizontal="center" vertical="top"/>
    </xf>
    <xf numFmtId="0" fontId="20" fillId="16" borderId="0" xfId="13" applyFont="1" applyFill="1" applyBorder="1" applyAlignment="1">
      <alignment horizontal="center" vertical="center"/>
    </xf>
    <xf numFmtId="0" fontId="13" fillId="0" borderId="0" xfId="22" applyFont="1" applyAlignment="1">
      <alignment horizontal="centerContinuous" vertical="top"/>
    </xf>
    <xf numFmtId="0" fontId="8" fillId="2" borderId="7" xfId="22" applyFont="1" applyFill="1" applyBorder="1" applyAlignment="1">
      <alignment horizontal="center" vertical="center" wrapText="1"/>
    </xf>
    <xf numFmtId="0" fontId="37" fillId="0" borderId="7" xfId="22" applyFont="1" applyBorder="1" applyAlignment="1">
      <alignment horizontal="center" vertical="center"/>
    </xf>
    <xf numFmtId="0" fontId="13" fillId="0" borderId="7" xfId="22" applyFont="1" applyBorder="1" applyAlignment="1">
      <alignment horizontal="center" vertical="center" wrapText="1"/>
    </xf>
    <xf numFmtId="0" fontId="13" fillId="0" borderId="5" xfId="22" applyFont="1" applyBorder="1" applyAlignment="1">
      <alignment horizontal="center" vertical="center" wrapText="1"/>
    </xf>
    <xf numFmtId="0" fontId="13" fillId="0" borderId="4" xfId="22" applyFont="1" applyBorder="1" applyAlignment="1">
      <alignment horizontal="center" vertical="center" wrapText="1"/>
    </xf>
    <xf numFmtId="0" fontId="13" fillId="2" borderId="7" xfId="22" applyFont="1" applyFill="1" applyBorder="1" applyAlignment="1">
      <alignment horizontal="center" vertical="center"/>
    </xf>
    <xf numFmtId="0" fontId="13" fillId="0" borderId="2" xfId="22" applyFont="1" applyBorder="1" applyAlignment="1">
      <alignment horizontal="left"/>
    </xf>
    <xf numFmtId="0" fontId="8" fillId="0" borderId="0" xfId="22" applyFont="1" applyAlignment="1">
      <alignment horizontal="center" vertical="center"/>
    </xf>
    <xf numFmtId="0" fontId="8" fillId="0" borderId="2" xfId="22" applyFont="1" applyBorder="1" applyAlignment="1">
      <alignment horizontal="left" indent="2"/>
    </xf>
    <xf numFmtId="0" fontId="13" fillId="0" borderId="2" xfId="22" applyFont="1" applyBorder="1"/>
    <xf numFmtId="0" fontId="13" fillId="0" borderId="3" xfId="22" applyFont="1" applyBorder="1" applyAlignment="1">
      <alignment horizontal="left"/>
    </xf>
    <xf numFmtId="0" fontId="37" fillId="0" borderId="3" xfId="22" applyFont="1" applyBorder="1" applyAlignment="1">
      <alignment horizontal="left"/>
    </xf>
    <xf numFmtId="0" fontId="8" fillId="2" borderId="2" xfId="20" applyFont="1" applyFill="1" applyBorder="1">
      <alignment vertical="center"/>
    </xf>
    <xf numFmtId="0" fontId="8" fillId="13" borderId="2" xfId="20" applyFont="1" applyFill="1" applyBorder="1">
      <alignment vertical="center"/>
    </xf>
    <xf numFmtId="0" fontId="13" fillId="0" borderId="2" xfId="22" applyFont="1" applyBorder="1" applyAlignment="1">
      <alignment horizontal="left" wrapText="1"/>
    </xf>
    <xf numFmtId="0" fontId="8" fillId="0" borderId="2" xfId="22" applyFont="1" applyBorder="1" applyAlignment="1">
      <alignment horizontal="left" wrapText="1" indent="2"/>
    </xf>
    <xf numFmtId="174" fontId="8" fillId="0" borderId="0" xfId="0" applyNumberFormat="1" applyFont="1"/>
    <xf numFmtId="0" fontId="8" fillId="5" borderId="2" xfId="0" applyFont="1" applyFill="1" applyBorder="1" applyAlignment="1">
      <alignment horizontal="center" vertical="center"/>
    </xf>
    <xf numFmtId="174" fontId="8" fillId="0" borderId="0" xfId="20" applyNumberFormat="1" applyFont="1">
      <alignment vertical="center"/>
    </xf>
    <xf numFmtId="0" fontId="13" fillId="16" borderId="0" xfId="13" applyFont="1" applyFill="1" applyBorder="1" applyAlignment="1">
      <alignment horizontal="center" vertical="center"/>
    </xf>
    <xf numFmtId="0" fontId="13" fillId="0" borderId="3" xfId="22" applyFont="1" applyBorder="1" applyAlignment="1">
      <alignment horizontal="center" vertical="center" wrapText="1"/>
    </xf>
    <xf numFmtId="0" fontId="8" fillId="0" borderId="0" xfId="22" applyFont="1" applyAlignment="1">
      <alignment horizontal="right"/>
    </xf>
    <xf numFmtId="0" fontId="17" fillId="0" borderId="2" xfId="22" applyFont="1" applyBorder="1" applyAlignment="1">
      <alignment horizontal="left" wrapText="1" indent="5"/>
    </xf>
    <xf numFmtId="0" fontId="37" fillId="0" borderId="3" xfId="22" applyFont="1" applyBorder="1" applyAlignment="1">
      <alignment horizontal="left" wrapText="1"/>
    </xf>
    <xf numFmtId="49" fontId="8" fillId="0" borderId="3" xfId="22" applyNumberFormat="1" applyFont="1" applyBorder="1" applyAlignment="1">
      <alignment horizontal="center" vertical="center"/>
    </xf>
    <xf numFmtId="0" fontId="8" fillId="0" borderId="2" xfId="22" applyFont="1" applyBorder="1" applyAlignment="1">
      <alignment vertical="center"/>
    </xf>
    <xf numFmtId="0" fontId="8" fillId="0" borderId="2" xfId="22" applyFont="1" applyBorder="1"/>
    <xf numFmtId="0" fontId="8" fillId="4" borderId="2" xfId="9" applyNumberFormat="1" applyFont="1" applyFill="1" applyBorder="1" applyAlignment="1">
      <alignment horizontal="right" vertical="center" wrapText="1"/>
      <protection locked="0"/>
    </xf>
    <xf numFmtId="0" fontId="8" fillId="4" borderId="2" xfId="9" applyNumberFormat="1" applyFont="1" applyFill="1" applyBorder="1" applyAlignment="1">
      <alignment horizontal="right" wrapText="1"/>
      <protection locked="0"/>
    </xf>
    <xf numFmtId="0" fontId="8" fillId="0" borderId="3" xfId="22" applyFont="1" applyBorder="1" applyAlignment="1">
      <alignment vertical="center"/>
    </xf>
    <xf numFmtId="0" fontId="8" fillId="0" borderId="3" xfId="22" applyFont="1" applyBorder="1"/>
    <xf numFmtId="49" fontId="8" fillId="0" borderId="0" xfId="22" applyNumberFormat="1" applyFont="1"/>
    <xf numFmtId="0" fontId="8" fillId="2" borderId="0" xfId="25" applyFont="1" applyFill="1" applyAlignment="1"/>
    <xf numFmtId="0" fontId="8" fillId="2" borderId="2" xfId="20" applyFont="1" applyFill="1" applyBorder="1" applyAlignment="1">
      <alignment horizontal="center" vertical="center" wrapText="1"/>
    </xf>
    <xf numFmtId="0" fontId="13" fillId="0" borderId="2" xfId="20" applyFont="1" applyBorder="1" applyAlignment="1">
      <alignment horizontal="center" vertical="center"/>
    </xf>
    <xf numFmtId="0" fontId="13" fillId="0" borderId="2" xfId="20" applyFont="1" applyBorder="1" applyAlignment="1">
      <alignment horizontal="center" vertical="center" wrapText="1"/>
    </xf>
    <xf numFmtId="0" fontId="8" fillId="0" borderId="2" xfId="20" applyFont="1" applyBorder="1" applyAlignment="1">
      <alignment horizontal="center" vertical="center" wrapText="1"/>
    </xf>
    <xf numFmtId="0" fontId="8" fillId="0" borderId="2" xfId="20" applyFont="1" applyBorder="1">
      <alignment vertical="center"/>
    </xf>
    <xf numFmtId="171" fontId="8" fillId="6" borderId="2" xfId="30" applyNumberFormat="1" applyFont="1" applyFill="1" applyBorder="1" applyAlignment="1" applyProtection="1">
      <alignment vertical="center" wrapText="1"/>
      <protection locked="0"/>
    </xf>
    <xf numFmtId="0" fontId="8" fillId="2" borderId="0" xfId="20" applyFont="1" applyFill="1" applyAlignment="1">
      <alignment horizontal="center" vertical="center"/>
    </xf>
    <xf numFmtId="0" fontId="8" fillId="2" borderId="0" xfId="20" applyFont="1" applyFill="1" applyAlignment="1">
      <alignment horizontal="left" vertical="center"/>
    </xf>
    <xf numFmtId="0" fontId="8" fillId="2" borderId="2" xfId="27" applyFill="1" applyBorder="1" applyAlignment="1">
      <alignment horizontal="left" vertical="center"/>
    </xf>
    <xf numFmtId="0" fontId="8" fillId="0" borderId="3" xfId="20" applyFont="1" applyBorder="1" applyAlignment="1">
      <alignment horizontal="center" vertical="center" wrapText="1"/>
    </xf>
    <xf numFmtId="0" fontId="13" fillId="0" borderId="2" xfId="20" applyFont="1" applyBorder="1" applyAlignment="1">
      <alignment horizontal="left" wrapText="1"/>
    </xf>
    <xf numFmtId="0" fontId="8" fillId="0" borderId="2" xfId="20" applyFont="1" applyBorder="1" applyAlignment="1">
      <alignment horizontal="left" wrapText="1" indent="2"/>
    </xf>
    <xf numFmtId="0" fontId="17" fillId="0" borderId="2" xfId="20" applyFont="1" applyBorder="1" applyAlignment="1">
      <alignment horizontal="left" wrapText="1" indent="5"/>
    </xf>
    <xf numFmtId="0" fontId="37" fillId="0" borderId="2" xfId="20" applyFont="1" applyBorder="1" applyAlignment="1">
      <alignment horizontal="left" wrapText="1"/>
    </xf>
    <xf numFmtId="0" fontId="8" fillId="0" borderId="3" xfId="22" applyFont="1" applyBorder="1" applyAlignment="1">
      <alignment horizontal="left" wrapText="1" indent="2"/>
    </xf>
    <xf numFmtId="0" fontId="8" fillId="2" borderId="2" xfId="20" applyFont="1" applyFill="1" applyBorder="1" applyAlignment="1">
      <alignment vertical="center" wrapText="1"/>
    </xf>
    <xf numFmtId="0" fontId="8" fillId="13" borderId="0" xfId="20" applyFont="1" applyFill="1">
      <alignment vertical="center"/>
    </xf>
    <xf numFmtId="0" fontId="8" fillId="2" borderId="0" xfId="22" applyFont="1" applyFill="1" applyAlignment="1">
      <alignment horizontal="right"/>
    </xf>
    <xf numFmtId="164" fontId="8" fillId="2" borderId="0" xfId="24" applyNumberFormat="1" applyFont="1" applyFill="1" applyBorder="1" applyAlignment="1" applyProtection="1">
      <alignment horizontal="center" vertical="center"/>
    </xf>
    <xf numFmtId="0" fontId="8" fillId="2" borderId="2" xfId="0" applyFont="1" applyFill="1" applyBorder="1" applyAlignment="1">
      <alignment horizontal="center" vertical="center" wrapText="1"/>
    </xf>
    <xf numFmtId="0" fontId="8" fillId="2" borderId="30" xfId="0" applyFont="1" applyFill="1" applyBorder="1" applyAlignment="1">
      <alignment vertical="center"/>
    </xf>
    <xf numFmtId="0" fontId="8" fillId="2" borderId="2" xfId="0" applyFont="1" applyFill="1" applyBorder="1" applyAlignment="1">
      <alignment vertical="center"/>
    </xf>
    <xf numFmtId="0" fontId="8" fillId="2" borderId="4" xfId="0" applyFont="1" applyFill="1" applyBorder="1" applyAlignment="1">
      <alignment vertical="center"/>
    </xf>
    <xf numFmtId="0" fontId="13" fillId="2" borderId="2" xfId="0" applyFont="1" applyFill="1" applyBorder="1" applyAlignment="1">
      <alignment horizontal="left" wrapText="1"/>
    </xf>
    <xf numFmtId="0" fontId="8" fillId="2" borderId="2" xfId="0" applyFont="1" applyFill="1" applyBorder="1" applyAlignment="1">
      <alignment horizontal="left" vertical="center"/>
    </xf>
    <xf numFmtId="0" fontId="8" fillId="0" borderId="3" xfId="0" applyFont="1" applyBorder="1" applyAlignment="1">
      <alignment horizontal="left" vertical="center"/>
    </xf>
    <xf numFmtId="0" fontId="8" fillId="0" borderId="2" xfId="27" applyBorder="1" applyAlignment="1">
      <alignment horizontal="left" vertical="center" wrapText="1"/>
    </xf>
    <xf numFmtId="0" fontId="37" fillId="2" borderId="0" xfId="20" applyFont="1" applyFill="1" applyAlignment="1">
      <alignment horizontal="left"/>
    </xf>
    <xf numFmtId="0" fontId="13" fillId="0" borderId="2" xfId="20" applyFont="1" applyBorder="1" applyAlignment="1">
      <alignment horizontal="left"/>
    </xf>
    <xf numFmtId="0" fontId="8" fillId="0" borderId="2" xfId="20" applyFont="1" applyBorder="1" applyAlignment="1">
      <alignment horizontal="left" indent="2"/>
    </xf>
    <xf numFmtId="0" fontId="13" fillId="0" borderId="2" xfId="31" applyFont="1" applyBorder="1" applyAlignment="1">
      <alignment wrapText="1"/>
    </xf>
    <xf numFmtId="171" fontId="8" fillId="5" borderId="2" xfId="28" applyNumberFormat="1" applyFont="1" applyFill="1" applyBorder="1" applyAlignment="1" applyProtection="1">
      <alignment horizontal="right" vertical="center"/>
    </xf>
    <xf numFmtId="0" fontId="13" fillId="0" borderId="2" xfId="32" applyFont="1" applyBorder="1" applyAlignment="1">
      <alignment wrapText="1"/>
    </xf>
    <xf numFmtId="0" fontId="39" fillId="2" borderId="0" xfId="32" applyFont="1" applyFill="1" applyAlignment="1">
      <alignment horizontal="left" vertical="top"/>
    </xf>
    <xf numFmtId="0" fontId="8" fillId="2" borderId="0" xfId="32" applyFill="1" applyAlignment="1">
      <alignment horizontal="left"/>
    </xf>
    <xf numFmtId="0" fontId="8" fillId="2" borderId="0" xfId="32" applyFill="1" applyAlignment="1">
      <alignment horizontal="center"/>
    </xf>
    <xf numFmtId="0" fontId="8" fillId="2" borderId="0" xfId="32" applyFill="1"/>
    <xf numFmtId="0" fontId="13" fillId="2" borderId="0" xfId="32" applyFont="1" applyFill="1" applyAlignment="1">
      <alignment horizontal="left" vertical="top"/>
    </xf>
    <xf numFmtId="0" fontId="13" fillId="0" borderId="2" xfId="32" applyFont="1" applyBorder="1" applyAlignment="1">
      <alignment vertical="center"/>
    </xf>
    <xf numFmtId="0" fontId="8" fillId="2" borderId="0" xfId="32" applyFill="1" applyAlignment="1">
      <alignment vertical="top" wrapText="1"/>
    </xf>
    <xf numFmtId="0" fontId="13" fillId="0" borderId="2" xfId="32" applyFont="1" applyBorder="1" applyAlignment="1">
      <alignment horizontal="left" vertical="center"/>
    </xf>
    <xf numFmtId="37" fontId="8" fillId="2" borderId="0" xfId="27" applyNumberFormat="1" applyFill="1" applyAlignment="1">
      <alignment horizontal="center" vertical="center"/>
    </xf>
    <xf numFmtId="0" fontId="37" fillId="2" borderId="0" xfId="27" applyFont="1" applyFill="1" applyAlignment="1">
      <alignment horizontal="left" vertical="center"/>
    </xf>
    <xf numFmtId="0" fontId="8" fillId="2" borderId="0" xfId="27" applyFill="1" applyAlignment="1">
      <alignment horizontal="left" vertical="center"/>
    </xf>
    <xf numFmtId="0" fontId="8" fillId="2" borderId="0" xfId="27" applyFill="1" applyAlignment="1">
      <alignment horizontal="center" vertical="center"/>
    </xf>
    <xf numFmtId="37" fontId="8" fillId="2" borderId="0" xfId="27" applyNumberFormat="1" applyFill="1" applyAlignment="1">
      <alignment horizontal="right" vertical="center" shrinkToFit="1"/>
    </xf>
    <xf numFmtId="37" fontId="8" fillId="2" borderId="0" xfId="27" applyNumberFormat="1" applyFill="1" applyAlignment="1">
      <alignment horizontal="right" shrinkToFit="1"/>
    </xf>
    <xf numFmtId="0" fontId="8" fillId="2" borderId="0" xfId="27" applyFill="1" applyAlignment="1">
      <alignment vertical="center"/>
    </xf>
    <xf numFmtId="0" fontId="8" fillId="2" borderId="0" xfId="27" applyFill="1"/>
    <xf numFmtId="0" fontId="13" fillId="0" borderId="0" xfId="27" applyFont="1" applyAlignment="1">
      <alignment vertical="center" wrapText="1"/>
    </xf>
    <xf numFmtId="0" fontId="13" fillId="2" borderId="0" xfId="32" applyFont="1" applyFill="1" applyAlignment="1">
      <alignment horizontal="left" vertical="center"/>
    </xf>
    <xf numFmtId="0" fontId="8" fillId="2" borderId="0" xfId="32" applyFill="1" applyAlignment="1">
      <alignment horizontal="left" vertical="center"/>
    </xf>
    <xf numFmtId="37" fontId="8" fillId="2" borderId="0" xfId="27" applyNumberFormat="1" applyFill="1" applyAlignment="1">
      <alignment horizontal="right" vertical="center"/>
    </xf>
    <xf numFmtId="0" fontId="8" fillId="2" borderId="31" xfId="31" applyFont="1" applyFill="1" applyBorder="1" applyAlignment="1">
      <alignment vertical="center" wrapText="1"/>
    </xf>
    <xf numFmtId="0" fontId="8" fillId="2" borderId="5" xfId="31" applyFont="1" applyFill="1" applyBorder="1" applyAlignment="1">
      <alignment vertical="center" wrapText="1"/>
    </xf>
    <xf numFmtId="0" fontId="13" fillId="0" borderId="3" xfId="6" applyFont="1" applyBorder="1" applyAlignment="1">
      <alignment horizontal="center" vertical="center" wrapText="1"/>
    </xf>
    <xf numFmtId="0" fontId="13" fillId="0" borderId="2" xfId="20" applyFont="1" applyBorder="1" applyAlignment="1">
      <alignment horizontal="left" vertical="top" wrapText="1"/>
    </xf>
    <xf numFmtId="0" fontId="8" fillId="2" borderId="0" xfId="20" applyFont="1" applyFill="1" applyAlignment="1">
      <alignment horizontal="left" indent="2"/>
    </xf>
    <xf numFmtId="37" fontId="8" fillId="22" borderId="5" xfId="22" quotePrefix="1" applyNumberFormat="1" applyFont="1" applyFill="1" applyBorder="1" applyAlignment="1" applyProtection="1">
      <alignment horizontal="center" wrapText="1"/>
      <protection locked="0"/>
    </xf>
    <xf numFmtId="0" fontId="8" fillId="2" borderId="3" xfId="0" applyFont="1" applyFill="1" applyBorder="1"/>
    <xf numFmtId="0" fontId="8" fillId="2" borderId="31" xfId="0" applyFont="1" applyFill="1" applyBorder="1"/>
    <xf numFmtId="0" fontId="8" fillId="2" borderId="5" xfId="0" applyFont="1" applyFill="1" applyBorder="1"/>
    <xf numFmtId="0" fontId="8" fillId="2" borderId="43" xfId="0" applyFont="1" applyFill="1" applyBorder="1" applyAlignment="1">
      <alignment vertical="center"/>
    </xf>
    <xf numFmtId="0" fontId="8" fillId="2" borderId="3" xfId="0" applyFont="1" applyFill="1" applyBorder="1" applyAlignment="1">
      <alignment vertical="center"/>
    </xf>
    <xf numFmtId="0" fontId="8" fillId="2" borderId="5" xfId="0" applyFont="1" applyFill="1" applyBorder="1" applyAlignment="1">
      <alignment vertical="center"/>
    </xf>
    <xf numFmtId="0" fontId="13" fillId="2" borderId="3" xfId="0" applyFont="1" applyFill="1" applyBorder="1" applyAlignment="1">
      <alignment vertical="center"/>
    </xf>
    <xf numFmtId="0" fontId="13" fillId="2" borderId="31" xfId="0" applyFont="1" applyFill="1" applyBorder="1" applyAlignment="1">
      <alignment vertical="center"/>
    </xf>
    <xf numFmtId="0" fontId="20" fillId="2" borderId="0" xfId="20" applyFont="1" applyFill="1" applyAlignment="1">
      <alignment horizontal="left" vertical="center"/>
    </xf>
    <xf numFmtId="0" fontId="13" fillId="2" borderId="0" xfId="20" applyFont="1" applyFill="1" applyAlignment="1">
      <alignment horizontal="left" vertical="center"/>
    </xf>
    <xf numFmtId="0" fontId="13" fillId="2" borderId="0" xfId="22" applyFont="1" applyFill="1" applyAlignment="1">
      <alignment horizontal="left" vertical="center"/>
    </xf>
    <xf numFmtId="0" fontId="8" fillId="2" borderId="0" xfId="22" applyFont="1" applyFill="1" applyAlignment="1">
      <alignment horizontal="left" vertical="center"/>
    </xf>
    <xf numFmtId="171" fontId="17" fillId="5" borderId="5" xfId="24" applyNumberFormat="1" applyFont="1" applyFill="1" applyBorder="1" applyAlignment="1" applyProtection="1">
      <alignment horizontal="center" vertical="center"/>
    </xf>
    <xf numFmtId="171" fontId="17" fillId="5" borderId="2" xfId="24" applyNumberFormat="1" applyFont="1" applyFill="1" applyBorder="1" applyAlignment="1" applyProtection="1">
      <alignment horizontal="center" vertical="center"/>
    </xf>
    <xf numFmtId="0" fontId="13" fillId="2" borderId="0" xfId="0" applyFont="1" applyFill="1" applyAlignment="1">
      <alignment vertical="center"/>
    </xf>
    <xf numFmtId="0" fontId="8" fillId="2" borderId="0" xfId="31" applyFont="1" applyFill="1">
      <alignment vertical="center"/>
    </xf>
    <xf numFmtId="180" fontId="8" fillId="2" borderId="0" xfId="31" applyNumberFormat="1" applyFont="1" applyFill="1">
      <alignment vertical="center"/>
    </xf>
    <xf numFmtId="0" fontId="13" fillId="2" borderId="0" xfId="31" applyFont="1" applyFill="1">
      <alignment vertical="center"/>
    </xf>
    <xf numFmtId="0" fontId="8" fillId="2" borderId="0" xfId="32" applyFill="1" applyAlignment="1">
      <alignment vertical="center"/>
    </xf>
    <xf numFmtId="0" fontId="8" fillId="2" borderId="41" xfId="31" applyFont="1" applyFill="1" applyBorder="1">
      <alignment vertical="center"/>
    </xf>
    <xf numFmtId="0" fontId="8" fillId="2" borderId="39" xfId="31" applyFont="1" applyFill="1" applyBorder="1">
      <alignment vertical="center"/>
    </xf>
    <xf numFmtId="0" fontId="8" fillId="0" borderId="0" xfId="32" applyAlignment="1">
      <alignment horizontal="left" vertical="center" wrapText="1"/>
    </xf>
    <xf numFmtId="0" fontId="8" fillId="2" borderId="0" xfId="0" applyFont="1" applyFill="1" applyAlignment="1">
      <alignment horizontal="justify" vertical="center" wrapText="1"/>
    </xf>
    <xf numFmtId="0" fontId="8" fillId="2" borderId="0" xfId="20" quotePrefix="1" applyFont="1" applyFill="1">
      <alignment vertical="center"/>
    </xf>
    <xf numFmtId="0" fontId="8" fillId="2" borderId="0" xfId="20" quotePrefix="1" applyFont="1" applyFill="1" applyAlignment="1">
      <alignment vertical="center" wrapText="1"/>
    </xf>
    <xf numFmtId="169" fontId="8" fillId="3" borderId="2" xfId="0" applyNumberFormat="1" applyFont="1" applyFill="1" applyBorder="1" applyAlignment="1">
      <alignment horizontal="left"/>
    </xf>
    <xf numFmtId="1" fontId="8" fillId="5" borderId="2" xfId="28" applyNumberFormat="1" applyFont="1" applyFill="1" applyBorder="1" applyAlignment="1" applyProtection="1">
      <alignment vertical="center"/>
    </xf>
    <xf numFmtId="178" fontId="8" fillId="2" borderId="2" xfId="28" applyNumberFormat="1" applyFont="1" applyFill="1" applyBorder="1" applyAlignment="1" applyProtection="1">
      <alignment horizontal="center" vertical="center"/>
    </xf>
    <xf numFmtId="178" fontId="8" fillId="4" borderId="2" xfId="28" applyNumberFormat="1" applyFont="1" applyFill="1" applyBorder="1" applyAlignment="1" applyProtection="1">
      <alignment vertical="center" wrapText="1"/>
      <protection locked="0"/>
    </xf>
    <xf numFmtId="174" fontId="8" fillId="6" borderId="2" xfId="1" applyNumberFormat="1" applyFont="1" applyFill="1" applyBorder="1" applyAlignment="1" applyProtection="1">
      <alignment vertical="center" wrapText="1"/>
      <protection locked="0"/>
    </xf>
    <xf numFmtId="169" fontId="8" fillId="7" borderId="2" xfId="28" applyNumberFormat="1" applyFont="1" applyFill="1" applyBorder="1" applyAlignment="1" applyProtection="1">
      <alignment vertical="center" wrapText="1"/>
      <protection locked="0"/>
    </xf>
    <xf numFmtId="0" fontId="13" fillId="0" borderId="0" xfId="0" applyFont="1" applyAlignment="1">
      <alignment vertical="center"/>
    </xf>
    <xf numFmtId="0" fontId="8" fillId="0" borderId="1" xfId="0" applyFont="1" applyBorder="1" applyAlignment="1">
      <alignment vertical="center"/>
    </xf>
    <xf numFmtId="171" fontId="8" fillId="5" borderId="4" xfId="1" applyNumberFormat="1" applyFont="1" applyFill="1" applyBorder="1" applyAlignment="1" applyProtection="1">
      <alignment vertical="center"/>
    </xf>
    <xf numFmtId="174" fontId="8" fillId="6" borderId="3" xfId="1" applyNumberFormat="1" applyFont="1" applyFill="1" applyBorder="1" applyAlignment="1" applyProtection="1">
      <alignment vertical="center" wrapText="1"/>
      <protection locked="0"/>
    </xf>
    <xf numFmtId="49" fontId="8" fillId="0" borderId="2" xfId="22" applyNumberFormat="1" applyFont="1" applyBorder="1" applyAlignment="1">
      <alignment vertical="center" wrapText="1"/>
    </xf>
    <xf numFmtId="0" fontId="8" fillId="4" borderId="2" xfId="9" applyNumberFormat="1" applyFont="1" applyFill="1" applyBorder="1" applyAlignment="1">
      <alignment horizontal="left" vertical="center" wrapText="1"/>
      <protection locked="0"/>
    </xf>
    <xf numFmtId="178" fontId="8" fillId="5" borderId="2" xfId="28" applyNumberFormat="1" applyFont="1" applyFill="1" applyBorder="1" applyAlignment="1" applyProtection="1">
      <alignment horizontal="left" vertical="center"/>
    </xf>
    <xf numFmtId="0" fontId="8" fillId="2" borderId="0" xfId="22" applyFont="1" applyFill="1" applyAlignment="1">
      <alignment horizontal="left" vertical="center" readingOrder="1"/>
    </xf>
    <xf numFmtId="0" fontId="8" fillId="2" borderId="0" xfId="18" applyFont="1" applyFill="1"/>
    <xf numFmtId="0" fontId="13" fillId="0" borderId="2" xfId="20" applyFont="1" applyBorder="1" applyAlignment="1">
      <alignment horizontal="left" vertical="center"/>
    </xf>
    <xf numFmtId="0" fontId="8" fillId="2" borderId="2" xfId="22" applyFont="1" applyFill="1" applyBorder="1" applyAlignment="1">
      <alignment horizontal="center" vertical="center"/>
    </xf>
    <xf numFmtId="0" fontId="13" fillId="2" borderId="2" xfId="22" applyFont="1" applyFill="1" applyBorder="1" applyAlignment="1">
      <alignment horizontal="left" vertical="center" wrapText="1" readingOrder="1"/>
    </xf>
    <xf numFmtId="0" fontId="13" fillId="2" borderId="2" xfId="22" applyFont="1" applyFill="1" applyBorder="1" applyAlignment="1">
      <alignment horizontal="center" vertical="center" wrapText="1" readingOrder="1"/>
    </xf>
    <xf numFmtId="0" fontId="8" fillId="2" borderId="2" xfId="22" applyFont="1" applyFill="1" applyBorder="1" applyAlignment="1">
      <alignment horizontal="left" vertical="center" wrapText="1" readingOrder="1"/>
    </xf>
    <xf numFmtId="0" fontId="8" fillId="4" borderId="2" xfId="12" applyFont="1" applyFill="1" applyBorder="1" applyAlignment="1" applyProtection="1">
      <alignment horizontal="center" vertical="center" wrapText="1"/>
      <protection locked="0"/>
    </xf>
    <xf numFmtId="0" fontId="8" fillId="4" borderId="2" xfId="12" applyFont="1" applyFill="1" applyBorder="1" applyAlignment="1" applyProtection="1">
      <alignment horizontal="right" vertical="center" wrapText="1"/>
      <protection locked="0"/>
    </xf>
    <xf numFmtId="171" fontId="8" fillId="13" borderId="2" xfId="28" applyNumberFormat="1" applyFont="1" applyFill="1" applyBorder="1" applyAlignment="1" applyProtection="1">
      <alignment horizontal="right" vertical="center"/>
    </xf>
    <xf numFmtId="0" fontId="8" fillId="0" borderId="2" xfId="22" applyFont="1" applyBorder="1" applyAlignment="1">
      <alignment horizontal="left" vertical="center" wrapText="1" readingOrder="1"/>
    </xf>
    <xf numFmtId="0" fontId="8" fillId="4" borderId="2" xfId="12" applyFont="1" applyFill="1" applyBorder="1" applyAlignment="1" applyProtection="1">
      <alignment vertical="center" wrapText="1"/>
      <protection locked="0"/>
    </xf>
    <xf numFmtId="0" fontId="8" fillId="2" borderId="0" xfId="3" applyFont="1" applyFill="1" applyAlignment="1">
      <alignment horizontal="left" vertical="center" wrapText="1"/>
    </xf>
    <xf numFmtId="9" fontId="8" fillId="0" borderId="0" xfId="33" applyFont="1" applyBorder="1" applyAlignment="1" applyProtection="1">
      <alignment horizontal="justify" vertical="center"/>
    </xf>
    <xf numFmtId="0" fontId="13" fillId="2" borderId="2" xfId="3" applyFont="1" applyFill="1" applyBorder="1" applyAlignment="1">
      <alignment horizontal="center" vertical="center"/>
    </xf>
    <xf numFmtId="174" fontId="8" fillId="11" borderId="2" xfId="1" applyNumberFormat="1" applyFont="1" applyFill="1" applyBorder="1" applyAlignment="1" applyProtection="1">
      <alignment horizontal="right" vertical="center"/>
    </xf>
    <xf numFmtId="0" fontId="41" fillId="0" borderId="0" xfId="22" applyFont="1" applyAlignment="1">
      <alignment horizontal="left" vertical="center" readingOrder="1"/>
    </xf>
    <xf numFmtId="0" fontId="12" fillId="2" borderId="2" xfId="22" applyFont="1" applyFill="1" applyBorder="1" applyAlignment="1">
      <alignment horizontal="center" vertical="center"/>
    </xf>
    <xf numFmtId="0" fontId="12" fillId="2" borderId="3" xfId="22" applyFont="1" applyFill="1" applyBorder="1" applyAlignment="1">
      <alignment horizontal="center" vertical="center"/>
    </xf>
    <xf numFmtId="0" fontId="13" fillId="2" borderId="3" xfId="22" applyFont="1" applyFill="1" applyBorder="1" applyAlignment="1">
      <alignment horizontal="center" vertical="center" wrapText="1" readingOrder="1"/>
    </xf>
    <xf numFmtId="174" fontId="12" fillId="4" borderId="2" xfId="1" applyNumberFormat="1" applyFont="1" applyFill="1" applyBorder="1" applyAlignment="1" applyProtection="1">
      <alignment vertical="center" wrapText="1"/>
      <protection locked="0"/>
    </xf>
    <xf numFmtId="174" fontId="12" fillId="4" borderId="3" xfId="1" applyNumberFormat="1" applyFont="1" applyFill="1" applyBorder="1" applyAlignment="1" applyProtection="1">
      <alignment vertical="center" wrapText="1"/>
      <protection locked="0"/>
    </xf>
    <xf numFmtId="0" fontId="8" fillId="10" borderId="0" xfId="0" applyFont="1" applyFill="1" applyAlignment="1">
      <alignment horizontal="center" vertical="center"/>
    </xf>
    <xf numFmtId="0" fontId="8" fillId="10" borderId="0" xfId="0" applyFont="1" applyFill="1" applyAlignment="1">
      <alignment horizontal="center" vertical="center" wrapText="1"/>
    </xf>
    <xf numFmtId="0" fontId="15" fillId="0" borderId="0" xfId="0" applyFont="1" applyAlignment="1">
      <alignment horizontal="center" vertical="center"/>
    </xf>
    <xf numFmtId="0" fontId="13" fillId="16" borderId="0" xfId="0" applyFont="1" applyFill="1"/>
    <xf numFmtId="0" fontId="8" fillId="0" borderId="3" xfId="0" applyFont="1" applyBorder="1" applyAlignment="1">
      <alignment horizontal="center" vertical="center"/>
    </xf>
    <xf numFmtId="0" fontId="8" fillId="0" borderId="2" xfId="28" applyNumberFormat="1" applyFont="1" applyFill="1" applyBorder="1" applyAlignment="1" applyProtection="1">
      <alignment horizontal="center" vertical="center"/>
    </xf>
    <xf numFmtId="171" fontId="8" fillId="6" borderId="2" xfId="0" applyNumberFormat="1" applyFont="1" applyFill="1" applyBorder="1" applyAlignment="1" applyProtection="1">
      <alignment vertical="center" wrapText="1"/>
      <protection locked="0"/>
    </xf>
    <xf numFmtId="0" fontId="12" fillId="4" borderId="2" xfId="1" applyNumberFormat="1" applyFont="1" applyFill="1" applyBorder="1" applyAlignment="1" applyProtection="1">
      <alignment vertical="center" wrapText="1"/>
      <protection locked="0"/>
    </xf>
    <xf numFmtId="0" fontId="13" fillId="0" borderId="2" xfId="0" applyFont="1" applyBorder="1" applyAlignment="1">
      <alignment horizontal="left" vertical="center" wrapText="1" indent="2"/>
    </xf>
    <xf numFmtId="0" fontId="8" fillId="23" borderId="2" xfId="0" applyFont="1" applyFill="1" applyBorder="1" applyAlignment="1">
      <alignment horizontal="center" vertical="center"/>
    </xf>
    <xf numFmtId="0" fontId="13" fillId="0" borderId="2" xfId="0" applyFont="1" applyBorder="1" applyAlignment="1">
      <alignment horizontal="left" vertical="center" wrapText="1"/>
    </xf>
    <xf numFmtId="0" fontId="14" fillId="17" borderId="0" xfId="0" applyFont="1" applyFill="1"/>
    <xf numFmtId="0" fontId="42" fillId="17" borderId="0" xfId="0" applyFont="1" applyFill="1"/>
    <xf numFmtId="9" fontId="43" fillId="0" borderId="0" xfId="3" applyNumberFormat="1" applyFont="1">
      <alignment vertical="center"/>
    </xf>
    <xf numFmtId="0" fontId="8" fillId="0" borderId="0" xfId="3" applyFont="1" applyAlignment="1">
      <alignment horizontal="center" vertical="center"/>
    </xf>
    <xf numFmtId="0" fontId="12" fillId="0" borderId="0" xfId="0" applyFont="1" applyAlignment="1">
      <alignment horizontal="left" vertical="top"/>
    </xf>
    <xf numFmtId="0" fontId="37" fillId="0" borderId="0" xfId="3" applyFont="1" applyAlignment="1">
      <alignment horizontal="left" vertical="center"/>
    </xf>
    <xf numFmtId="0" fontId="8" fillId="0" borderId="0" xfId="3" applyFont="1" applyAlignment="1">
      <alignment horizontal="left" vertical="center"/>
    </xf>
    <xf numFmtId="0" fontId="40" fillId="0" borderId="0" xfId="3" applyFont="1">
      <alignment vertical="center"/>
    </xf>
    <xf numFmtId="0" fontId="13" fillId="0" borderId="0" xfId="3" applyFont="1">
      <alignment vertical="center"/>
    </xf>
    <xf numFmtId="0" fontId="8" fillId="0" borderId="0" xfId="3" applyFont="1" applyAlignment="1">
      <alignment horizontal="justify" vertical="top" wrapText="1"/>
    </xf>
    <xf numFmtId="9" fontId="8" fillId="0" borderId="0" xfId="33" applyFont="1" applyBorder="1" applyAlignment="1" applyProtection="1">
      <alignment horizontal="justify" vertical="top" wrapText="1"/>
    </xf>
    <xf numFmtId="9" fontId="8" fillId="0" borderId="0" xfId="33" applyFont="1" applyBorder="1" applyAlignment="1" applyProtection="1">
      <alignment horizontal="justify" vertical="center" wrapText="1"/>
    </xf>
    <xf numFmtId="9" fontId="8" fillId="0" borderId="0" xfId="3" applyNumberFormat="1" applyFont="1">
      <alignment vertical="center"/>
    </xf>
    <xf numFmtId="9" fontId="8" fillId="0" borderId="2" xfId="33" applyFont="1" applyBorder="1" applyAlignment="1" applyProtection="1">
      <alignment horizontal="left" vertical="center" wrapText="1"/>
    </xf>
    <xf numFmtId="0" fontId="43" fillId="0" borderId="0" xfId="3" applyFont="1">
      <alignment vertical="center"/>
    </xf>
    <xf numFmtId="0" fontId="8" fillId="0" borderId="0" xfId="3" applyFont="1" applyAlignment="1">
      <alignment vertical="top"/>
    </xf>
    <xf numFmtId="169" fontId="8" fillId="7" borderId="2" xfId="3" applyNumberFormat="1" applyFont="1" applyFill="1" applyBorder="1" applyAlignment="1" applyProtection="1">
      <alignment vertical="center" wrapText="1"/>
      <protection locked="0"/>
    </xf>
    <xf numFmtId="0" fontId="8" fillId="0" borderId="0" xfId="3" applyFont="1" applyAlignment="1">
      <alignment vertical="top" wrapText="1"/>
    </xf>
    <xf numFmtId="9" fontId="8" fillId="0" borderId="2" xfId="33" applyFont="1" applyBorder="1" applyAlignment="1" applyProtection="1">
      <alignment horizontal="justify" vertical="center" wrapText="1"/>
    </xf>
    <xf numFmtId="0" fontId="40" fillId="0" borderId="0" xfId="3" applyFont="1" applyAlignment="1">
      <alignment horizontal="left" vertical="top" wrapText="1"/>
    </xf>
    <xf numFmtId="0" fontId="16" fillId="0" borderId="0" xfId="3" applyFont="1" applyAlignment="1">
      <alignment vertical="top"/>
    </xf>
    <xf numFmtId="0" fontId="16" fillId="0" borderId="0" xfId="3" applyFont="1" applyAlignment="1">
      <alignment horizontal="justify" vertical="top" wrapText="1"/>
    </xf>
    <xf numFmtId="0" fontId="8" fillId="0" borderId="2" xfId="3" applyFont="1" applyBorder="1" applyAlignment="1">
      <alignment horizontal="center" vertical="center" wrapText="1"/>
    </xf>
    <xf numFmtId="0" fontId="8" fillId="0" borderId="2" xfId="3" applyFont="1" applyBorder="1" applyAlignment="1">
      <alignment vertical="center" wrapText="1"/>
    </xf>
    <xf numFmtId="174" fontId="8" fillId="5" borderId="2" xfId="34" applyNumberFormat="1" applyFont="1" applyFill="1" applyBorder="1" applyAlignment="1" applyProtection="1">
      <alignment horizontal="center" vertical="center" wrapText="1"/>
    </xf>
    <xf numFmtId="0" fontId="13" fillId="0" borderId="2" xfId="3" applyFont="1" applyBorder="1" applyAlignment="1">
      <alignment vertical="center" wrapText="1"/>
    </xf>
    <xf numFmtId="0" fontId="17" fillId="0" borderId="0" xfId="3" applyFont="1">
      <alignment vertical="center"/>
    </xf>
    <xf numFmtId="0" fontId="8" fillId="0" borderId="0" xfId="3" applyFont="1" applyAlignment="1">
      <alignment horizontal="center" vertical="center" wrapText="1"/>
    </xf>
    <xf numFmtId="0" fontId="17" fillId="0" borderId="0" xfId="3" applyFont="1" applyAlignment="1">
      <alignment horizontal="center" vertical="center"/>
    </xf>
    <xf numFmtId="0" fontId="8" fillId="0" borderId="2" xfId="3" applyFont="1" applyBorder="1">
      <alignment vertical="center"/>
    </xf>
    <xf numFmtId="0" fontId="8" fillId="0" borderId="47" xfId="3" applyFont="1" applyBorder="1" applyAlignment="1">
      <alignment horizontal="center" vertical="center" wrapText="1"/>
    </xf>
    <xf numFmtId="0" fontId="8" fillId="0" borderId="41" xfId="3" applyFont="1" applyBorder="1" applyAlignment="1">
      <alignment horizontal="center" vertical="center" wrapText="1"/>
    </xf>
    <xf numFmtId="0" fontId="8" fillId="6" borderId="3" xfId="3" applyFont="1" applyFill="1" applyBorder="1" applyAlignment="1" applyProtection="1">
      <alignment vertical="center" wrapText="1"/>
      <protection locked="0"/>
    </xf>
    <xf numFmtId="0" fontId="8" fillId="0" borderId="48" xfId="3" applyFont="1" applyBorder="1" applyAlignment="1">
      <alignment vertical="center" wrapText="1"/>
    </xf>
    <xf numFmtId="0" fontId="13" fillId="0" borderId="49" xfId="3" applyFont="1" applyBorder="1" applyAlignment="1">
      <alignment vertical="center" wrapText="1"/>
    </xf>
    <xf numFmtId="174" fontId="8" fillId="5" borderId="2" xfId="34" applyNumberFormat="1" applyFont="1" applyFill="1" applyBorder="1" applyAlignment="1" applyProtection="1">
      <alignment vertical="center"/>
    </xf>
    <xf numFmtId="0" fontId="8" fillId="0" borderId="0" xfId="3" applyFont="1" applyAlignment="1">
      <alignment vertical="center" wrapText="1"/>
    </xf>
    <xf numFmtId="0" fontId="13" fillId="0" borderId="0" xfId="3" applyFont="1" applyAlignment="1">
      <alignment vertical="center" wrapText="1"/>
    </xf>
    <xf numFmtId="0" fontId="8" fillId="0" borderId="0" xfId="0" applyFont="1" applyAlignment="1">
      <alignment horizontal="justify" vertical="top" wrapText="1"/>
    </xf>
    <xf numFmtId="0" fontId="8" fillId="0" borderId="0" xfId="0" applyFont="1" applyAlignment="1">
      <alignment vertical="top" wrapText="1"/>
    </xf>
    <xf numFmtId="9" fontId="8" fillId="0" borderId="0" xfId="35" applyFont="1" applyBorder="1" applyAlignment="1" applyProtection="1">
      <alignment horizontal="justify" vertical="top" wrapText="1"/>
    </xf>
    <xf numFmtId="9" fontId="8" fillId="0" borderId="0" xfId="35" applyFont="1" applyBorder="1" applyAlignment="1" applyProtection="1">
      <alignment horizontal="justify" vertical="center" wrapText="1"/>
    </xf>
    <xf numFmtId="9" fontId="8" fillId="0" borderId="0" xfId="0" applyNumberFormat="1" applyFont="1" applyAlignment="1">
      <alignment vertical="center"/>
    </xf>
    <xf numFmtId="0" fontId="8" fillId="0" borderId="0" xfId="0" quotePrefix="1" applyFont="1" applyAlignment="1">
      <alignment vertical="top" wrapText="1"/>
    </xf>
    <xf numFmtId="9" fontId="8" fillId="0" borderId="0" xfId="33" applyFont="1" applyFill="1" applyBorder="1" applyAlignment="1" applyProtection="1">
      <alignment horizontal="justify" vertical="top" wrapText="1"/>
    </xf>
    <xf numFmtId="0" fontId="43" fillId="0" borderId="0" xfId="0" applyFont="1" applyAlignment="1">
      <alignment vertical="center"/>
    </xf>
    <xf numFmtId="0" fontId="8" fillId="0" borderId="0" xfId="3" quotePrefix="1" applyFont="1" applyAlignment="1">
      <alignment vertical="top" wrapText="1"/>
    </xf>
    <xf numFmtId="0" fontId="8" fillId="0" borderId="0" xfId="3" applyFont="1" applyAlignment="1">
      <alignment horizontal="justify" vertical="center" wrapText="1"/>
    </xf>
    <xf numFmtId="0" fontId="8" fillId="0" borderId="0" xfId="3" applyFont="1" applyAlignment="1">
      <alignment horizontal="right" vertical="center" wrapText="1"/>
    </xf>
    <xf numFmtId="9" fontId="8" fillId="0" borderId="2" xfId="33" applyFont="1" applyBorder="1" applyAlignment="1" applyProtection="1">
      <alignment horizontal="left" vertical="top" wrapText="1"/>
    </xf>
    <xf numFmtId="0" fontId="8" fillId="3" borderId="0" xfId="3" applyFont="1" applyFill="1">
      <alignment vertical="center"/>
    </xf>
    <xf numFmtId="0" fontId="8" fillId="3" borderId="0" xfId="3" applyFont="1" applyFill="1" applyAlignment="1">
      <alignment horizontal="center" vertical="center"/>
    </xf>
    <xf numFmtId="0" fontId="8" fillId="3" borderId="0" xfId="3" applyFont="1" applyFill="1" applyAlignment="1">
      <alignment vertical="center" wrapText="1"/>
    </xf>
    <xf numFmtId="0" fontId="17" fillId="0" borderId="0" xfId="3" applyFont="1" applyAlignment="1">
      <alignment horizontal="justify" vertical="center"/>
    </xf>
    <xf numFmtId="0" fontId="45" fillId="0" borderId="0" xfId="36"/>
    <xf numFmtId="165" fontId="8" fillId="2" borderId="0" xfId="1" applyFont="1" applyFill="1" applyBorder="1" applyAlignment="1" applyProtection="1"/>
    <xf numFmtId="165" fontId="16" fillId="2" borderId="0" xfId="1" applyFont="1" applyFill="1" applyBorder="1" applyAlignment="1" applyProtection="1"/>
    <xf numFmtId="165" fontId="8" fillId="2" borderId="0" xfId="0" applyNumberFormat="1" applyFont="1" applyFill="1"/>
    <xf numFmtId="0" fontId="8" fillId="3" borderId="0" xfId="20" applyFont="1" applyFill="1">
      <alignment vertical="center"/>
    </xf>
    <xf numFmtId="0" fontId="2" fillId="0" borderId="0" xfId="23" applyFont="1"/>
    <xf numFmtId="0" fontId="8" fillId="2" borderId="15" xfId="13" applyFont="1" applyFill="1" applyBorder="1" applyAlignment="1">
      <alignment horizontal="center" vertical="center" wrapText="1"/>
    </xf>
    <xf numFmtId="0" fontId="8" fillId="2" borderId="13" xfId="13" applyFont="1" applyFill="1" applyBorder="1" applyAlignment="1">
      <alignment horizontal="center" vertical="center" wrapText="1"/>
    </xf>
    <xf numFmtId="0" fontId="13" fillId="0" borderId="16" xfId="0" applyFont="1" applyBorder="1" applyAlignment="1">
      <alignment vertical="center" wrapText="1"/>
    </xf>
    <xf numFmtId="0" fontId="13" fillId="0" borderId="21" xfId="0" applyFont="1" applyBorder="1" applyAlignment="1">
      <alignment vertical="center" wrapText="1"/>
    </xf>
    <xf numFmtId="0" fontId="12" fillId="0" borderId="10" xfId="0" applyFont="1" applyBorder="1" applyAlignment="1">
      <alignment horizontal="center" wrapText="1"/>
    </xf>
    <xf numFmtId="0" fontId="12" fillId="0" borderId="11" xfId="0" applyFont="1" applyBorder="1" applyAlignment="1">
      <alignment horizont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70" fontId="8" fillId="13" borderId="9" xfId="9" applyNumberFormat="1" applyFont="1" applyFill="1" applyBorder="1" applyAlignment="1" applyProtection="1">
      <alignment horizontal="center"/>
    </xf>
    <xf numFmtId="170" fontId="8" fillId="13" borderId="10" xfId="9" applyNumberFormat="1" applyFont="1" applyFill="1" applyBorder="1" applyAlignment="1" applyProtection="1">
      <alignment horizontal="center"/>
    </xf>
    <xf numFmtId="170" fontId="8" fillId="13" borderId="11" xfId="9" applyNumberFormat="1" applyFont="1" applyFill="1" applyBorder="1" applyAlignment="1" applyProtection="1">
      <alignment horizontal="center"/>
    </xf>
    <xf numFmtId="0" fontId="8" fillId="8" borderId="9" xfId="9" applyFont="1" applyFill="1" applyBorder="1" applyAlignment="1">
      <alignment horizontal="center" vertical="center" wrapText="1"/>
      <protection locked="0"/>
    </xf>
    <xf numFmtId="0" fontId="8" fillId="8" borderId="11" xfId="9" applyFont="1" applyFill="1" applyBorder="1" applyAlignment="1">
      <alignment horizontal="center" vertical="center" wrapText="1"/>
      <protection locked="0"/>
    </xf>
    <xf numFmtId="0" fontId="8" fillId="2" borderId="16" xfId="13" applyFont="1" applyFill="1" applyBorder="1" applyAlignment="1">
      <alignment horizontal="center" vertical="center" wrapText="1"/>
    </xf>
    <xf numFmtId="0" fontId="8" fillId="2" borderId="14" xfId="13"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8" fillId="9" borderId="12" xfId="0" applyFont="1" applyFill="1" applyBorder="1" applyAlignment="1">
      <alignment horizontal="left" vertical="center" wrapText="1"/>
    </xf>
    <xf numFmtId="0" fontId="8" fillId="9" borderId="15" xfId="0" applyFont="1" applyFill="1" applyBorder="1" applyAlignment="1">
      <alignment horizontal="left" vertical="center" wrapText="1"/>
    </xf>
    <xf numFmtId="0" fontId="8" fillId="9" borderId="13" xfId="0" applyFont="1" applyFill="1" applyBorder="1" applyAlignment="1">
      <alignment horizontal="left"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13" applyFont="1" applyFill="1" applyBorder="1" applyAlignment="1">
      <alignment horizontal="center" vertical="center" wrapText="1"/>
    </xf>
    <xf numFmtId="0" fontId="13" fillId="2" borderId="2" xfId="13" applyFont="1" applyFill="1" applyBorder="1" applyAlignment="1">
      <alignment horizontal="center" vertical="center" wrapText="1"/>
    </xf>
    <xf numFmtId="0" fontId="8" fillId="2" borderId="2" xfId="13" applyFont="1" applyFill="1" applyBorder="1" applyAlignment="1">
      <alignment horizontal="center" vertical="center" wrapText="1"/>
    </xf>
    <xf numFmtId="0" fontId="12" fillId="5" borderId="3" xfId="0" applyFont="1" applyFill="1" applyBorder="1" applyAlignment="1">
      <alignment horizontal="left"/>
    </xf>
    <xf numFmtId="0" fontId="12" fillId="5" borderId="5" xfId="0" applyFont="1" applyFill="1" applyBorder="1" applyAlignment="1">
      <alignment horizontal="left"/>
    </xf>
    <xf numFmtId="169" fontId="12" fillId="5" borderId="3" xfId="0" applyNumberFormat="1" applyFont="1" applyFill="1" applyBorder="1" applyAlignment="1">
      <alignment horizontal="left"/>
    </xf>
    <xf numFmtId="169" fontId="12" fillId="5" borderId="5" xfId="0" applyNumberFormat="1" applyFont="1" applyFill="1" applyBorder="1" applyAlignment="1">
      <alignment horizontal="left"/>
    </xf>
    <xf numFmtId="0" fontId="12" fillId="3" borderId="3" xfId="0" applyFont="1" applyFill="1" applyBorder="1" applyAlignment="1">
      <alignment horizontal="left"/>
    </xf>
    <xf numFmtId="0" fontId="12" fillId="3" borderId="5" xfId="0" applyFont="1" applyFill="1" applyBorder="1" applyAlignment="1">
      <alignment horizontal="left"/>
    </xf>
    <xf numFmtId="0" fontId="8" fillId="5" borderId="3" xfId="0" applyFont="1" applyFill="1" applyBorder="1" applyAlignment="1">
      <alignment horizontal="left"/>
    </xf>
    <xf numFmtId="0" fontId="8" fillId="5" borderId="5" xfId="0" applyFont="1" applyFill="1" applyBorder="1" applyAlignment="1">
      <alignment horizontal="left"/>
    </xf>
    <xf numFmtId="169" fontId="8" fillId="5" borderId="3" xfId="0" applyNumberFormat="1" applyFont="1" applyFill="1" applyBorder="1" applyAlignment="1">
      <alignment horizontal="left"/>
    </xf>
    <xf numFmtId="169" fontId="8" fillId="5" borderId="5" xfId="0" applyNumberFormat="1" applyFont="1" applyFill="1" applyBorder="1" applyAlignment="1">
      <alignment horizontal="left"/>
    </xf>
    <xf numFmtId="0" fontId="8" fillId="3" borderId="3" xfId="0" applyFont="1" applyFill="1" applyBorder="1" applyAlignment="1">
      <alignment horizontal="left"/>
    </xf>
    <xf numFmtId="0" fontId="8" fillId="3" borderId="5" xfId="0" applyFont="1" applyFill="1" applyBorder="1" applyAlignment="1">
      <alignment horizontal="left"/>
    </xf>
    <xf numFmtId="0" fontId="13" fillId="0" borderId="3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7" fillId="9" borderId="30"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0" borderId="30" xfId="18" applyFont="1" applyBorder="1" applyAlignment="1">
      <alignment horizontal="center" vertical="center"/>
    </xf>
    <xf numFmtId="0" fontId="13" fillId="0" borderId="4" xfId="18" applyFont="1" applyBorder="1" applyAlignment="1">
      <alignment horizontal="center" vertical="center"/>
    </xf>
    <xf numFmtId="0" fontId="14" fillId="0" borderId="30" xfId="18" applyFont="1" applyBorder="1" applyAlignment="1">
      <alignment horizontal="center" vertical="center"/>
    </xf>
    <xf numFmtId="0" fontId="14" fillId="0" borderId="4" xfId="18" applyFont="1" applyBorder="1" applyAlignment="1">
      <alignment horizontal="center" vertical="center"/>
    </xf>
    <xf numFmtId="0" fontId="13" fillId="0" borderId="3" xfId="18" applyFont="1" applyBorder="1" applyAlignment="1">
      <alignment horizontal="center" vertical="center"/>
    </xf>
    <xf numFmtId="0" fontId="13" fillId="0" borderId="31" xfId="18" applyFont="1" applyBorder="1" applyAlignment="1">
      <alignment horizontal="center" vertical="center"/>
    </xf>
    <xf numFmtId="0" fontId="13" fillId="0" borderId="5" xfId="18" applyFont="1" applyBorder="1" applyAlignment="1">
      <alignment horizontal="center" vertical="center"/>
    </xf>
    <xf numFmtId="0" fontId="14" fillId="0" borderId="30" xfId="18" applyFont="1" applyBorder="1" applyAlignment="1">
      <alignment horizontal="center" vertical="center" wrapText="1"/>
    </xf>
    <xf numFmtId="0" fontId="14" fillId="0" borderId="4" xfId="18" applyFont="1" applyBorder="1" applyAlignment="1">
      <alignment horizontal="center" vertical="center" wrapText="1"/>
    </xf>
    <xf numFmtId="0" fontId="8" fillId="0" borderId="30" xfId="18" applyFont="1" applyBorder="1" applyAlignment="1">
      <alignment horizontal="center"/>
    </xf>
    <xf numFmtId="0" fontId="8" fillId="0" borderId="4" xfId="18" applyFont="1" applyBorder="1" applyAlignment="1">
      <alignment horizontal="center"/>
    </xf>
    <xf numFmtId="0" fontId="13" fillId="0" borderId="30" xfId="18" applyFont="1" applyBorder="1" applyAlignment="1">
      <alignment horizontal="center" vertical="center" wrapText="1"/>
    </xf>
    <xf numFmtId="0" fontId="13" fillId="0" borderId="4" xfId="18" applyFont="1" applyBorder="1" applyAlignment="1">
      <alignment horizontal="center" vertical="center" wrapText="1"/>
    </xf>
    <xf numFmtId="0" fontId="14" fillId="0" borderId="2" xfId="0" applyFont="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12" fillId="0" borderId="2" xfId="0" applyFont="1" applyBorder="1" applyAlignment="1">
      <alignment horizontal="left" vertical="center"/>
    </xf>
    <xf numFmtId="0" fontId="14" fillId="0" borderId="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5" xfId="0" applyFont="1" applyBorder="1" applyAlignment="1">
      <alignment horizontal="center" vertical="center" wrapText="1"/>
    </xf>
    <xf numFmtId="0" fontId="8" fillId="0" borderId="3"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5" xfId="22" applyFont="1" applyBorder="1" applyAlignment="1">
      <alignment horizontal="center" vertical="center" wrapText="1"/>
    </xf>
    <xf numFmtId="0" fontId="13" fillId="0" borderId="2" xfId="22" applyFont="1" applyBorder="1" applyAlignment="1">
      <alignment vertical="center" wrapText="1"/>
    </xf>
    <xf numFmtId="0" fontId="8" fillId="0" borderId="30" xfId="22" applyFont="1" applyBorder="1" applyAlignment="1">
      <alignment horizontal="center" vertical="center" wrapText="1"/>
    </xf>
    <xf numFmtId="0" fontId="8" fillId="0" borderId="4" xfId="22" applyFont="1" applyBorder="1" applyAlignment="1">
      <alignment horizontal="center" vertical="center" wrapText="1"/>
    </xf>
    <xf numFmtId="0" fontId="1" fillId="20" borderId="3" xfId="23" applyFill="1" applyBorder="1" applyAlignment="1">
      <alignment horizontal="center" vertical="center"/>
    </xf>
    <xf numFmtId="0" fontId="1" fillId="20" borderId="5" xfId="23" applyFill="1" applyBorder="1" applyAlignment="1">
      <alignment horizontal="center" vertical="center"/>
    </xf>
    <xf numFmtId="0" fontId="1" fillId="20" borderId="30" xfId="23" applyFill="1" applyBorder="1" applyAlignment="1">
      <alignment horizontal="center" vertical="center"/>
    </xf>
    <xf numFmtId="0" fontId="1" fillId="20" borderId="4" xfId="23" applyFill="1" applyBorder="1" applyAlignment="1">
      <alignment horizontal="center" vertical="center"/>
    </xf>
    <xf numFmtId="0" fontId="0" fillId="0" borderId="40" xfId="23" applyFont="1" applyBorder="1" applyAlignment="1">
      <alignment horizontal="left" vertical="top" wrapText="1"/>
    </xf>
    <xf numFmtId="0" fontId="1" fillId="0" borderId="41" xfId="23" applyBorder="1" applyAlignment="1">
      <alignment horizontal="left" vertical="top"/>
    </xf>
    <xf numFmtId="0" fontId="1" fillId="0" borderId="39" xfId="23" applyBorder="1" applyAlignment="1">
      <alignment horizontal="left" vertical="top"/>
    </xf>
    <xf numFmtId="0" fontId="1" fillId="0" borderId="42" xfId="23" applyBorder="1" applyAlignment="1">
      <alignment horizontal="left" vertical="top"/>
    </xf>
    <xf numFmtId="0" fontId="1" fillId="0" borderId="0" xfId="23" applyAlignment="1">
      <alignment horizontal="left" vertical="top"/>
    </xf>
    <xf numFmtId="0" fontId="1" fillId="0" borderId="38" xfId="23" applyBorder="1" applyAlignment="1">
      <alignment horizontal="left" vertical="top"/>
    </xf>
    <xf numFmtId="0" fontId="1" fillId="0" borderId="43" xfId="23" applyBorder="1" applyAlignment="1">
      <alignment horizontal="left" vertical="top"/>
    </xf>
    <xf numFmtId="0" fontId="1" fillId="0" borderId="1" xfId="23" applyBorder="1" applyAlignment="1">
      <alignment horizontal="left" vertical="top"/>
    </xf>
    <xf numFmtId="0" fontId="1" fillId="0" borderId="6" xfId="23" applyBorder="1" applyAlignment="1">
      <alignment horizontal="left" vertical="top"/>
    </xf>
    <xf numFmtId="0" fontId="8" fillId="5" borderId="3" xfId="22" applyFont="1" applyFill="1" applyBorder="1" applyAlignment="1">
      <alignment horizontal="center" vertical="center" wrapText="1"/>
    </xf>
    <xf numFmtId="0" fontId="8" fillId="5" borderId="5" xfId="22" applyFont="1" applyFill="1" applyBorder="1" applyAlignment="1">
      <alignment horizontal="center" vertical="center" wrapText="1"/>
    </xf>
    <xf numFmtId="0" fontId="8" fillId="2" borderId="3" xfId="22" applyFont="1" applyFill="1" applyBorder="1" applyAlignment="1">
      <alignment horizontal="center" vertical="center" wrapText="1"/>
    </xf>
    <xf numFmtId="0" fontId="8" fillId="2" borderId="5" xfId="22" applyFont="1" applyFill="1" applyBorder="1" applyAlignment="1">
      <alignment horizontal="center" vertical="center" wrapText="1"/>
    </xf>
    <xf numFmtId="3" fontId="13" fillId="0" borderId="30" xfId="13" applyNumberFormat="1" applyFont="1" applyFill="1" applyBorder="1" applyAlignment="1">
      <alignment horizontal="center" vertical="center" wrapText="1"/>
    </xf>
    <xf numFmtId="3" fontId="13" fillId="0" borderId="7" xfId="13" applyNumberFormat="1" applyFont="1" applyFill="1" applyBorder="1" applyAlignment="1">
      <alignment horizontal="center" vertical="center" wrapText="1"/>
    </xf>
    <xf numFmtId="3" fontId="13" fillId="0" borderId="4" xfId="13" applyNumberFormat="1" applyFont="1" applyFill="1" applyBorder="1" applyAlignment="1">
      <alignment horizontal="center" vertical="center" wrapText="1"/>
    </xf>
    <xf numFmtId="0" fontId="8" fillId="0" borderId="40"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3" xfId="22" applyFont="1" applyBorder="1" applyAlignment="1">
      <alignment horizontal="center" vertical="center" wrapText="1"/>
    </xf>
    <xf numFmtId="0" fontId="8" fillId="0" borderId="6" xfId="22" applyFont="1" applyBorder="1" applyAlignment="1">
      <alignment horizontal="center" vertical="center" wrapText="1"/>
    </xf>
    <xf numFmtId="0" fontId="13" fillId="0" borderId="31" xfId="22" applyFont="1" applyBorder="1" applyAlignment="1">
      <alignment horizontal="center" vertical="center"/>
    </xf>
    <xf numFmtId="0" fontId="13" fillId="0" borderId="5" xfId="22" applyFont="1" applyBorder="1" applyAlignment="1">
      <alignment horizontal="center" vertical="center"/>
    </xf>
    <xf numFmtId="0" fontId="13" fillId="0" borderId="3" xfId="22" applyFont="1" applyBorder="1" applyAlignment="1">
      <alignment horizontal="center" vertical="center"/>
    </xf>
    <xf numFmtId="164" fontId="13" fillId="5" borderId="40" xfId="22" applyNumberFormat="1" applyFont="1" applyFill="1" applyBorder="1" applyAlignment="1">
      <alignment horizontal="center" vertical="center" wrapText="1"/>
    </xf>
    <xf numFmtId="164" fontId="13" fillId="5" borderId="39" xfId="22" applyNumberFormat="1" applyFont="1" applyFill="1" applyBorder="1" applyAlignment="1">
      <alignment horizontal="center" vertical="center" wrapText="1"/>
    </xf>
    <xf numFmtId="164" fontId="13" fillId="5" borderId="43" xfId="22" applyNumberFormat="1" applyFont="1" applyFill="1" applyBorder="1" applyAlignment="1">
      <alignment horizontal="center" vertical="center" wrapText="1"/>
    </xf>
    <xf numFmtId="164" fontId="13" fillId="5" borderId="6" xfId="22" applyNumberFormat="1" applyFont="1" applyFill="1" applyBorder="1" applyAlignment="1">
      <alignment horizontal="center" vertical="center" wrapText="1"/>
    </xf>
    <xf numFmtId="0" fontId="8" fillId="0" borderId="44" xfId="22" applyFont="1" applyBorder="1" applyAlignment="1">
      <alignment horizontal="center" vertical="center"/>
    </xf>
    <xf numFmtId="0" fontId="8" fillId="0" borderId="46" xfId="22" applyFont="1" applyBorder="1" applyAlignment="1">
      <alignment horizontal="center" vertical="center"/>
    </xf>
    <xf numFmtId="0" fontId="8" fillId="0" borderId="45" xfId="22" applyFont="1" applyBorder="1" applyAlignment="1">
      <alignment horizontal="center" vertical="center"/>
    </xf>
    <xf numFmtId="0" fontId="13" fillId="2" borderId="2" xfId="22" applyFont="1" applyFill="1" applyBorder="1" applyAlignment="1">
      <alignment horizontal="center" vertical="center"/>
    </xf>
    <xf numFmtId="3" fontId="13" fillId="0" borderId="39" xfId="13" applyNumberFormat="1" applyFont="1" applyFill="1" applyBorder="1" applyAlignment="1">
      <alignment horizontal="center" vertical="center" wrapText="1"/>
    </xf>
    <xf numFmtId="3" fontId="13" fillId="0" borderId="38" xfId="13" applyNumberFormat="1" applyFont="1" applyFill="1" applyBorder="1" applyAlignment="1">
      <alignment horizontal="center" vertical="center" wrapText="1"/>
    </xf>
    <xf numFmtId="3" fontId="13" fillId="0" borderId="6" xfId="13" applyNumberFormat="1" applyFont="1" applyFill="1" applyBorder="1" applyAlignment="1">
      <alignment horizontal="center" vertical="center" wrapText="1"/>
    </xf>
    <xf numFmtId="164" fontId="13" fillId="5" borderId="42" xfId="22" applyNumberFormat="1" applyFont="1" applyFill="1" applyBorder="1" applyAlignment="1">
      <alignment horizontal="center" vertical="center" wrapText="1"/>
    </xf>
    <xf numFmtId="164" fontId="13" fillId="5" borderId="38" xfId="22" applyNumberFormat="1" applyFont="1" applyFill="1" applyBorder="1" applyAlignment="1">
      <alignment horizontal="center" vertical="center" wrapText="1"/>
    </xf>
    <xf numFmtId="0" fontId="13" fillId="2" borderId="31" xfId="22" applyFont="1" applyFill="1" applyBorder="1" applyAlignment="1">
      <alignment horizontal="center" vertical="center"/>
    </xf>
    <xf numFmtId="0" fontId="13" fillId="2" borderId="5" xfId="22" applyFont="1" applyFill="1" applyBorder="1" applyAlignment="1">
      <alignment horizontal="center" vertical="center"/>
    </xf>
    <xf numFmtId="0" fontId="13" fillId="0" borderId="44" xfId="22" applyFont="1" applyBorder="1" applyAlignment="1">
      <alignment horizontal="center" vertical="center"/>
    </xf>
    <xf numFmtId="0" fontId="13" fillId="0" borderId="45" xfId="22" applyFont="1" applyBorder="1" applyAlignment="1">
      <alignment horizontal="center" vertical="center"/>
    </xf>
    <xf numFmtId="0" fontId="13" fillId="5" borderId="30" xfId="22" applyFont="1" applyFill="1" applyBorder="1" applyAlignment="1">
      <alignment horizontal="center" vertical="center" wrapText="1"/>
    </xf>
    <xf numFmtId="0" fontId="13" fillId="5" borderId="4" xfId="22" applyFont="1" applyFill="1" applyBorder="1" applyAlignment="1">
      <alignment horizontal="center" vertical="center" wrapText="1"/>
    </xf>
    <xf numFmtId="0" fontId="13" fillId="0" borderId="40" xfId="22" applyFont="1" applyBorder="1" applyAlignment="1">
      <alignment horizontal="center" vertical="center"/>
    </xf>
    <xf numFmtId="0" fontId="13" fillId="0" borderId="41" xfId="22" applyFont="1" applyBorder="1" applyAlignment="1">
      <alignment horizontal="center" vertical="center"/>
    </xf>
    <xf numFmtId="0" fontId="13" fillId="0" borderId="39" xfId="22" applyFont="1" applyBorder="1" applyAlignment="1">
      <alignment horizontal="center" vertical="center"/>
    </xf>
    <xf numFmtId="0" fontId="13" fillId="0" borderId="43" xfId="22" applyFont="1" applyBorder="1" applyAlignment="1">
      <alignment horizontal="center" vertical="center"/>
    </xf>
    <xf numFmtId="0" fontId="13" fillId="0" borderId="1" xfId="22" applyFont="1" applyBorder="1" applyAlignment="1">
      <alignment horizontal="center" vertical="center"/>
    </xf>
    <xf numFmtId="0" fontId="13" fillId="0" borderId="6" xfId="22" applyFont="1" applyBorder="1" applyAlignment="1">
      <alignment horizontal="center" vertical="center"/>
    </xf>
    <xf numFmtId="0" fontId="13" fillId="5" borderId="40" xfId="22" applyFont="1" applyFill="1" applyBorder="1" applyAlignment="1">
      <alignment horizontal="center" vertical="center" wrapText="1"/>
    </xf>
    <xf numFmtId="0" fontId="13" fillId="5" borderId="43" xfId="22" applyFont="1" applyFill="1" applyBorder="1" applyAlignment="1">
      <alignment horizontal="center" vertical="center" wrapText="1"/>
    </xf>
    <xf numFmtId="0" fontId="13" fillId="0" borderId="2" xfId="22" applyFont="1" applyBorder="1" applyAlignment="1">
      <alignment horizontal="center" vertical="center" wrapText="1"/>
    </xf>
    <xf numFmtId="0" fontId="8" fillId="5" borderId="3" xfId="0" applyFont="1" applyFill="1" applyBorder="1" applyAlignment="1">
      <alignment horizontal="center" vertical="top"/>
    </xf>
    <xf numFmtId="0" fontId="8" fillId="5" borderId="5" xfId="0" applyFont="1" applyFill="1" applyBorder="1" applyAlignment="1">
      <alignment horizontal="center" vertical="top"/>
    </xf>
    <xf numFmtId="169" fontId="8" fillId="5" borderId="3" xfId="0" applyNumberFormat="1" applyFont="1" applyFill="1" applyBorder="1" applyAlignment="1">
      <alignment horizontal="center" vertical="top"/>
    </xf>
    <xf numFmtId="169" fontId="8" fillId="5" borderId="5" xfId="0" applyNumberFormat="1" applyFont="1" applyFill="1" applyBorder="1" applyAlignment="1">
      <alignment horizontal="center" vertical="top"/>
    </xf>
    <xf numFmtId="37" fontId="8" fillId="22" borderId="3" xfId="22" quotePrefix="1" applyNumberFormat="1" applyFont="1" applyFill="1" applyBorder="1" applyAlignment="1" applyProtection="1">
      <alignment horizontal="center" vertical="top" wrapText="1"/>
      <protection locked="0"/>
    </xf>
    <xf numFmtId="37" fontId="8" fillId="22" borderId="5" xfId="22" quotePrefix="1" applyNumberFormat="1" applyFont="1" applyFill="1" applyBorder="1" applyAlignment="1" applyProtection="1">
      <alignment horizontal="center" vertical="top" wrapText="1"/>
      <protection locked="0"/>
    </xf>
    <xf numFmtId="0" fontId="8" fillId="24" borderId="3" xfId="0" applyFont="1" applyFill="1" applyBorder="1" applyAlignment="1">
      <alignment horizontal="center" vertical="top"/>
    </xf>
    <xf numFmtId="0" fontId="8" fillId="24" borderId="5" xfId="0" applyFont="1" applyFill="1" applyBorder="1" applyAlignment="1">
      <alignment horizontal="center" vertical="top"/>
    </xf>
    <xf numFmtId="0" fontId="8" fillId="5" borderId="3" xfId="24" applyNumberFormat="1" applyFont="1" applyFill="1" applyBorder="1" applyAlignment="1" applyProtection="1">
      <alignment horizontal="center" vertical="center"/>
    </xf>
    <xf numFmtId="0" fontId="8" fillId="5" borderId="5" xfId="24" applyNumberFormat="1" applyFont="1" applyFill="1" applyBorder="1" applyAlignment="1" applyProtection="1">
      <alignment horizontal="center" vertical="center"/>
    </xf>
    <xf numFmtId="0" fontId="13" fillId="2" borderId="0" xfId="22" applyFont="1" applyFill="1" applyAlignment="1">
      <alignment horizontal="center" vertical="top" wrapText="1"/>
    </xf>
    <xf numFmtId="0" fontId="13" fillId="0" borderId="40" xfId="22" applyFont="1" applyBorder="1" applyAlignment="1">
      <alignment horizontal="center" vertical="center" wrapText="1"/>
    </xf>
    <xf numFmtId="0" fontId="13" fillId="0" borderId="41" xfId="22" applyFont="1" applyBorder="1" applyAlignment="1">
      <alignment horizontal="center" vertical="center" wrapText="1"/>
    </xf>
    <xf numFmtId="0" fontId="13" fillId="0" borderId="39" xfId="22" applyFont="1" applyBorder="1" applyAlignment="1">
      <alignment horizontal="center" vertical="center" wrapText="1"/>
    </xf>
    <xf numFmtId="0" fontId="13" fillId="0" borderId="43" xfId="22" applyFont="1" applyBorder="1" applyAlignment="1">
      <alignment horizontal="center" vertical="center" wrapText="1"/>
    </xf>
    <xf numFmtId="0" fontId="13" fillId="0" borderId="1" xfId="22" applyFont="1" applyBorder="1" applyAlignment="1">
      <alignment horizontal="center" vertical="center" wrapText="1"/>
    </xf>
    <xf numFmtId="0" fontId="13" fillId="0" borderId="6" xfId="22" applyFont="1" applyBorder="1" applyAlignment="1">
      <alignment horizontal="center" vertical="center" wrapText="1"/>
    </xf>
    <xf numFmtId="0" fontId="13" fillId="0" borderId="2" xfId="22" applyFont="1" applyBorder="1" applyAlignment="1">
      <alignment horizontal="center" vertical="center"/>
    </xf>
    <xf numFmtId="0" fontId="13" fillId="5" borderId="2" xfId="22" applyFont="1" applyFill="1" applyBorder="1" applyAlignment="1">
      <alignment horizontal="center" vertical="center" wrapText="1"/>
    </xf>
    <xf numFmtId="0" fontId="8" fillId="0" borderId="40" xfId="22" applyFont="1" applyBorder="1" applyAlignment="1">
      <alignment horizontal="center" vertical="center"/>
    </xf>
    <xf numFmtId="0" fontId="8" fillId="0" borderId="41" xfId="22" applyFont="1" applyBorder="1" applyAlignment="1">
      <alignment horizontal="center" vertical="center"/>
    </xf>
    <xf numFmtId="0" fontId="8" fillId="0" borderId="39" xfId="22" applyFont="1" applyBorder="1" applyAlignment="1">
      <alignment horizontal="center" vertical="center"/>
    </xf>
    <xf numFmtId="0" fontId="8" fillId="0" borderId="43" xfId="22" applyFont="1" applyBorder="1" applyAlignment="1">
      <alignment horizontal="center" vertical="center"/>
    </xf>
    <xf numFmtId="0" fontId="8" fillId="0" borderId="1" xfId="22" applyFont="1" applyBorder="1" applyAlignment="1">
      <alignment horizontal="center" vertical="center"/>
    </xf>
    <xf numFmtId="0" fontId="8" fillId="0" borderId="6" xfId="22" applyFont="1" applyBorder="1" applyAlignment="1">
      <alignment horizontal="center" vertical="center"/>
    </xf>
    <xf numFmtId="0" fontId="8" fillId="5" borderId="2" xfId="0" applyFont="1" applyFill="1" applyBorder="1" applyAlignment="1">
      <alignment horizontal="center" vertical="top"/>
    </xf>
    <xf numFmtId="169" fontId="8" fillId="5" borderId="2" xfId="0" applyNumberFormat="1" applyFont="1" applyFill="1" applyBorder="1" applyAlignment="1">
      <alignment horizontal="center" vertical="top"/>
    </xf>
    <xf numFmtId="37" fontId="8" fillId="22" borderId="2" xfId="22" quotePrefix="1" applyNumberFormat="1" applyFont="1" applyFill="1" applyBorder="1" applyAlignment="1" applyProtection="1">
      <alignment horizontal="center" vertical="top" wrapText="1"/>
      <protection locked="0"/>
    </xf>
    <xf numFmtId="0" fontId="8" fillId="24" borderId="2" xfId="0" applyFont="1" applyFill="1" applyBorder="1" applyAlignment="1">
      <alignment horizontal="center" vertical="top"/>
    </xf>
    <xf numFmtId="0" fontId="8" fillId="5" borderId="2" xfId="24" applyNumberFormat="1" applyFont="1" applyFill="1" applyBorder="1" applyAlignment="1" applyProtection="1">
      <alignment horizontal="center" vertical="center"/>
    </xf>
    <xf numFmtId="0" fontId="13" fillId="0" borderId="30" xfId="22" applyFont="1" applyBorder="1" applyAlignment="1">
      <alignment horizontal="center" vertical="center" wrapText="1"/>
    </xf>
    <xf numFmtId="0" fontId="13" fillId="0" borderId="4" xfId="22" applyFont="1" applyBorder="1" applyAlignment="1">
      <alignment horizontal="center" vertical="center" wrapText="1"/>
    </xf>
    <xf numFmtId="0" fontId="8" fillId="0" borderId="2" xfId="22" applyFont="1" applyBorder="1" applyAlignment="1">
      <alignment horizontal="center" vertical="center" wrapText="1"/>
    </xf>
    <xf numFmtId="0" fontId="37" fillId="0" borderId="2" xfId="22" applyFont="1" applyBorder="1" applyAlignment="1">
      <alignment horizontal="center" vertical="center"/>
    </xf>
    <xf numFmtId="0" fontId="14" fillId="0" borderId="2" xfId="0" applyFont="1" applyBorder="1" applyAlignment="1">
      <alignment horizontal="center" vertical="center" wrapText="1"/>
    </xf>
    <xf numFmtId="0" fontId="13" fillId="0" borderId="5" xfId="22" applyFont="1" applyBorder="1" applyAlignment="1">
      <alignment horizontal="center" vertical="center" wrapText="1"/>
    </xf>
    <xf numFmtId="0" fontId="8" fillId="5" borderId="3" xfId="28" applyNumberFormat="1" applyFont="1" applyFill="1" applyBorder="1" applyAlignment="1" applyProtection="1">
      <alignment horizontal="center" vertical="center"/>
    </xf>
    <xf numFmtId="0" fontId="8" fillId="5" borderId="31" xfId="28" applyNumberFormat="1" applyFont="1" applyFill="1" applyBorder="1" applyAlignment="1" applyProtection="1">
      <alignment horizontal="center" vertical="center"/>
    </xf>
    <xf numFmtId="0" fontId="8" fillId="5" borderId="5" xfId="28" applyNumberFormat="1" applyFont="1" applyFill="1" applyBorder="1" applyAlignment="1" applyProtection="1">
      <alignment horizontal="center" vertical="center"/>
    </xf>
    <xf numFmtId="176" fontId="8" fillId="5" borderId="3" xfId="28" applyNumberFormat="1" applyFont="1" applyFill="1" applyBorder="1" applyAlignment="1" applyProtection="1">
      <alignment horizontal="center" vertical="center"/>
    </xf>
    <xf numFmtId="176" fontId="8" fillId="5" borderId="31" xfId="28" applyNumberFormat="1" applyFont="1" applyFill="1" applyBorder="1" applyAlignment="1" applyProtection="1">
      <alignment horizontal="center" vertical="center"/>
    </xf>
    <xf numFmtId="176" fontId="8" fillId="5" borderId="5" xfId="28" applyNumberFormat="1" applyFont="1" applyFill="1" applyBorder="1" applyAlignment="1" applyProtection="1">
      <alignment horizontal="center" vertical="center"/>
    </xf>
    <xf numFmtId="176" fontId="8" fillId="5" borderId="2" xfId="28" applyNumberFormat="1" applyFont="1" applyFill="1" applyBorder="1" applyAlignment="1" applyProtection="1">
      <alignment horizontal="center" vertical="center"/>
    </xf>
    <xf numFmtId="0" fontId="13" fillId="0" borderId="40" xfId="6" applyFont="1" applyBorder="1" applyAlignment="1">
      <alignment horizontal="center" vertical="center" wrapText="1"/>
    </xf>
    <xf numFmtId="0" fontId="13" fillId="0" borderId="39" xfId="6" applyFont="1" applyBorder="1" applyAlignment="1">
      <alignment horizontal="center" vertical="center" wrapText="1"/>
    </xf>
    <xf numFmtId="0" fontId="13" fillId="0" borderId="42" xfId="6" applyFont="1" applyBorder="1" applyAlignment="1">
      <alignment horizontal="center" vertical="center" wrapText="1"/>
    </xf>
    <xf numFmtId="0" fontId="13" fillId="0" borderId="38" xfId="6" applyFont="1" applyBorder="1" applyAlignment="1">
      <alignment horizontal="center" vertical="center" wrapText="1"/>
    </xf>
    <xf numFmtId="0" fontId="13" fillId="0" borderId="43" xfId="6" applyFont="1" applyBorder="1" applyAlignment="1">
      <alignment horizontal="center" vertical="center" wrapText="1"/>
    </xf>
    <xf numFmtId="0" fontId="13" fillId="0" borderId="6" xfId="6" applyFont="1" applyBorder="1" applyAlignment="1">
      <alignment horizontal="center" vertical="center" wrapText="1"/>
    </xf>
    <xf numFmtId="0" fontId="37" fillId="0" borderId="40" xfId="22" applyFont="1" applyBorder="1" applyAlignment="1">
      <alignment horizontal="center" vertical="center"/>
    </xf>
    <xf numFmtId="0" fontId="13" fillId="0" borderId="42" xfId="22" applyFont="1" applyBorder="1" applyAlignment="1">
      <alignment horizontal="center" vertical="center"/>
    </xf>
    <xf numFmtId="0" fontId="13" fillId="0" borderId="3" xfId="22" applyFont="1" applyBorder="1" applyAlignment="1">
      <alignment horizontal="center" vertical="center" wrapText="1"/>
    </xf>
    <xf numFmtId="174" fontId="13" fillId="0" borderId="2" xfId="29" applyNumberFormat="1" applyFont="1" applyFill="1" applyBorder="1" applyAlignment="1" applyProtection="1">
      <alignment horizontal="center" vertical="center" wrapText="1"/>
    </xf>
    <xf numFmtId="174" fontId="13" fillId="0" borderId="30" xfId="29" applyNumberFormat="1" applyFont="1" applyFill="1" applyBorder="1" applyAlignment="1" applyProtection="1">
      <alignment horizontal="center" vertical="center" wrapText="1"/>
    </xf>
    <xf numFmtId="174" fontId="13" fillId="0" borderId="4" xfId="29" applyNumberFormat="1" applyFont="1" applyFill="1" applyBorder="1" applyAlignment="1" applyProtection="1">
      <alignment horizontal="center" vertical="center" wrapText="1"/>
    </xf>
    <xf numFmtId="0" fontId="13" fillId="0" borderId="7" xfId="22" applyFont="1" applyBorder="1" applyAlignment="1">
      <alignment horizontal="center" vertical="center" wrapText="1"/>
    </xf>
    <xf numFmtId="174" fontId="13" fillId="0" borderId="40" xfId="29" applyNumberFormat="1" applyFont="1" applyFill="1" applyBorder="1" applyAlignment="1" applyProtection="1">
      <alignment horizontal="center" vertical="center" wrapText="1"/>
    </xf>
    <xf numFmtId="174" fontId="13" fillId="0" borderId="43" xfId="29" applyNumberFormat="1" applyFont="1" applyFill="1" applyBorder="1" applyAlignment="1" applyProtection="1">
      <alignment horizontal="center" vertical="center" wrapText="1"/>
    </xf>
    <xf numFmtId="174" fontId="13" fillId="0" borderId="3" xfId="29" applyNumberFormat="1" applyFont="1" applyFill="1" applyBorder="1" applyAlignment="1" applyProtection="1">
      <alignment horizontal="center" vertical="center" wrapText="1"/>
    </xf>
    <xf numFmtId="174" fontId="13" fillId="0" borderId="31" xfId="29" applyNumberFormat="1" applyFont="1" applyFill="1" applyBorder="1" applyAlignment="1" applyProtection="1">
      <alignment horizontal="center" vertical="center" wrapText="1"/>
    </xf>
    <xf numFmtId="174" fontId="13" fillId="0" borderId="5" xfId="29" applyNumberFormat="1" applyFont="1" applyFill="1" applyBorder="1" applyAlignment="1" applyProtection="1">
      <alignment horizontal="center" vertical="center" wrapText="1"/>
    </xf>
    <xf numFmtId="0" fontId="13" fillId="0" borderId="31" xfId="22" applyFont="1" applyBorder="1" applyAlignment="1">
      <alignment horizontal="center" vertical="center" wrapText="1"/>
    </xf>
    <xf numFmtId="174" fontId="13" fillId="0" borderId="3" xfId="29" applyNumberFormat="1" applyFont="1" applyBorder="1" applyAlignment="1" applyProtection="1">
      <alignment horizontal="center" vertical="center"/>
    </xf>
    <xf numFmtId="174" fontId="13" fillId="0" borderId="31" xfId="29" applyNumberFormat="1" applyFont="1" applyBorder="1" applyAlignment="1" applyProtection="1">
      <alignment horizontal="center" vertical="center"/>
    </xf>
    <xf numFmtId="174" fontId="13" fillId="0" borderId="5" xfId="29" applyNumberFormat="1" applyFont="1" applyBorder="1" applyAlignment="1" applyProtection="1">
      <alignment horizontal="center" vertical="center"/>
    </xf>
    <xf numFmtId="174" fontId="13" fillId="0" borderId="2" xfId="29" applyNumberFormat="1" applyFont="1" applyBorder="1" applyAlignment="1" applyProtection="1">
      <alignment horizontal="center" vertical="center"/>
    </xf>
    <xf numFmtId="174" fontId="13" fillId="0" borderId="30" xfId="29" applyNumberFormat="1" applyFont="1" applyBorder="1" applyAlignment="1" applyProtection="1">
      <alignment horizontal="center" vertical="center"/>
    </xf>
    <xf numFmtId="174" fontId="13" fillId="0" borderId="7" xfId="29" applyNumberFormat="1" applyFont="1" applyBorder="1" applyAlignment="1" applyProtection="1">
      <alignment horizontal="center" vertical="center"/>
    </xf>
    <xf numFmtId="174" fontId="13" fillId="0" borderId="4" xfId="29" applyNumberFormat="1" applyFont="1" applyBorder="1" applyAlignment="1" applyProtection="1">
      <alignment horizontal="center" vertical="center"/>
    </xf>
    <xf numFmtId="174" fontId="13" fillId="0" borderId="7" xfId="29" applyNumberFormat="1" applyFont="1" applyFill="1" applyBorder="1" applyAlignment="1" applyProtection="1">
      <alignment horizontal="center" vertical="center" wrapText="1"/>
    </xf>
    <xf numFmtId="0" fontId="13" fillId="0" borderId="30" xfId="22" applyFont="1" applyBorder="1" applyAlignment="1">
      <alignment horizontal="center" vertical="center"/>
    </xf>
    <xf numFmtId="0" fontId="13" fillId="0" borderId="7" xfId="22" applyFont="1" applyBorder="1" applyAlignment="1">
      <alignment horizontal="center" vertical="center"/>
    </xf>
    <xf numFmtId="0" fontId="13" fillId="0" borderId="4" xfId="22" applyFont="1" applyBorder="1" applyAlignment="1">
      <alignment horizontal="center" vertical="center"/>
    </xf>
    <xf numFmtId="177" fontId="8" fillId="5" borderId="2" xfId="28" applyNumberFormat="1" applyFont="1" applyFill="1" applyBorder="1" applyAlignment="1" applyProtection="1">
      <alignment horizontal="center"/>
    </xf>
    <xf numFmtId="174" fontId="13" fillId="0" borderId="3" xfId="29" applyNumberFormat="1" applyFont="1" applyFill="1" applyBorder="1" applyAlignment="1" applyProtection="1">
      <alignment horizontal="center" vertical="center"/>
    </xf>
    <xf numFmtId="174" fontId="13" fillId="0" borderId="31" xfId="29" applyNumberFormat="1" applyFont="1" applyFill="1" applyBorder="1" applyAlignment="1" applyProtection="1">
      <alignment horizontal="center" vertical="center"/>
    </xf>
    <xf numFmtId="174" fontId="13" fillId="0" borderId="5" xfId="29" applyNumberFormat="1" applyFont="1" applyFill="1" applyBorder="1" applyAlignment="1" applyProtection="1">
      <alignment horizontal="center" vertical="center"/>
    </xf>
    <xf numFmtId="174" fontId="13" fillId="0" borderId="2" xfId="29" applyNumberFormat="1" applyFont="1" applyFill="1" applyBorder="1" applyAlignment="1" applyProtection="1">
      <alignment horizontal="center" vertical="center"/>
    </xf>
    <xf numFmtId="174" fontId="13" fillId="0" borderId="30" xfId="29" applyNumberFormat="1" applyFont="1" applyFill="1" applyBorder="1" applyAlignment="1" applyProtection="1">
      <alignment horizontal="center" vertical="center"/>
    </xf>
    <xf numFmtId="174" fontId="13" fillId="0" borderId="7" xfId="29" applyNumberFormat="1" applyFont="1" applyFill="1" applyBorder="1" applyAlignment="1" applyProtection="1">
      <alignment horizontal="center" vertical="center"/>
    </xf>
    <xf numFmtId="174" fontId="13" fillId="0" borderId="4" xfId="29" applyNumberFormat="1" applyFont="1" applyFill="1" applyBorder="1" applyAlignment="1" applyProtection="1">
      <alignment horizontal="center" vertical="center"/>
    </xf>
    <xf numFmtId="0" fontId="8" fillId="0" borderId="2" xfId="20" applyFont="1" applyBorder="1" applyAlignment="1">
      <alignment horizontal="center" vertical="center"/>
    </xf>
    <xf numFmtId="0" fontId="8" fillId="0" borderId="2" xfId="20" applyFont="1" applyBorder="1" applyAlignment="1">
      <alignment horizontal="center" vertical="center" wrapText="1"/>
    </xf>
    <xf numFmtId="0" fontId="13" fillId="0" borderId="3" xfId="20" applyFont="1" applyBorder="1" applyAlignment="1">
      <alignment horizontal="center" vertical="center"/>
    </xf>
    <xf numFmtId="0" fontId="13" fillId="0" borderId="31" xfId="20" applyFont="1" applyBorder="1" applyAlignment="1">
      <alignment horizontal="center" vertical="center"/>
    </xf>
    <xf numFmtId="0" fontId="13" fillId="0" borderId="5" xfId="20" applyFont="1" applyBorder="1" applyAlignment="1">
      <alignment horizontal="center" vertical="center"/>
    </xf>
    <xf numFmtId="0" fontId="13" fillId="0" borderId="30" xfId="6" applyFont="1" applyBorder="1" applyAlignment="1">
      <alignment horizontal="center" vertical="center" wrapText="1"/>
    </xf>
    <xf numFmtId="0" fontId="13" fillId="0" borderId="4" xfId="6" applyFont="1" applyBorder="1" applyAlignment="1">
      <alignment horizontal="center" vertical="center" wrapText="1"/>
    </xf>
    <xf numFmtId="37" fontId="8" fillId="5" borderId="3" xfId="22" quotePrefix="1" applyNumberFormat="1" applyFont="1" applyFill="1" applyBorder="1" applyAlignment="1">
      <alignment horizontal="left" wrapText="1"/>
    </xf>
    <xf numFmtId="37" fontId="8" fillId="5" borderId="5" xfId="22" quotePrefix="1" applyNumberFormat="1" applyFont="1" applyFill="1" applyBorder="1" applyAlignment="1">
      <alignment horizontal="left" wrapText="1"/>
    </xf>
    <xf numFmtId="0" fontId="8" fillId="2" borderId="3" xfId="20" applyFont="1" applyFill="1" applyBorder="1" applyAlignment="1">
      <alignment horizontal="center" vertical="center" wrapText="1"/>
    </xf>
    <xf numFmtId="0" fontId="8" fillId="2" borderId="31" xfId="20" applyFont="1" applyFill="1" applyBorder="1" applyAlignment="1">
      <alignment horizontal="center" vertical="center" wrapText="1"/>
    </xf>
    <xf numFmtId="0" fontId="8" fillId="2" borderId="5" xfId="20" applyFont="1" applyFill="1" applyBorder="1" applyAlignment="1">
      <alignment horizontal="center" vertical="center" wrapText="1"/>
    </xf>
    <xf numFmtId="0" fontId="13" fillId="0" borderId="41" xfId="6" applyFont="1" applyBorder="1" applyAlignment="1">
      <alignment horizontal="center" vertical="center" wrapText="1"/>
    </xf>
    <xf numFmtId="0" fontId="13" fillId="0" borderId="1" xfId="6" applyFont="1" applyBorder="1" applyAlignment="1">
      <alignment horizontal="center" vertical="center" wrapText="1"/>
    </xf>
    <xf numFmtId="0" fontId="13" fillId="0" borderId="2" xfId="20" applyFont="1" applyBorder="1" applyAlignment="1">
      <alignment horizontal="center" vertical="center" wrapText="1"/>
    </xf>
    <xf numFmtId="0" fontId="13" fillId="0" borderId="2" xfId="20" applyFont="1" applyBorder="1" applyAlignment="1">
      <alignment horizontal="center" vertical="center"/>
    </xf>
    <xf numFmtId="0" fontId="13" fillId="0" borderId="3" xfId="20" applyFont="1" applyBorder="1" applyAlignment="1">
      <alignment horizontal="center" vertical="center" wrapText="1"/>
    </xf>
    <xf numFmtId="0" fontId="13" fillId="0" borderId="5" xfId="20" applyFont="1" applyBorder="1" applyAlignment="1">
      <alignment horizontal="center" vertical="center" wrapText="1"/>
    </xf>
    <xf numFmtId="0" fontId="8" fillId="0" borderId="3" xfId="20" applyFont="1" applyBorder="1" applyAlignment="1">
      <alignment horizontal="center" vertical="center" wrapText="1"/>
    </xf>
    <xf numFmtId="0" fontId="8" fillId="0" borderId="5" xfId="20" applyFont="1" applyBorder="1" applyAlignment="1">
      <alignment horizontal="center" vertical="center" wrapText="1"/>
    </xf>
    <xf numFmtId="0" fontId="13" fillId="0" borderId="2" xfId="6" applyFont="1" applyBorder="1" applyAlignment="1">
      <alignment horizontal="center" vertical="center" wrapText="1"/>
    </xf>
    <xf numFmtId="0" fontId="8" fillId="2" borderId="30"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4" xfId="0" applyFont="1" applyFill="1" applyBorder="1" applyAlignment="1">
      <alignment horizontal="left" vertical="center" wrapText="1"/>
    </xf>
    <xf numFmtId="171" fontId="8" fillId="6" borderId="30" xfId="28" applyNumberFormat="1" applyFont="1" applyFill="1" applyBorder="1" applyAlignment="1" applyProtection="1">
      <alignment horizontal="center" vertical="center" wrapText="1"/>
      <protection locked="0"/>
    </xf>
    <xf numFmtId="171" fontId="8" fillId="6" borderId="7" xfId="28" applyNumberFormat="1" applyFont="1" applyFill="1" applyBorder="1" applyAlignment="1" applyProtection="1">
      <alignment horizontal="center" vertical="center" wrapText="1"/>
      <protection locked="0"/>
    </xf>
    <xf numFmtId="171" fontId="8" fillId="6" borderId="4" xfId="28" applyNumberFormat="1" applyFont="1" applyFill="1" applyBorder="1" applyAlignment="1" applyProtection="1">
      <alignment horizontal="center" vertical="center" wrapText="1"/>
      <protection locked="0"/>
    </xf>
    <xf numFmtId="0" fontId="13" fillId="2" borderId="3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20" applyFont="1" applyFill="1" applyBorder="1" applyAlignment="1">
      <alignment horizontal="center" vertical="center" wrapText="1"/>
    </xf>
    <xf numFmtId="0" fontId="13" fillId="2" borderId="31" xfId="20" applyFont="1" applyFill="1" applyBorder="1" applyAlignment="1">
      <alignment horizontal="center" vertical="center" wrapText="1"/>
    </xf>
    <xf numFmtId="0" fontId="13" fillId="2" borderId="5" xfId="20" applyFont="1" applyFill="1" applyBorder="1" applyAlignment="1">
      <alignment horizontal="center" vertical="center" wrapText="1"/>
    </xf>
    <xf numFmtId="37" fontId="8" fillId="3" borderId="3" xfId="22" quotePrefix="1" applyNumberFormat="1" applyFont="1" applyFill="1" applyBorder="1" applyAlignment="1">
      <alignment horizontal="left" wrapText="1"/>
    </xf>
    <xf numFmtId="37" fontId="8" fillId="3" borderId="5" xfId="22" quotePrefix="1" applyNumberFormat="1" applyFont="1" applyFill="1" applyBorder="1" applyAlignment="1">
      <alignment horizontal="left" wrapText="1"/>
    </xf>
    <xf numFmtId="0" fontId="8" fillId="4" borderId="43" xfId="31" applyFont="1" applyFill="1" applyBorder="1" applyAlignment="1" applyProtection="1">
      <alignment horizontal="center" vertical="center" wrapText="1"/>
      <protection locked="0"/>
    </xf>
    <xf numFmtId="0" fontId="8" fillId="4" borderId="1" xfId="31" applyFont="1" applyFill="1" applyBorder="1" applyAlignment="1" applyProtection="1">
      <alignment horizontal="center" vertical="center" wrapText="1"/>
      <protection locked="0"/>
    </xf>
    <xf numFmtId="0" fontId="8" fillId="4" borderId="6" xfId="31" applyFont="1" applyFill="1" applyBorder="1" applyAlignment="1" applyProtection="1">
      <alignment horizontal="center" vertical="center" wrapText="1"/>
      <protection locked="0"/>
    </xf>
    <xf numFmtId="37" fontId="8" fillId="2" borderId="0" xfId="27" applyNumberFormat="1" applyFill="1" applyAlignment="1">
      <alignment horizontal="right"/>
    </xf>
    <xf numFmtId="0" fontId="8" fillId="4" borderId="3" xfId="31" applyFont="1" applyFill="1" applyBorder="1" applyAlignment="1" applyProtection="1">
      <alignment horizontal="center" vertical="center" wrapText="1"/>
      <protection locked="0"/>
    </xf>
    <xf numFmtId="0" fontId="12" fillId="4" borderId="31"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3" fillId="0" borderId="1" xfId="27" applyFont="1" applyBorder="1" applyAlignment="1">
      <alignment horizontal="left" vertical="center" wrapText="1"/>
    </xf>
    <xf numFmtId="0" fontId="8" fillId="4" borderId="31" xfId="31" applyFont="1" applyFill="1" applyBorder="1" applyAlignment="1" applyProtection="1">
      <alignment horizontal="center" vertical="center" wrapText="1"/>
      <protection locked="0"/>
    </xf>
    <xf numFmtId="0" fontId="8" fillId="4" borderId="5" xfId="31" applyFont="1" applyFill="1" applyBorder="1" applyAlignment="1" applyProtection="1">
      <alignment horizontal="center" vertical="center" wrapText="1"/>
      <protection locked="0"/>
    </xf>
    <xf numFmtId="0" fontId="13" fillId="2" borderId="1" xfId="27" applyFont="1" applyFill="1" applyBorder="1" applyAlignment="1">
      <alignment horizontal="left" vertical="center" wrapText="1"/>
    </xf>
    <xf numFmtId="0" fontId="13" fillId="2" borderId="3" xfId="31" applyFont="1" applyFill="1" applyBorder="1" applyAlignment="1">
      <alignment horizontal="left" vertical="center" wrapText="1"/>
    </xf>
    <xf numFmtId="0" fontId="13" fillId="2" borderId="31" xfId="31" applyFont="1" applyFill="1" applyBorder="1" applyAlignment="1">
      <alignment horizontal="left" vertical="center" wrapText="1"/>
    </xf>
    <xf numFmtId="171" fontId="8" fillId="6" borderId="2" xfId="27" applyNumberFormat="1" applyFill="1" applyBorder="1" applyAlignment="1" applyProtection="1">
      <alignment horizontal="right" vertical="center" wrapText="1"/>
      <protection locked="0"/>
    </xf>
    <xf numFmtId="0" fontId="13" fillId="2" borderId="0" xfId="27" applyFont="1" applyFill="1" applyAlignment="1">
      <alignment horizontal="left" vertical="center"/>
    </xf>
    <xf numFmtId="0" fontId="13" fillId="2" borderId="0" xfId="27" quotePrefix="1" applyFont="1" applyFill="1" applyAlignment="1">
      <alignment horizontal="left" vertical="center"/>
    </xf>
    <xf numFmtId="0" fontId="13" fillId="2" borderId="2" xfId="32" applyFont="1" applyFill="1" applyBorder="1" applyAlignment="1">
      <alignment horizontal="left" vertical="center" wrapText="1"/>
    </xf>
    <xf numFmtId="0" fontId="8" fillId="4" borderId="3" xfId="32" applyFill="1" applyBorder="1" applyAlignment="1" applyProtection="1">
      <alignment horizontal="left" vertical="center" wrapText="1"/>
      <protection locked="0"/>
    </xf>
    <xf numFmtId="0" fontId="8" fillId="4" borderId="5" xfId="32" applyFill="1" applyBorder="1" applyAlignment="1" applyProtection="1">
      <alignment horizontal="left" vertical="center" wrapText="1"/>
      <protection locked="0"/>
    </xf>
    <xf numFmtId="0" fontId="8" fillId="4" borderId="2" xfId="32" applyFill="1" applyBorder="1" applyAlignment="1" applyProtection="1">
      <alignment horizontal="left" vertical="center" wrapText="1"/>
      <protection locked="0"/>
    </xf>
    <xf numFmtId="0" fontId="13" fillId="0" borderId="3" xfId="6" applyFont="1" applyBorder="1" applyAlignment="1">
      <alignment horizontal="center" vertical="center" wrapText="1"/>
    </xf>
    <xf numFmtId="0" fontId="13" fillId="0" borderId="5" xfId="6" applyFont="1" applyBorder="1" applyAlignment="1">
      <alignment horizontal="center" vertical="center" wrapText="1"/>
    </xf>
    <xf numFmtId="1" fontId="8" fillId="5" borderId="2" xfId="28" applyNumberFormat="1" applyFont="1" applyFill="1" applyBorder="1" applyAlignment="1" applyProtection="1">
      <alignment horizontal="center" vertical="center"/>
    </xf>
    <xf numFmtId="0" fontId="8" fillId="5" borderId="31" xfId="22" applyFont="1" applyFill="1" applyBorder="1" applyAlignment="1">
      <alignment horizontal="center" vertical="center" wrapText="1"/>
    </xf>
    <xf numFmtId="0" fontId="8" fillId="5" borderId="2" xfId="22" applyFont="1" applyFill="1" applyBorder="1" applyAlignment="1">
      <alignment horizontal="center" vertical="center" wrapText="1"/>
    </xf>
    <xf numFmtId="164" fontId="13" fillId="0" borderId="40" xfId="22" applyNumberFormat="1" applyFont="1" applyBorder="1" applyAlignment="1" applyProtection="1">
      <alignment horizontal="center" vertical="center" wrapText="1"/>
      <protection hidden="1"/>
    </xf>
    <xf numFmtId="164" fontId="13" fillId="0" borderId="41" xfId="22" applyNumberFormat="1" applyFont="1" applyBorder="1" applyAlignment="1" applyProtection="1">
      <alignment horizontal="center" vertical="center" wrapText="1"/>
      <protection hidden="1"/>
    </xf>
    <xf numFmtId="164" fontId="13" fillId="0" borderId="39" xfId="22" applyNumberFormat="1" applyFont="1" applyBorder="1" applyAlignment="1" applyProtection="1">
      <alignment horizontal="center" vertical="center" wrapText="1"/>
      <protection hidden="1"/>
    </xf>
    <xf numFmtId="164" fontId="13" fillId="0" borderId="42" xfId="22" applyNumberFormat="1" applyFont="1" applyBorder="1" applyAlignment="1" applyProtection="1">
      <alignment horizontal="center" vertical="center" wrapText="1"/>
      <protection hidden="1"/>
    </xf>
    <xf numFmtId="164" fontId="13" fillId="0" borderId="0" xfId="22" applyNumberFormat="1" applyFont="1" applyAlignment="1" applyProtection="1">
      <alignment horizontal="center" vertical="center" wrapText="1"/>
      <protection hidden="1"/>
    </xf>
    <xf numFmtId="164" fontId="13" fillId="0" borderId="38" xfId="22" applyNumberFormat="1" applyFont="1" applyBorder="1" applyAlignment="1" applyProtection="1">
      <alignment horizontal="center" vertical="center" wrapText="1"/>
      <protection hidden="1"/>
    </xf>
    <xf numFmtId="164" fontId="8" fillId="4" borderId="3" xfId="24" applyNumberFormat="1" applyFont="1" applyFill="1" applyBorder="1" applyAlignment="1" applyProtection="1">
      <alignment horizontal="center" vertical="center" wrapText="1"/>
      <protection locked="0"/>
    </xf>
    <xf numFmtId="164" fontId="8" fillId="4" borderId="5" xfId="24" applyNumberFormat="1" applyFont="1" applyFill="1" applyBorder="1" applyAlignment="1" applyProtection="1">
      <alignment horizontal="center" vertical="center" wrapText="1"/>
      <protection locked="0"/>
    </xf>
    <xf numFmtId="0" fontId="8" fillId="2" borderId="31" xfId="22" applyFont="1" applyFill="1" applyBorder="1" applyAlignment="1">
      <alignment horizontal="center" vertical="center" wrapText="1"/>
    </xf>
    <xf numFmtId="0" fontId="8" fillId="2" borderId="43" xfId="22" applyFont="1" applyFill="1" applyBorder="1" applyAlignment="1">
      <alignment horizontal="center" vertical="center" wrapText="1"/>
    </xf>
    <xf numFmtId="0" fontId="8" fillId="2" borderId="1" xfId="22" applyFont="1" applyFill="1" applyBorder="1" applyAlignment="1">
      <alignment horizontal="center" vertical="center" wrapText="1"/>
    </xf>
    <xf numFmtId="0" fontId="8" fillId="2" borderId="6" xfId="22" applyFont="1" applyFill="1" applyBorder="1" applyAlignment="1">
      <alignment horizontal="center" vertical="center" wrapText="1"/>
    </xf>
    <xf numFmtId="164" fontId="13" fillId="0" borderId="2" xfId="22" applyNumberFormat="1" applyFont="1" applyBorder="1" applyAlignment="1" applyProtection="1">
      <alignment horizontal="center" vertical="center" wrapText="1"/>
      <protection hidden="1"/>
    </xf>
    <xf numFmtId="0" fontId="8" fillId="2" borderId="3"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2" borderId="2" xfId="0" applyFont="1" applyFill="1" applyBorder="1" applyAlignment="1">
      <alignment vertical="center"/>
    </xf>
    <xf numFmtId="0" fontId="8" fillId="2" borderId="0" xfId="0" applyFont="1" applyFill="1" applyAlignment="1">
      <alignment horizontal="justify" vertical="center" wrapText="1"/>
    </xf>
    <xf numFmtId="0" fontId="13" fillId="0" borderId="0" xfId="27" applyFont="1" applyAlignment="1">
      <alignment vertical="center" wrapText="1"/>
    </xf>
    <xf numFmtId="0" fontId="13" fillId="0" borderId="0" xfId="31" applyFont="1" applyAlignment="1">
      <alignment vertical="center" wrapText="1"/>
    </xf>
    <xf numFmtId="0" fontId="8" fillId="4" borderId="2" xfId="31" applyFont="1" applyFill="1" applyBorder="1" applyAlignment="1" applyProtection="1">
      <alignment horizontal="center" vertical="center" wrapText="1"/>
      <protection locked="0"/>
    </xf>
    <xf numFmtId="0" fontId="13" fillId="2" borderId="0" xfId="27" applyFont="1" applyFill="1" applyAlignment="1">
      <alignment vertical="center" wrapText="1"/>
    </xf>
    <xf numFmtId="0" fontId="13" fillId="2" borderId="0" xfId="31" applyFont="1" applyFill="1" applyAlignment="1">
      <alignment vertical="center" wrapText="1"/>
    </xf>
    <xf numFmtId="0" fontId="13" fillId="2" borderId="3" xfId="31" applyFont="1" applyFill="1" applyBorder="1" applyAlignment="1">
      <alignment horizontal="left" vertical="center"/>
    </xf>
    <xf numFmtId="0" fontId="13" fillId="2" borderId="5" xfId="31" applyFont="1" applyFill="1" applyBorder="1" applyAlignment="1">
      <alignment horizontal="left" vertical="center"/>
    </xf>
    <xf numFmtId="0" fontId="13" fillId="2" borderId="31" xfId="31" applyFont="1" applyFill="1" applyBorder="1" applyAlignment="1">
      <alignment horizontal="left" vertical="center"/>
    </xf>
    <xf numFmtId="0" fontId="8" fillId="2" borderId="0" xfId="31" applyFont="1" applyFill="1">
      <alignment vertical="center"/>
    </xf>
    <xf numFmtId="0" fontId="13" fillId="2" borderId="2" xfId="27" applyFont="1" applyFill="1" applyBorder="1" applyAlignment="1">
      <alignment horizontal="left" vertical="center"/>
    </xf>
    <xf numFmtId="0" fontId="13" fillId="0" borderId="31" xfId="20" applyFont="1" applyBorder="1" applyAlignment="1">
      <alignment horizontal="center" vertical="center" wrapText="1"/>
    </xf>
    <xf numFmtId="171" fontId="8" fillId="6" borderId="4" xfId="1" applyNumberFormat="1" applyFont="1" applyFill="1" applyBorder="1" applyAlignment="1" applyProtection="1">
      <alignment horizontal="center" vertical="center" wrapText="1"/>
      <protection locked="0"/>
    </xf>
    <xf numFmtId="0" fontId="13" fillId="2" borderId="30"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8" fillId="2" borderId="2" xfId="3" applyFont="1" applyFill="1" applyBorder="1" applyAlignment="1">
      <alignment horizontal="left" vertical="center" wrapText="1"/>
    </xf>
    <xf numFmtId="0" fontId="8" fillId="2" borderId="2" xfId="22" applyFont="1" applyFill="1" applyBorder="1" applyAlignment="1">
      <alignment horizontal="center" vertical="center"/>
    </xf>
    <xf numFmtId="0" fontId="13" fillId="2" borderId="2" xfId="22" applyFont="1" applyFill="1" applyBorder="1" applyAlignment="1">
      <alignment horizontal="center" vertical="center" wrapText="1" readingOrder="1"/>
    </xf>
    <xf numFmtId="0" fontId="8" fillId="4" borderId="3" xfId="12" applyFont="1" applyFill="1" applyBorder="1" applyAlignment="1" applyProtection="1">
      <alignment horizontal="center" vertical="center" wrapText="1"/>
      <protection locked="0"/>
    </xf>
    <xf numFmtId="0" fontId="8" fillId="4" borderId="5" xfId="12" applyFont="1" applyFill="1" applyBorder="1" applyAlignment="1" applyProtection="1">
      <alignment horizontal="center" vertical="center" wrapText="1"/>
      <protection locked="0"/>
    </xf>
    <xf numFmtId="0" fontId="8" fillId="2" borderId="0" xfId="3" applyFont="1" applyFill="1" applyAlignment="1">
      <alignment horizontal="left" vertical="center" wrapText="1"/>
    </xf>
    <xf numFmtId="0" fontId="8" fillId="2" borderId="38" xfId="3" applyFont="1" applyFill="1" applyBorder="1" applyAlignment="1">
      <alignment horizontal="left" vertical="center" wrapText="1"/>
    </xf>
    <xf numFmtId="0" fontId="8" fillId="2" borderId="2" xfId="3" applyFont="1" applyFill="1" applyBorder="1" applyAlignment="1">
      <alignment horizontal="left" vertical="center"/>
    </xf>
    <xf numFmtId="0" fontId="8" fillId="0" borderId="30"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13" fillId="0" borderId="40" xfId="0" applyFont="1" applyBorder="1" applyAlignment="1">
      <alignment horizontal="center"/>
    </xf>
    <xf numFmtId="0" fontId="13" fillId="0" borderId="42" xfId="0" applyFont="1" applyBorder="1" applyAlignment="1">
      <alignment horizontal="center"/>
    </xf>
    <xf numFmtId="0" fontId="13" fillId="0" borderId="43" xfId="0" applyFont="1" applyBorder="1" applyAlignment="1">
      <alignment horizontal="center"/>
    </xf>
    <xf numFmtId="0" fontId="13" fillId="0" borderId="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40" xfId="0" applyFont="1" applyBorder="1" applyAlignment="1">
      <alignment horizontal="center" vertical="center"/>
    </xf>
    <xf numFmtId="0" fontId="8" fillId="0" borderId="43" xfId="0" applyFont="1" applyBorder="1" applyAlignment="1">
      <alignment horizontal="center" vertical="center"/>
    </xf>
    <xf numFmtId="0" fontId="8" fillId="5" borderId="3" xfId="0" applyFont="1" applyFill="1" applyBorder="1" applyAlignment="1">
      <alignment horizontal="center"/>
    </xf>
    <xf numFmtId="0" fontId="8" fillId="5" borderId="5" xfId="0" applyFont="1" applyFill="1" applyBorder="1" applyAlignment="1">
      <alignment horizontal="center"/>
    </xf>
    <xf numFmtId="0" fontId="8" fillId="3" borderId="3" xfId="0" applyFont="1" applyFill="1" applyBorder="1" applyAlignment="1">
      <alignment horizontal="center"/>
    </xf>
    <xf numFmtId="0" fontId="8" fillId="3" borderId="5" xfId="0" applyFont="1" applyFill="1" applyBorder="1" applyAlignment="1">
      <alignment horizontal="center"/>
    </xf>
    <xf numFmtId="0" fontId="8" fillId="4" borderId="2" xfId="3" applyFont="1" applyFill="1" applyBorder="1" applyAlignment="1" applyProtection="1">
      <alignment horizontal="center" vertical="center" wrapText="1"/>
      <protection locked="0"/>
    </xf>
    <xf numFmtId="9" fontId="8" fillId="0" borderId="2" xfId="33" applyFont="1" applyBorder="1" applyAlignment="1" applyProtection="1">
      <alignment horizontal="left" vertical="top" wrapText="1"/>
    </xf>
    <xf numFmtId="9" fontId="8" fillId="0" borderId="40" xfId="33" applyFont="1" applyBorder="1" applyAlignment="1" applyProtection="1">
      <alignment horizontal="left" vertical="top" wrapText="1"/>
    </xf>
    <xf numFmtId="9" fontId="8" fillId="0" borderId="39" xfId="33" applyFont="1" applyBorder="1" applyAlignment="1" applyProtection="1">
      <alignment horizontal="left" vertical="top" wrapText="1"/>
    </xf>
    <xf numFmtId="9" fontId="8" fillId="0" borderId="43" xfId="33" applyFont="1" applyBorder="1" applyAlignment="1" applyProtection="1">
      <alignment horizontal="left" vertical="top" wrapText="1"/>
    </xf>
    <xf numFmtId="9" fontId="8" fillId="0" borderId="6" xfId="33" applyFont="1" applyBorder="1" applyAlignment="1" applyProtection="1">
      <alignment horizontal="left" vertical="top" wrapText="1"/>
    </xf>
    <xf numFmtId="0" fontId="8" fillId="4" borderId="3" xfId="3" applyFont="1" applyFill="1" applyBorder="1" applyAlignment="1" applyProtection="1">
      <alignment horizontal="left" vertical="center" wrapText="1"/>
      <protection locked="0"/>
    </xf>
    <xf numFmtId="0" fontId="8" fillId="4" borderId="31" xfId="3" applyFont="1" applyFill="1" applyBorder="1" applyAlignment="1" applyProtection="1">
      <alignment horizontal="left" vertical="center" wrapText="1"/>
      <protection locked="0"/>
    </xf>
    <xf numFmtId="0" fontId="8" fillId="4" borderId="5" xfId="3" applyFont="1" applyFill="1" applyBorder="1" applyAlignment="1" applyProtection="1">
      <alignment horizontal="left" vertical="center" wrapText="1"/>
      <protection locked="0"/>
    </xf>
    <xf numFmtId="0" fontId="40" fillId="0" borderId="0" xfId="3" applyFont="1" applyAlignment="1">
      <alignment horizontal="left" vertical="center" wrapText="1"/>
    </xf>
    <xf numFmtId="0" fontId="8" fillId="6" borderId="3" xfId="3" applyFont="1" applyFill="1" applyBorder="1" applyAlignment="1" applyProtection="1">
      <alignment horizontal="left" vertical="center" wrapText="1"/>
      <protection locked="0"/>
    </xf>
    <xf numFmtId="0" fontId="8" fillId="6" borderId="31" xfId="3" applyFont="1" applyFill="1" applyBorder="1" applyAlignment="1" applyProtection="1">
      <alignment horizontal="left" vertical="center" wrapText="1"/>
      <protection locked="0"/>
    </xf>
    <xf numFmtId="0" fontId="8" fillId="6" borderId="5" xfId="3" applyFont="1" applyFill="1" applyBorder="1" applyAlignment="1" applyProtection="1">
      <alignment horizontal="left" vertical="center" wrapText="1"/>
      <protection locked="0"/>
    </xf>
    <xf numFmtId="0" fontId="8" fillId="0" borderId="2" xfId="3" applyFont="1" applyBorder="1" applyAlignment="1">
      <alignment horizontal="center" vertical="center" wrapText="1"/>
    </xf>
    <xf numFmtId="0" fontId="8" fillId="0" borderId="43" xfId="3" applyFont="1" applyBorder="1" applyAlignment="1">
      <alignment vertical="center" wrapText="1"/>
    </xf>
    <xf numFmtId="0" fontId="8" fillId="0" borderId="6" xfId="3" applyFont="1" applyBorder="1" applyAlignment="1">
      <alignment vertical="center" wrapText="1"/>
    </xf>
    <xf numFmtId="0" fontId="8" fillId="0" borderId="3" xfId="3" applyFont="1" applyBorder="1" applyAlignment="1">
      <alignment vertical="center" wrapText="1"/>
    </xf>
    <xf numFmtId="0" fontId="8" fillId="0" borderId="5" xfId="3" applyFont="1" applyBorder="1" applyAlignment="1">
      <alignment vertical="center" wrapText="1"/>
    </xf>
    <xf numFmtId="0" fontId="8" fillId="4" borderId="3" xfId="3" applyFont="1" applyFill="1" applyBorder="1" applyAlignment="1" applyProtection="1">
      <alignment horizontal="right" vertical="center" wrapText="1"/>
      <protection locked="0"/>
    </xf>
    <xf numFmtId="0" fontId="8" fillId="4" borderId="31" xfId="3" applyFont="1" applyFill="1" applyBorder="1" applyAlignment="1" applyProtection="1">
      <alignment horizontal="right" vertical="center" wrapText="1"/>
      <protection locked="0"/>
    </xf>
    <xf numFmtId="0" fontId="8" fillId="4" borderId="5" xfId="3" applyFont="1" applyFill="1" applyBorder="1" applyAlignment="1" applyProtection="1">
      <alignment horizontal="right" vertical="center" wrapText="1"/>
      <protection locked="0"/>
    </xf>
    <xf numFmtId="0" fontId="8" fillId="0" borderId="3" xfId="3" applyFont="1" applyBorder="1" applyAlignment="1">
      <alignment horizontal="justify" vertical="center" wrapText="1"/>
    </xf>
    <xf numFmtId="0" fontId="8" fillId="0" borderId="31" xfId="3" applyFont="1" applyBorder="1" applyAlignment="1">
      <alignment horizontal="justify" vertical="center" wrapText="1"/>
    </xf>
    <xf numFmtId="0" fontId="8" fillId="0" borderId="5" xfId="3" applyFont="1" applyBorder="1" applyAlignment="1">
      <alignment horizontal="justify" vertical="center" wrapText="1"/>
    </xf>
    <xf numFmtId="0" fontId="8" fillId="6" borderId="3" xfId="3" applyFont="1" applyFill="1" applyBorder="1" applyAlignment="1" applyProtection="1">
      <alignment horizontal="center" vertical="center" wrapText="1"/>
      <protection locked="0"/>
    </xf>
    <xf numFmtId="0" fontId="8" fillId="6" borderId="31" xfId="3" applyFont="1" applyFill="1" applyBorder="1" applyAlignment="1" applyProtection="1">
      <alignment horizontal="center" vertical="center" wrapText="1"/>
      <protection locked="0"/>
    </xf>
    <xf numFmtId="0" fontId="8" fillId="4" borderId="31" xfId="3" applyFont="1" applyFill="1" applyBorder="1" applyAlignment="1" applyProtection="1">
      <alignment horizontal="center" vertical="center" wrapText="1"/>
      <protection locked="0"/>
    </xf>
    <xf numFmtId="0" fontId="8" fillId="4" borderId="5" xfId="3" applyFont="1" applyFill="1" applyBorder="1" applyAlignment="1" applyProtection="1">
      <alignment horizontal="center" vertical="center" wrapText="1"/>
      <protection locked="0"/>
    </xf>
    <xf numFmtId="9" fontId="8" fillId="0" borderId="3" xfId="33" applyFont="1" applyBorder="1" applyAlignment="1" applyProtection="1">
      <alignment horizontal="center" vertical="center" wrapText="1"/>
    </xf>
    <xf numFmtId="9" fontId="8" fillId="0" borderId="31" xfId="33" applyFont="1" applyBorder="1" applyAlignment="1" applyProtection="1">
      <alignment horizontal="center" vertical="center" wrapText="1"/>
    </xf>
    <xf numFmtId="9" fontId="8" fillId="0" borderId="5" xfId="33" applyFont="1" applyBorder="1" applyAlignment="1" applyProtection="1">
      <alignment horizontal="center" vertical="center" wrapText="1"/>
    </xf>
    <xf numFmtId="0" fontId="8" fillId="4" borderId="3" xfId="3" applyFont="1" applyFill="1" applyBorder="1" applyAlignment="1" applyProtection="1">
      <alignment vertical="center" wrapText="1"/>
      <protection locked="0"/>
    </xf>
    <xf numFmtId="0" fontId="8" fillId="4" borderId="31" xfId="3" applyFont="1" applyFill="1" applyBorder="1" applyAlignment="1" applyProtection="1">
      <alignment vertical="center" wrapText="1"/>
      <protection locked="0"/>
    </xf>
    <xf numFmtId="0" fontId="8" fillId="4" borderId="5" xfId="3" applyFont="1" applyFill="1" applyBorder="1" applyAlignment="1" applyProtection="1">
      <alignment vertical="center" wrapText="1"/>
      <protection locked="0"/>
    </xf>
    <xf numFmtId="0" fontId="8" fillId="4" borderId="3" xfId="3" applyFont="1" applyFill="1" applyBorder="1" applyAlignment="1" applyProtection="1">
      <alignment horizontal="center" vertical="center" wrapText="1"/>
      <protection locked="0"/>
    </xf>
    <xf numFmtId="0" fontId="12" fillId="5" borderId="31" xfId="0" applyFont="1" applyFill="1" applyBorder="1" applyAlignment="1">
      <alignment horizontal="left"/>
    </xf>
    <xf numFmtId="9" fontId="8" fillId="4" borderId="3" xfId="33" applyFont="1" applyFill="1" applyBorder="1" applyAlignment="1" applyProtection="1">
      <alignment horizontal="center" vertical="center" wrapText="1"/>
      <protection locked="0"/>
    </xf>
    <xf numFmtId="9" fontId="8" fillId="4" borderId="31" xfId="33" applyFont="1" applyFill="1" applyBorder="1" applyAlignment="1" applyProtection="1">
      <alignment horizontal="center" vertical="center" wrapText="1"/>
      <protection locked="0"/>
    </xf>
    <xf numFmtId="9" fontId="8" fillId="4" borderId="5" xfId="33" applyFont="1" applyFill="1" applyBorder="1" applyAlignment="1" applyProtection="1">
      <alignment horizontal="center" vertical="center" wrapText="1"/>
      <protection locked="0"/>
    </xf>
  </cellXfs>
  <cellStyles count="37">
    <cellStyle name="Comma" xfId="1" builtinId="3"/>
    <cellStyle name="Comma 2 2 2 2 2" xfId="28" xr:uid="{00000000-0005-0000-0000-000001000000}"/>
    <cellStyle name="Comma 2 5" xfId="4" xr:uid="{00000000-0005-0000-0000-000002000000}"/>
    <cellStyle name="Comma 2 5 2" xfId="5" xr:uid="{00000000-0005-0000-0000-000003000000}"/>
    <cellStyle name="Comma 2 7" xfId="34" xr:uid="{00000000-0005-0000-0000-000004000000}"/>
    <cellStyle name="Comma 3" xfId="30" xr:uid="{00000000-0005-0000-0000-000005000000}"/>
    <cellStyle name="Comma 3 2 2 4" xfId="24" xr:uid="{00000000-0005-0000-0000-000006000000}"/>
    <cellStyle name="Comma 7 2" xfId="29" xr:uid="{00000000-0005-0000-0000-000007000000}"/>
    <cellStyle name="IAIS_FT.Caption" xfId="21" xr:uid="{00000000-0005-0000-0000-000009000000}"/>
    <cellStyle name="Normal" xfId="0" builtinId="0"/>
    <cellStyle name="Normal 10 2 3 7" xfId="15" xr:uid="{00000000-0005-0000-0000-00000B000000}"/>
    <cellStyle name="Normal 14 2" xfId="12" xr:uid="{00000000-0005-0000-0000-00000C000000}"/>
    <cellStyle name="Normal 2" xfId="36" xr:uid="{00000000-0005-0000-0000-00000D000000}"/>
    <cellStyle name="Normal 2 2 3" xfId="20" xr:uid="{00000000-0005-0000-0000-00000E000000}"/>
    <cellStyle name="Normal 2 4" xfId="16" xr:uid="{00000000-0005-0000-0000-00000F000000}"/>
    <cellStyle name="Normal 2 5 2" xfId="18" xr:uid="{00000000-0005-0000-0000-000010000000}"/>
    <cellStyle name="Normal 2 6" xfId="3" xr:uid="{00000000-0005-0000-0000-000011000000}"/>
    <cellStyle name="Normal 5 2" xfId="6" xr:uid="{00000000-0005-0000-0000-000012000000}"/>
    <cellStyle name="Normal 6" xfId="25" xr:uid="{00000000-0005-0000-0000-000013000000}"/>
    <cellStyle name="Normal 8" xfId="22" xr:uid="{00000000-0005-0000-0000-000014000000}"/>
    <cellStyle name="Normal 9" xfId="23" xr:uid="{00000000-0005-0000-0000-000015000000}"/>
    <cellStyle name="Normal_Report layout" xfId="31" xr:uid="{00000000-0005-0000-0000-000016000000}"/>
    <cellStyle name="Percent" xfId="2" builtinId="5"/>
    <cellStyle name="Percent 2" xfId="26" xr:uid="{00000000-0005-0000-0000-000018000000}"/>
    <cellStyle name="Percent 2 2 2" xfId="35" xr:uid="{00000000-0005-0000-0000-000019000000}"/>
    <cellStyle name="Percent 2 5" xfId="33" xr:uid="{00000000-0005-0000-0000-00001A000000}"/>
    <cellStyle name="QIS5Area" xfId="17" xr:uid="{00000000-0005-0000-0000-00001B000000}"/>
    <cellStyle name="QIS5CalcCell" xfId="9" xr:uid="{00000000-0005-0000-0000-00001C000000}"/>
    <cellStyle name="QIS5InputCell" xfId="14" xr:uid="{00000000-0005-0000-0000-00001D000000}"/>
    <cellStyle name="QIS5InputCell 2" xfId="19" xr:uid="{00000000-0005-0000-0000-00001E000000}"/>
    <cellStyle name="QIS5Label" xfId="13" xr:uid="{00000000-0005-0000-0000-00001F000000}"/>
    <cellStyle name="一般_Sheet1_Report layout" xfId="27" xr:uid="{00000000-0005-0000-0000-000020000000}"/>
    <cellStyle name="一般_Sheet2" xfId="32" xr:uid="{00000000-0005-0000-0000-000021000000}"/>
    <cellStyle name="常规 2 2" xfId="7" xr:uid="{00000000-0005-0000-0000-000022000000}"/>
    <cellStyle name="常规 2 3" xfId="11" xr:uid="{00000000-0005-0000-0000-000023000000}"/>
    <cellStyle name="常规 3" xfId="10" xr:uid="{00000000-0005-0000-0000-000024000000}"/>
    <cellStyle name="常规 3 2" xfId="8" xr:uid="{00000000-0005-0000-0000-000025000000}"/>
  </cellStyles>
  <dxfs count="166">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colors>
    <mruColors>
      <color rgb="FFBFBFBF"/>
      <color rgb="FFFFFF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125132</xdr:colOff>
      <xdr:row>1</xdr:row>
      <xdr:rowOff>156322</xdr:rowOff>
    </xdr:from>
    <xdr:to>
      <xdr:col>4</xdr:col>
      <xdr:colOff>1776132</xdr:colOff>
      <xdr:row>3</xdr:row>
      <xdr:rowOff>55469</xdr:rowOff>
    </xdr:to>
    <xdr:sp macro="" textlink="">
      <xdr:nvSpPr>
        <xdr:cNvPr id="2" name="F1_CW">
          <a:extLst>
            <a:ext uri="{FF2B5EF4-FFF2-40B4-BE49-F238E27FC236}">
              <a16:creationId xmlns:a16="http://schemas.microsoft.com/office/drawing/2014/main" id="{00000000-0008-0000-0400-000002000000}"/>
            </a:ext>
          </a:extLst>
        </xdr:cNvPr>
        <xdr:cNvSpPr/>
      </xdr:nvSpPr>
      <xdr:spPr>
        <a:xfrm>
          <a:off x="8983382" y="321422"/>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1_CW">
          <a:extLst>
            <a:ext uri="{FF2B5EF4-FFF2-40B4-BE49-F238E27FC236}">
              <a16:creationId xmlns:a16="http://schemas.microsoft.com/office/drawing/2014/main" id="{00000000-0008-0000-05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_CW">
          <a:extLst>
            <a:ext uri="{FF2B5EF4-FFF2-40B4-BE49-F238E27FC236}">
              <a16:creationId xmlns:a16="http://schemas.microsoft.com/office/drawing/2014/main" id="{00000000-0008-0000-06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A_CW">
          <a:extLst>
            <a:ext uri="{FF2B5EF4-FFF2-40B4-BE49-F238E27FC236}">
              <a16:creationId xmlns:a16="http://schemas.microsoft.com/office/drawing/2014/main" id="{00000000-0008-0000-07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B_CW">
          <a:extLst>
            <a:ext uri="{FF2B5EF4-FFF2-40B4-BE49-F238E27FC236}">
              <a16:creationId xmlns:a16="http://schemas.microsoft.com/office/drawing/2014/main" id="{00000000-0008-0000-08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xdr:colOff>
      <xdr:row>1</xdr:row>
      <xdr:rowOff>155949</xdr:rowOff>
    </xdr:from>
    <xdr:to>
      <xdr:col>6</xdr:col>
      <xdr:colOff>356347</xdr:colOff>
      <xdr:row>3</xdr:row>
      <xdr:rowOff>55096</xdr:rowOff>
    </xdr:to>
    <xdr:sp macro="" textlink="">
      <xdr:nvSpPr>
        <xdr:cNvPr id="2" name="FCONC1_CW">
          <a:extLst>
            <a:ext uri="{FF2B5EF4-FFF2-40B4-BE49-F238E27FC236}">
              <a16:creationId xmlns:a16="http://schemas.microsoft.com/office/drawing/2014/main" id="{00000000-0008-0000-0900-000002000000}"/>
            </a:ext>
          </a:extLst>
        </xdr:cNvPr>
        <xdr:cNvSpPr/>
      </xdr:nvSpPr>
      <xdr:spPr>
        <a:xfrm>
          <a:off x="7510929" y="365499"/>
          <a:ext cx="1652868"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121771</xdr:colOff>
      <xdr:row>1</xdr:row>
      <xdr:rowOff>155949</xdr:rowOff>
    </xdr:from>
    <xdr:to>
      <xdr:col>6</xdr:col>
      <xdr:colOff>622300</xdr:colOff>
      <xdr:row>3</xdr:row>
      <xdr:rowOff>55096</xdr:rowOff>
    </xdr:to>
    <xdr:sp macro="" textlink="">
      <xdr:nvSpPr>
        <xdr:cNvPr id="2" name="FCONC2_CW">
          <a:extLst>
            <a:ext uri="{FF2B5EF4-FFF2-40B4-BE49-F238E27FC236}">
              <a16:creationId xmlns:a16="http://schemas.microsoft.com/office/drawing/2014/main" id="{00000000-0008-0000-0A00-000002000000}"/>
            </a:ext>
          </a:extLst>
        </xdr:cNvPr>
        <xdr:cNvSpPr/>
      </xdr:nvSpPr>
      <xdr:spPr>
        <a:xfrm>
          <a:off x="7475071" y="365499"/>
          <a:ext cx="1649879"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123638</xdr:colOff>
      <xdr:row>1</xdr:row>
      <xdr:rowOff>155949</xdr:rowOff>
    </xdr:from>
    <xdr:to>
      <xdr:col>6</xdr:col>
      <xdr:colOff>766109</xdr:colOff>
      <xdr:row>3</xdr:row>
      <xdr:rowOff>55096</xdr:rowOff>
    </xdr:to>
    <xdr:sp macro="" textlink="">
      <xdr:nvSpPr>
        <xdr:cNvPr id="2" name="FCONC3_CW">
          <a:extLst>
            <a:ext uri="{FF2B5EF4-FFF2-40B4-BE49-F238E27FC236}">
              <a16:creationId xmlns:a16="http://schemas.microsoft.com/office/drawing/2014/main" id="{00000000-0008-0000-0B00-000002000000}"/>
            </a:ext>
          </a:extLst>
        </xdr:cNvPr>
        <xdr:cNvSpPr/>
      </xdr:nvSpPr>
      <xdr:spPr>
        <a:xfrm>
          <a:off x="8651688" y="365499"/>
          <a:ext cx="1652121"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27</xdr:row>
      <xdr:rowOff>110378</xdr:rowOff>
    </xdr:from>
    <xdr:to>
      <xdr:col>1</xdr:col>
      <xdr:colOff>1778000</xdr:colOff>
      <xdr:row>27</xdr:row>
      <xdr:rowOff>427878</xdr:rowOff>
    </xdr:to>
    <xdr:sp macro="" textlink="">
      <xdr:nvSpPr>
        <xdr:cNvPr id="3" name="FCONC3_addrow0">
          <a:extLst>
            <a:ext uri="{FF2B5EF4-FFF2-40B4-BE49-F238E27FC236}">
              <a16:creationId xmlns:a16="http://schemas.microsoft.com/office/drawing/2014/main" id="{00000000-0008-0000-0B00-000003000000}"/>
            </a:ext>
          </a:extLst>
        </xdr:cNvPr>
        <xdr:cNvSpPr/>
      </xdr:nvSpPr>
      <xdr:spPr>
        <a:xfrm>
          <a:off x="127000" y="480937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125506</xdr:colOff>
      <xdr:row>27</xdr:row>
      <xdr:rowOff>110378</xdr:rowOff>
    </xdr:from>
    <xdr:to>
      <xdr:col>3</xdr:col>
      <xdr:colOff>1776506</xdr:colOff>
      <xdr:row>27</xdr:row>
      <xdr:rowOff>427878</xdr:rowOff>
    </xdr:to>
    <xdr:sp macro="" textlink="">
      <xdr:nvSpPr>
        <xdr:cNvPr id="4" name="FCONC3_deleterow0">
          <a:extLst>
            <a:ext uri="{FF2B5EF4-FFF2-40B4-BE49-F238E27FC236}">
              <a16:creationId xmlns:a16="http://schemas.microsoft.com/office/drawing/2014/main" id="{00000000-0008-0000-0B00-000004000000}"/>
            </a:ext>
          </a:extLst>
        </xdr:cNvPr>
        <xdr:cNvSpPr/>
      </xdr:nvSpPr>
      <xdr:spPr>
        <a:xfrm>
          <a:off x="4748306" y="480937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7</xdr:col>
      <xdr:colOff>107950</xdr:colOff>
      <xdr:row>3</xdr:row>
      <xdr:rowOff>53975</xdr:rowOff>
    </xdr:to>
    <xdr:sp macro="" textlink="">
      <xdr:nvSpPr>
        <xdr:cNvPr id="2" name="CAL1A_CW">
          <a:extLst>
            <a:ext uri="{FF2B5EF4-FFF2-40B4-BE49-F238E27FC236}">
              <a16:creationId xmlns:a16="http://schemas.microsoft.com/office/drawing/2014/main" id="{00000000-0008-0000-0D00-000002000000}"/>
            </a:ext>
          </a:extLst>
        </xdr:cNvPr>
        <xdr:cNvSpPr/>
      </xdr:nvSpPr>
      <xdr:spPr>
        <a:xfrm>
          <a:off x="85788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819150</xdr:colOff>
      <xdr:row>3</xdr:row>
      <xdr:rowOff>53975</xdr:rowOff>
    </xdr:to>
    <xdr:sp macro="" textlink="">
      <xdr:nvSpPr>
        <xdr:cNvPr id="2" name="CAL1U_CW">
          <a:extLst>
            <a:ext uri="{FF2B5EF4-FFF2-40B4-BE49-F238E27FC236}">
              <a16:creationId xmlns:a16="http://schemas.microsoft.com/office/drawing/2014/main" id="{00000000-0008-0000-0E00-000002000000}"/>
            </a:ext>
          </a:extLst>
        </xdr:cNvPr>
        <xdr:cNvSpPr/>
      </xdr:nvSpPr>
      <xdr:spPr>
        <a:xfrm>
          <a:off x="38798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132229</xdr:colOff>
      <xdr:row>1</xdr:row>
      <xdr:rowOff>155949</xdr:rowOff>
    </xdr:from>
    <xdr:to>
      <xdr:col>4</xdr:col>
      <xdr:colOff>1783229</xdr:colOff>
      <xdr:row>3</xdr:row>
      <xdr:rowOff>55096</xdr:rowOff>
    </xdr:to>
    <xdr:sp macro="" textlink="">
      <xdr:nvSpPr>
        <xdr:cNvPr id="2" name="CAR1_CW">
          <a:extLst>
            <a:ext uri="{FF2B5EF4-FFF2-40B4-BE49-F238E27FC236}">
              <a16:creationId xmlns:a16="http://schemas.microsoft.com/office/drawing/2014/main" id="{00000000-0008-0000-0F00-000002000000}"/>
            </a:ext>
          </a:extLst>
        </xdr:cNvPr>
        <xdr:cNvSpPr/>
      </xdr:nvSpPr>
      <xdr:spPr>
        <a:xfrm>
          <a:off x="10939929" y="365499"/>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1536700</xdr:colOff>
      <xdr:row>3</xdr:row>
      <xdr:rowOff>53975</xdr:rowOff>
    </xdr:to>
    <xdr:sp macro="" textlink="">
      <xdr:nvSpPr>
        <xdr:cNvPr id="2" name="CALLAR1_CW">
          <a:extLst>
            <a:ext uri="{FF2B5EF4-FFF2-40B4-BE49-F238E27FC236}">
              <a16:creationId xmlns:a16="http://schemas.microsoft.com/office/drawing/2014/main" id="{00000000-0008-0000-1000-000002000000}"/>
            </a:ext>
          </a:extLst>
        </xdr:cNvPr>
        <xdr:cNvSpPr/>
      </xdr:nvSpPr>
      <xdr:spPr>
        <a:xfrm>
          <a:off x="104203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125879</xdr:colOff>
      <xdr:row>1</xdr:row>
      <xdr:rowOff>123265</xdr:rowOff>
    </xdr:from>
    <xdr:to>
      <xdr:col>5</xdr:col>
      <xdr:colOff>1776879</xdr:colOff>
      <xdr:row>3</xdr:row>
      <xdr:rowOff>52294</xdr:rowOff>
    </xdr:to>
    <xdr:sp macro="" textlink="">
      <xdr:nvSpPr>
        <xdr:cNvPr id="2" name="CAGLAR3_CW">
          <a:extLst>
            <a:ext uri="{FF2B5EF4-FFF2-40B4-BE49-F238E27FC236}">
              <a16:creationId xmlns:a16="http://schemas.microsoft.com/office/drawing/2014/main" id="{00000000-0008-0000-1100-000002000000}"/>
            </a:ext>
          </a:extLst>
        </xdr:cNvPr>
        <xdr:cNvSpPr/>
      </xdr:nvSpPr>
      <xdr:spPr>
        <a:xfrm>
          <a:off x="8133229" y="313765"/>
          <a:ext cx="1651000"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54</xdr:row>
      <xdr:rowOff>132790</xdr:rowOff>
    </xdr:from>
    <xdr:to>
      <xdr:col>1</xdr:col>
      <xdr:colOff>1778000</xdr:colOff>
      <xdr:row>54</xdr:row>
      <xdr:rowOff>450290</xdr:rowOff>
    </xdr:to>
    <xdr:sp macro="" textlink="">
      <xdr:nvSpPr>
        <xdr:cNvPr id="3" name="CAGLAR3_addrow0">
          <a:extLst>
            <a:ext uri="{FF2B5EF4-FFF2-40B4-BE49-F238E27FC236}">
              <a16:creationId xmlns:a16="http://schemas.microsoft.com/office/drawing/2014/main" id="{00000000-0008-0000-1100-000003000000}"/>
            </a:ext>
          </a:extLst>
        </xdr:cNvPr>
        <xdr:cNvSpPr/>
      </xdr:nvSpPr>
      <xdr:spPr>
        <a:xfrm>
          <a:off x="127000" y="1270579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125879</xdr:colOff>
      <xdr:row>54</xdr:row>
      <xdr:rowOff>132790</xdr:rowOff>
    </xdr:from>
    <xdr:to>
      <xdr:col>4</xdr:col>
      <xdr:colOff>208056</xdr:colOff>
      <xdr:row>54</xdr:row>
      <xdr:rowOff>450290</xdr:rowOff>
    </xdr:to>
    <xdr:sp macro="" textlink="">
      <xdr:nvSpPr>
        <xdr:cNvPr id="4" name="CAGLAR3_deleterow0">
          <a:extLst>
            <a:ext uri="{FF2B5EF4-FFF2-40B4-BE49-F238E27FC236}">
              <a16:creationId xmlns:a16="http://schemas.microsoft.com/office/drawing/2014/main" id="{00000000-0008-0000-1100-000004000000}"/>
            </a:ext>
          </a:extLst>
        </xdr:cNvPr>
        <xdr:cNvSpPr/>
      </xdr:nvSpPr>
      <xdr:spPr>
        <a:xfrm>
          <a:off x="4958229" y="12705790"/>
          <a:ext cx="1650627"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190500</xdr:colOff>
      <xdr:row>1</xdr:row>
      <xdr:rowOff>28575</xdr:rowOff>
    </xdr:from>
    <xdr:to>
      <xdr:col>10</xdr:col>
      <xdr:colOff>438150</xdr:colOff>
      <xdr:row>2</xdr:row>
      <xdr:rowOff>152400</xdr:rowOff>
    </xdr:to>
    <xdr:sp macro="" textlink="">
      <xdr:nvSpPr>
        <xdr:cNvPr id="2" name="CommandButton1" hidden="1">
          <a:extLst>
            <a:ext uri="{63B3BB69-23CF-44E3-9099-C40C66FF867C}">
              <a14:compatExt xmlns:a14="http://schemas.microsoft.com/office/drawing/2010/main" spid="_x0000_s29698"/>
            </a:ext>
            <a:ext uri="{FF2B5EF4-FFF2-40B4-BE49-F238E27FC236}">
              <a16:creationId xmlns:a16="http://schemas.microsoft.com/office/drawing/2014/main" id="{00000000-0008-0000-1300-000002000000}"/>
            </a:ext>
          </a:extLst>
        </xdr:cNvPr>
        <xdr:cNvSpPr>
          <a:spLocks noChangeAspect="1"/>
        </xdr:cNvSpPr>
      </xdr:nvSpPr>
      <xdr:spPr>
        <a:xfrm>
          <a:off x="10045700" y="212725"/>
          <a:ext cx="1530350" cy="307975"/>
        </a:xfrm>
        <a:prstGeom prst="rect">
          <a:avLst/>
        </a:prstGeom>
        <a:noFill/>
        <a:ln>
          <a:noFill/>
        </a:ln>
      </xdr:spPr>
    </xdr:sp>
    <xdr:clientData/>
  </xdr:twoCellAnchor>
  <xdr:twoCellAnchor>
    <xdr:from>
      <xdr:col>8</xdr:col>
      <xdr:colOff>219075</xdr:colOff>
      <xdr:row>1</xdr:row>
      <xdr:rowOff>114300</xdr:rowOff>
    </xdr:from>
    <xdr:to>
      <xdr:col>11</xdr:col>
      <xdr:colOff>190500</xdr:colOff>
      <xdr:row>2</xdr:row>
      <xdr:rowOff>171450</xdr:rowOff>
    </xdr:to>
    <xdr:sp macro="" textlink="">
      <xdr:nvSpPr>
        <xdr:cNvPr id="3" name="Rectangle 2">
          <a:extLst>
            <a:ext uri="{FF2B5EF4-FFF2-40B4-BE49-F238E27FC236}">
              <a16:creationId xmlns:a16="http://schemas.microsoft.com/office/drawing/2014/main" id="{00000000-0008-0000-1300-000003000000}"/>
            </a:ext>
          </a:extLst>
        </xdr:cNvPr>
        <xdr:cNvSpPr>
          <a:spLocks noChangeAspect="1"/>
        </xdr:cNvSpPr>
      </xdr:nvSpPr>
      <xdr:spPr>
        <a:xfrm>
          <a:off x="10074275" y="298450"/>
          <a:ext cx="1895475" cy="2413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Worksheet</a:t>
          </a:r>
        </a:p>
      </xdr:txBody>
    </xdr:sp>
    <xdr:clientData/>
  </xdr:twoCellAnchor>
  <xdr:twoCellAnchor>
    <xdr:from>
      <xdr:col>8</xdr:col>
      <xdr:colOff>207828</xdr:colOff>
      <xdr:row>4</xdr:row>
      <xdr:rowOff>127002</xdr:rowOff>
    </xdr:from>
    <xdr:to>
      <xdr:col>11</xdr:col>
      <xdr:colOff>192241</xdr:colOff>
      <xdr:row>5</xdr:row>
      <xdr:rowOff>181988</xdr:rowOff>
    </xdr:to>
    <xdr:sp macro="" textlink="">
      <xdr:nvSpPr>
        <xdr:cNvPr id="4" name="Rectangle 3">
          <a:extLst>
            <a:ext uri="{FF2B5EF4-FFF2-40B4-BE49-F238E27FC236}">
              <a16:creationId xmlns:a16="http://schemas.microsoft.com/office/drawing/2014/main" id="{00000000-0008-0000-1300-000004000000}"/>
            </a:ext>
          </a:extLst>
        </xdr:cNvPr>
        <xdr:cNvSpPr>
          <a:spLocks noChangeAspect="1"/>
        </xdr:cNvSpPr>
      </xdr:nvSpPr>
      <xdr:spPr>
        <a:xfrm>
          <a:off x="10063028" y="863602"/>
          <a:ext cx="1908463" cy="23913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10000XYZ_CW">
          <a:extLst>
            <a:ext uri="{FF2B5EF4-FFF2-40B4-BE49-F238E27FC236}">
              <a16:creationId xmlns:a16="http://schemas.microsoft.com/office/drawing/2014/main" id="{00000000-0008-0000-14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20000XYZ_CW">
          <a:extLst>
            <a:ext uri="{FF2B5EF4-FFF2-40B4-BE49-F238E27FC236}">
              <a16:creationId xmlns:a16="http://schemas.microsoft.com/office/drawing/2014/main" id="{00000000-0008-0000-15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6</xdr:col>
      <xdr:colOff>317874</xdr:colOff>
      <xdr:row>3</xdr:row>
      <xdr:rowOff>55282</xdr:rowOff>
    </xdr:to>
    <xdr:sp macro="" textlink="">
      <xdr:nvSpPr>
        <xdr:cNvPr id="2" name="BGR1_CW">
          <a:extLst>
            <a:ext uri="{FF2B5EF4-FFF2-40B4-BE49-F238E27FC236}">
              <a16:creationId xmlns:a16="http://schemas.microsoft.com/office/drawing/2014/main" id="{00000000-0008-0000-1600-000002000000}"/>
            </a:ext>
          </a:extLst>
        </xdr:cNvPr>
        <xdr:cNvSpPr/>
      </xdr:nvSpPr>
      <xdr:spPr>
        <a:xfrm>
          <a:off x="8659159" y="342153"/>
          <a:ext cx="164726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A_CW">
          <a:extLst>
            <a:ext uri="{FF2B5EF4-FFF2-40B4-BE49-F238E27FC236}">
              <a16:creationId xmlns:a16="http://schemas.microsoft.com/office/drawing/2014/main" id="{00000000-0008-0000-17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B_CW">
          <a:extLst>
            <a:ext uri="{FF2B5EF4-FFF2-40B4-BE49-F238E27FC236}">
              <a16:creationId xmlns:a16="http://schemas.microsoft.com/office/drawing/2014/main" id="{00000000-0008-0000-18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768350</xdr:colOff>
      <xdr:row>3</xdr:row>
      <xdr:rowOff>63500</xdr:rowOff>
    </xdr:to>
    <xdr:sp macro="" textlink="">
      <xdr:nvSpPr>
        <xdr:cNvPr id="2" name="BGR3_CW">
          <a:extLst>
            <a:ext uri="{FF2B5EF4-FFF2-40B4-BE49-F238E27FC236}">
              <a16:creationId xmlns:a16="http://schemas.microsoft.com/office/drawing/2014/main" id="{00000000-0008-0000-1900-000002000000}"/>
            </a:ext>
          </a:extLst>
        </xdr:cNvPr>
        <xdr:cNvSpPr/>
      </xdr:nvSpPr>
      <xdr:spPr>
        <a:xfrm>
          <a:off x="553085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132976</xdr:colOff>
      <xdr:row>1</xdr:row>
      <xdr:rowOff>126253</xdr:rowOff>
    </xdr:from>
    <xdr:to>
      <xdr:col>5</xdr:col>
      <xdr:colOff>357094</xdr:colOff>
      <xdr:row>3</xdr:row>
      <xdr:rowOff>55282</xdr:rowOff>
    </xdr:to>
    <xdr:sp macro="" textlink="">
      <xdr:nvSpPr>
        <xdr:cNvPr id="2" name="BGR4_CW">
          <a:extLst>
            <a:ext uri="{FF2B5EF4-FFF2-40B4-BE49-F238E27FC236}">
              <a16:creationId xmlns:a16="http://schemas.microsoft.com/office/drawing/2014/main" id="{00000000-0008-0000-1A00-000002000000}"/>
            </a:ext>
          </a:extLst>
        </xdr:cNvPr>
        <xdr:cNvSpPr/>
      </xdr:nvSpPr>
      <xdr:spPr>
        <a:xfrm>
          <a:off x="8692776" y="342153"/>
          <a:ext cx="1652868"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124012</xdr:colOff>
      <xdr:row>1</xdr:row>
      <xdr:rowOff>126253</xdr:rowOff>
    </xdr:from>
    <xdr:to>
      <xdr:col>6</xdr:col>
      <xdr:colOff>676835</xdr:colOff>
      <xdr:row>3</xdr:row>
      <xdr:rowOff>55282</xdr:rowOff>
    </xdr:to>
    <xdr:sp macro="" textlink="">
      <xdr:nvSpPr>
        <xdr:cNvPr id="2" name="BGR4A_CW">
          <a:extLst>
            <a:ext uri="{FF2B5EF4-FFF2-40B4-BE49-F238E27FC236}">
              <a16:creationId xmlns:a16="http://schemas.microsoft.com/office/drawing/2014/main" id="{00000000-0008-0000-1B00-000002000000}"/>
            </a:ext>
          </a:extLst>
        </xdr:cNvPr>
        <xdr:cNvSpPr/>
      </xdr:nvSpPr>
      <xdr:spPr>
        <a:xfrm>
          <a:off x="4670612"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5</xdr:col>
      <xdr:colOff>489697</xdr:colOff>
      <xdr:row>3</xdr:row>
      <xdr:rowOff>55282</xdr:rowOff>
    </xdr:to>
    <xdr:sp macro="" textlink="">
      <xdr:nvSpPr>
        <xdr:cNvPr id="2" name="BGR4B_CW">
          <a:extLst>
            <a:ext uri="{FF2B5EF4-FFF2-40B4-BE49-F238E27FC236}">
              <a16:creationId xmlns:a16="http://schemas.microsoft.com/office/drawing/2014/main" id="{00000000-0008-0000-1C00-000002000000}"/>
            </a:ext>
          </a:extLst>
        </xdr:cNvPr>
        <xdr:cNvSpPr/>
      </xdr:nvSpPr>
      <xdr:spPr>
        <a:xfrm>
          <a:off x="8659159" y="342153"/>
          <a:ext cx="1647638"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132976</xdr:colOff>
      <xdr:row>1</xdr:row>
      <xdr:rowOff>126253</xdr:rowOff>
    </xdr:from>
    <xdr:to>
      <xdr:col>5</xdr:col>
      <xdr:colOff>357094</xdr:colOff>
      <xdr:row>3</xdr:row>
      <xdr:rowOff>55282</xdr:rowOff>
    </xdr:to>
    <xdr:sp macro="" textlink="">
      <xdr:nvSpPr>
        <xdr:cNvPr id="2" name="BGR5_CW">
          <a:extLst>
            <a:ext uri="{FF2B5EF4-FFF2-40B4-BE49-F238E27FC236}">
              <a16:creationId xmlns:a16="http://schemas.microsoft.com/office/drawing/2014/main" id="{00000000-0008-0000-1D00-000002000000}"/>
            </a:ext>
          </a:extLst>
        </xdr:cNvPr>
        <xdr:cNvSpPr/>
      </xdr:nvSpPr>
      <xdr:spPr>
        <a:xfrm>
          <a:off x="8692776" y="342153"/>
          <a:ext cx="1652868"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134844</xdr:colOff>
      <xdr:row>1</xdr:row>
      <xdr:rowOff>126253</xdr:rowOff>
    </xdr:from>
    <xdr:to>
      <xdr:col>6</xdr:col>
      <xdr:colOff>702609</xdr:colOff>
      <xdr:row>3</xdr:row>
      <xdr:rowOff>55282</xdr:rowOff>
    </xdr:to>
    <xdr:sp macro="" textlink="">
      <xdr:nvSpPr>
        <xdr:cNvPr id="2" name="BGR5A_CW">
          <a:extLst>
            <a:ext uri="{FF2B5EF4-FFF2-40B4-BE49-F238E27FC236}">
              <a16:creationId xmlns:a16="http://schemas.microsoft.com/office/drawing/2014/main" id="{00000000-0008-0000-1E00-000002000000}"/>
            </a:ext>
          </a:extLst>
        </xdr:cNvPr>
        <xdr:cNvSpPr/>
      </xdr:nvSpPr>
      <xdr:spPr>
        <a:xfrm>
          <a:off x="5805394" y="342153"/>
          <a:ext cx="165361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130735</xdr:colOff>
      <xdr:row>1</xdr:row>
      <xdr:rowOff>126253</xdr:rowOff>
    </xdr:from>
    <xdr:to>
      <xdr:col>5</xdr:col>
      <xdr:colOff>212912</xdr:colOff>
      <xdr:row>3</xdr:row>
      <xdr:rowOff>55282</xdr:rowOff>
    </xdr:to>
    <xdr:sp macro="" textlink="">
      <xdr:nvSpPr>
        <xdr:cNvPr id="2" name="BGR5B_CW">
          <a:extLst>
            <a:ext uri="{FF2B5EF4-FFF2-40B4-BE49-F238E27FC236}">
              <a16:creationId xmlns:a16="http://schemas.microsoft.com/office/drawing/2014/main" id="{00000000-0008-0000-1F00-000002000000}"/>
            </a:ext>
          </a:extLst>
        </xdr:cNvPr>
        <xdr:cNvSpPr/>
      </xdr:nvSpPr>
      <xdr:spPr>
        <a:xfrm>
          <a:off x="8830235" y="342153"/>
          <a:ext cx="1650627"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118409</xdr:colOff>
      <xdr:row>1</xdr:row>
      <xdr:rowOff>126253</xdr:rowOff>
    </xdr:from>
    <xdr:to>
      <xdr:col>6</xdr:col>
      <xdr:colOff>305174</xdr:colOff>
      <xdr:row>3</xdr:row>
      <xdr:rowOff>55282</xdr:rowOff>
    </xdr:to>
    <xdr:sp macro="" textlink="">
      <xdr:nvSpPr>
        <xdr:cNvPr id="2" name="BGR5C_CW">
          <a:extLst>
            <a:ext uri="{FF2B5EF4-FFF2-40B4-BE49-F238E27FC236}">
              <a16:creationId xmlns:a16="http://schemas.microsoft.com/office/drawing/2014/main" id="{00000000-0008-0000-2000-000002000000}"/>
            </a:ext>
          </a:extLst>
        </xdr:cNvPr>
        <xdr:cNvSpPr/>
      </xdr:nvSpPr>
      <xdr:spPr>
        <a:xfrm>
          <a:off x="7109759" y="342153"/>
          <a:ext cx="165361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43</xdr:row>
      <xdr:rowOff>74519</xdr:rowOff>
    </xdr:from>
    <xdr:to>
      <xdr:col>2</xdr:col>
      <xdr:colOff>560294</xdr:colOff>
      <xdr:row>43</xdr:row>
      <xdr:rowOff>390151</xdr:rowOff>
    </xdr:to>
    <xdr:sp macro="" textlink="">
      <xdr:nvSpPr>
        <xdr:cNvPr id="3" name="BGR5C_addrow0">
          <a:extLst>
            <a:ext uri="{FF2B5EF4-FFF2-40B4-BE49-F238E27FC236}">
              <a16:creationId xmlns:a16="http://schemas.microsoft.com/office/drawing/2014/main" id="{00000000-0008-0000-2000-000003000000}"/>
            </a:ext>
          </a:extLst>
        </xdr:cNvPr>
        <xdr:cNvSpPr/>
      </xdr:nvSpPr>
      <xdr:spPr>
        <a:xfrm>
          <a:off x="127000" y="8958169"/>
          <a:ext cx="1652494" cy="315632"/>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125132</xdr:colOff>
      <xdr:row>43</xdr:row>
      <xdr:rowOff>74519</xdr:rowOff>
    </xdr:from>
    <xdr:to>
      <xdr:col>4</xdr:col>
      <xdr:colOff>483721</xdr:colOff>
      <xdr:row>43</xdr:row>
      <xdr:rowOff>390151</xdr:rowOff>
    </xdr:to>
    <xdr:sp macro="" textlink="">
      <xdr:nvSpPr>
        <xdr:cNvPr id="4" name="BGR5C_deleterow0">
          <a:extLst>
            <a:ext uri="{FF2B5EF4-FFF2-40B4-BE49-F238E27FC236}">
              <a16:creationId xmlns:a16="http://schemas.microsoft.com/office/drawing/2014/main" id="{00000000-0008-0000-2000-000004000000}"/>
            </a:ext>
          </a:extLst>
        </xdr:cNvPr>
        <xdr:cNvSpPr/>
      </xdr:nvSpPr>
      <xdr:spPr>
        <a:xfrm>
          <a:off x="4538382" y="8958169"/>
          <a:ext cx="1647639" cy="315632"/>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768350</xdr:colOff>
      <xdr:row>3</xdr:row>
      <xdr:rowOff>63500</xdr:rowOff>
    </xdr:to>
    <xdr:sp macro="" textlink="">
      <xdr:nvSpPr>
        <xdr:cNvPr id="2" name="BGR6_CW">
          <a:extLst>
            <a:ext uri="{FF2B5EF4-FFF2-40B4-BE49-F238E27FC236}">
              <a16:creationId xmlns:a16="http://schemas.microsoft.com/office/drawing/2014/main" id="{00000000-0008-0000-2100-000002000000}"/>
            </a:ext>
          </a:extLst>
        </xdr:cNvPr>
        <xdr:cNvSpPr/>
      </xdr:nvSpPr>
      <xdr:spPr>
        <a:xfrm>
          <a:off x="49022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G1_CW">
          <a:extLst>
            <a:ext uri="{FF2B5EF4-FFF2-40B4-BE49-F238E27FC236}">
              <a16:creationId xmlns:a16="http://schemas.microsoft.com/office/drawing/2014/main" id="{00000000-0008-0000-2300-000002000000}"/>
            </a:ext>
          </a:extLst>
        </xdr:cNvPr>
        <xdr:cNvSpPr/>
      </xdr:nvSpPr>
      <xdr:spPr>
        <a:xfrm>
          <a:off x="67056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131762</xdr:colOff>
      <xdr:row>1</xdr:row>
      <xdr:rowOff>158750</xdr:rowOff>
    </xdr:from>
    <xdr:to>
      <xdr:col>7</xdr:col>
      <xdr:colOff>481012</xdr:colOff>
      <xdr:row>3</xdr:row>
      <xdr:rowOff>63500</xdr:rowOff>
    </xdr:to>
    <xdr:sp macro="" textlink="">
      <xdr:nvSpPr>
        <xdr:cNvPr id="2" name="SLS1_CW">
          <a:extLst>
            <a:ext uri="{FF2B5EF4-FFF2-40B4-BE49-F238E27FC236}">
              <a16:creationId xmlns:a16="http://schemas.microsoft.com/office/drawing/2014/main" id="{00000000-0008-0000-2400-000002000000}"/>
            </a:ext>
          </a:extLst>
        </xdr:cNvPr>
        <xdr:cNvSpPr/>
      </xdr:nvSpPr>
      <xdr:spPr>
        <a:xfrm>
          <a:off x="6970712" y="368300"/>
          <a:ext cx="1644650" cy="3238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SWM_CW">
          <a:extLst>
            <a:ext uri="{FF2B5EF4-FFF2-40B4-BE49-F238E27FC236}">
              <a16:creationId xmlns:a16="http://schemas.microsoft.com/office/drawing/2014/main" id="{00000000-0008-0000-2500-000002000000}"/>
            </a:ext>
          </a:extLst>
        </xdr:cNvPr>
        <xdr:cNvSpPr/>
      </xdr:nvSpPr>
      <xdr:spPr>
        <a:xfrm>
          <a:off x="78930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127000</xdr:colOff>
      <xdr:row>1</xdr:row>
      <xdr:rowOff>165100</xdr:rowOff>
    </xdr:from>
    <xdr:to>
      <xdr:col>6</xdr:col>
      <xdr:colOff>768350</xdr:colOff>
      <xdr:row>3</xdr:row>
      <xdr:rowOff>50800</xdr:rowOff>
    </xdr:to>
    <xdr:sp macro="" textlink="">
      <xdr:nvSpPr>
        <xdr:cNvPr id="2" name="GGov1_CW">
          <a:extLst>
            <a:ext uri="{FF2B5EF4-FFF2-40B4-BE49-F238E27FC236}">
              <a16:creationId xmlns:a16="http://schemas.microsoft.com/office/drawing/2014/main" id="{00000000-0008-0000-2700-000002000000}"/>
            </a:ext>
          </a:extLst>
        </xdr:cNvPr>
        <xdr:cNvSpPr/>
      </xdr:nvSpPr>
      <xdr:spPr>
        <a:xfrm>
          <a:off x="7423150" y="3810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4</xdr:col>
      <xdr:colOff>127000</xdr:colOff>
      <xdr:row>13</xdr:row>
      <xdr:rowOff>73025</xdr:rowOff>
    </xdr:from>
    <xdr:to>
      <xdr:col>5</xdr:col>
      <xdr:colOff>768350</xdr:colOff>
      <xdr:row>13</xdr:row>
      <xdr:rowOff>390525</xdr:rowOff>
    </xdr:to>
    <xdr:sp macro="" textlink="">
      <xdr:nvSpPr>
        <xdr:cNvPr id="3" name="GGov1_addrow0">
          <a:extLst>
            <a:ext uri="{FF2B5EF4-FFF2-40B4-BE49-F238E27FC236}">
              <a16:creationId xmlns:a16="http://schemas.microsoft.com/office/drawing/2014/main" id="{00000000-0008-0000-2700-000003000000}"/>
            </a:ext>
          </a:extLst>
        </xdr:cNvPr>
        <xdr:cNvSpPr/>
      </xdr:nvSpPr>
      <xdr:spPr>
        <a:xfrm>
          <a:off x="64135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13</xdr:row>
      <xdr:rowOff>73025</xdr:rowOff>
    </xdr:from>
    <xdr:to>
      <xdr:col>7</xdr:col>
      <xdr:colOff>768350</xdr:colOff>
      <xdr:row>13</xdr:row>
      <xdr:rowOff>390525</xdr:rowOff>
    </xdr:to>
    <xdr:sp macro="" textlink="">
      <xdr:nvSpPr>
        <xdr:cNvPr id="4" name="GGov1_deleterow0">
          <a:extLst>
            <a:ext uri="{FF2B5EF4-FFF2-40B4-BE49-F238E27FC236}">
              <a16:creationId xmlns:a16="http://schemas.microsoft.com/office/drawing/2014/main" id="{00000000-0008-0000-2700-000004000000}"/>
            </a:ext>
          </a:extLst>
        </xdr:cNvPr>
        <xdr:cNvSpPr/>
      </xdr:nvSpPr>
      <xdr:spPr>
        <a:xfrm>
          <a:off x="84328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107</xdr:row>
      <xdr:rowOff>85725</xdr:rowOff>
    </xdr:from>
    <xdr:to>
      <xdr:col>5</xdr:col>
      <xdr:colOff>768350</xdr:colOff>
      <xdr:row>107</xdr:row>
      <xdr:rowOff>403225</xdr:rowOff>
    </xdr:to>
    <xdr:sp macro="" textlink="">
      <xdr:nvSpPr>
        <xdr:cNvPr id="5" name="GGov1_addrow1">
          <a:extLst>
            <a:ext uri="{FF2B5EF4-FFF2-40B4-BE49-F238E27FC236}">
              <a16:creationId xmlns:a16="http://schemas.microsoft.com/office/drawing/2014/main" id="{00000000-0008-0000-2700-000005000000}"/>
            </a:ext>
          </a:extLst>
        </xdr:cNvPr>
        <xdr:cNvSpPr/>
      </xdr:nvSpPr>
      <xdr:spPr>
        <a:xfrm>
          <a:off x="6413500" y="319373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107</xdr:row>
      <xdr:rowOff>85725</xdr:rowOff>
    </xdr:from>
    <xdr:to>
      <xdr:col>7</xdr:col>
      <xdr:colOff>768350</xdr:colOff>
      <xdr:row>107</xdr:row>
      <xdr:rowOff>403225</xdr:rowOff>
    </xdr:to>
    <xdr:sp macro="" textlink="">
      <xdr:nvSpPr>
        <xdr:cNvPr id="6" name="GGov1_deleterow1">
          <a:extLst>
            <a:ext uri="{FF2B5EF4-FFF2-40B4-BE49-F238E27FC236}">
              <a16:creationId xmlns:a16="http://schemas.microsoft.com/office/drawing/2014/main" id="{00000000-0008-0000-2700-000006000000}"/>
            </a:ext>
          </a:extLst>
        </xdr:cNvPr>
        <xdr:cNvSpPr/>
      </xdr:nvSpPr>
      <xdr:spPr>
        <a:xfrm>
          <a:off x="8432800" y="319373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119</xdr:row>
      <xdr:rowOff>66675</xdr:rowOff>
    </xdr:from>
    <xdr:to>
      <xdr:col>5</xdr:col>
      <xdr:colOff>768350</xdr:colOff>
      <xdr:row>119</xdr:row>
      <xdr:rowOff>384175</xdr:rowOff>
    </xdr:to>
    <xdr:sp macro="" textlink="">
      <xdr:nvSpPr>
        <xdr:cNvPr id="7" name="GGov1_addrow2">
          <a:extLst>
            <a:ext uri="{FF2B5EF4-FFF2-40B4-BE49-F238E27FC236}">
              <a16:creationId xmlns:a16="http://schemas.microsoft.com/office/drawing/2014/main" id="{00000000-0008-0000-2700-000007000000}"/>
            </a:ext>
          </a:extLst>
        </xdr:cNvPr>
        <xdr:cNvSpPr/>
      </xdr:nvSpPr>
      <xdr:spPr>
        <a:xfrm>
          <a:off x="6413500" y="352647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119</xdr:row>
      <xdr:rowOff>66675</xdr:rowOff>
    </xdr:from>
    <xdr:to>
      <xdr:col>7</xdr:col>
      <xdr:colOff>768350</xdr:colOff>
      <xdr:row>119</xdr:row>
      <xdr:rowOff>384175</xdr:rowOff>
    </xdr:to>
    <xdr:sp macro="" textlink="">
      <xdr:nvSpPr>
        <xdr:cNvPr id="8" name="GGov1_deleterow2">
          <a:extLst>
            <a:ext uri="{FF2B5EF4-FFF2-40B4-BE49-F238E27FC236}">
              <a16:creationId xmlns:a16="http://schemas.microsoft.com/office/drawing/2014/main" id="{00000000-0008-0000-2700-000008000000}"/>
            </a:ext>
          </a:extLst>
        </xdr:cNvPr>
        <xdr:cNvSpPr/>
      </xdr:nvSpPr>
      <xdr:spPr>
        <a:xfrm>
          <a:off x="8432800" y="352647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129</xdr:row>
      <xdr:rowOff>92075</xdr:rowOff>
    </xdr:from>
    <xdr:to>
      <xdr:col>5</xdr:col>
      <xdr:colOff>768350</xdr:colOff>
      <xdr:row>129</xdr:row>
      <xdr:rowOff>409575</xdr:rowOff>
    </xdr:to>
    <xdr:sp macro="" textlink="">
      <xdr:nvSpPr>
        <xdr:cNvPr id="9" name="GGov1_addrow3">
          <a:extLst>
            <a:ext uri="{FF2B5EF4-FFF2-40B4-BE49-F238E27FC236}">
              <a16:creationId xmlns:a16="http://schemas.microsoft.com/office/drawing/2014/main" id="{00000000-0008-0000-2700-000009000000}"/>
            </a:ext>
          </a:extLst>
        </xdr:cNvPr>
        <xdr:cNvSpPr/>
      </xdr:nvSpPr>
      <xdr:spPr>
        <a:xfrm>
          <a:off x="6413500" y="37703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129</xdr:row>
      <xdr:rowOff>92075</xdr:rowOff>
    </xdr:from>
    <xdr:to>
      <xdr:col>7</xdr:col>
      <xdr:colOff>768350</xdr:colOff>
      <xdr:row>129</xdr:row>
      <xdr:rowOff>409575</xdr:rowOff>
    </xdr:to>
    <xdr:sp macro="" textlink="">
      <xdr:nvSpPr>
        <xdr:cNvPr id="10" name="GGov1_deleterow3">
          <a:extLst>
            <a:ext uri="{FF2B5EF4-FFF2-40B4-BE49-F238E27FC236}">
              <a16:creationId xmlns:a16="http://schemas.microsoft.com/office/drawing/2014/main" id="{00000000-0008-0000-2700-00000A000000}"/>
            </a:ext>
          </a:extLst>
        </xdr:cNvPr>
        <xdr:cNvSpPr/>
      </xdr:nvSpPr>
      <xdr:spPr>
        <a:xfrm>
          <a:off x="8432800" y="37703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148</xdr:row>
      <xdr:rowOff>92075</xdr:rowOff>
    </xdr:from>
    <xdr:to>
      <xdr:col>5</xdr:col>
      <xdr:colOff>768350</xdr:colOff>
      <xdr:row>148</xdr:row>
      <xdr:rowOff>409575</xdr:rowOff>
    </xdr:to>
    <xdr:sp macro="" textlink="">
      <xdr:nvSpPr>
        <xdr:cNvPr id="11" name="GGov1_addrow4">
          <a:extLst>
            <a:ext uri="{FF2B5EF4-FFF2-40B4-BE49-F238E27FC236}">
              <a16:creationId xmlns:a16="http://schemas.microsoft.com/office/drawing/2014/main" id="{00000000-0008-0000-2700-00000B000000}"/>
            </a:ext>
          </a:extLst>
        </xdr:cNvPr>
        <xdr:cNvSpPr/>
      </xdr:nvSpPr>
      <xdr:spPr>
        <a:xfrm>
          <a:off x="6413500" y="425227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148</xdr:row>
      <xdr:rowOff>92075</xdr:rowOff>
    </xdr:from>
    <xdr:to>
      <xdr:col>7</xdr:col>
      <xdr:colOff>768350</xdr:colOff>
      <xdr:row>148</xdr:row>
      <xdr:rowOff>409575</xdr:rowOff>
    </xdr:to>
    <xdr:sp macro="" textlink="">
      <xdr:nvSpPr>
        <xdr:cNvPr id="12" name="GGov1_deleterow4">
          <a:extLst>
            <a:ext uri="{FF2B5EF4-FFF2-40B4-BE49-F238E27FC236}">
              <a16:creationId xmlns:a16="http://schemas.microsoft.com/office/drawing/2014/main" id="{00000000-0008-0000-2700-00000C000000}"/>
            </a:ext>
          </a:extLst>
        </xdr:cNvPr>
        <xdr:cNvSpPr/>
      </xdr:nvSpPr>
      <xdr:spPr>
        <a:xfrm>
          <a:off x="8432800" y="425227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159</xdr:row>
      <xdr:rowOff>123825</xdr:rowOff>
    </xdr:from>
    <xdr:to>
      <xdr:col>5</xdr:col>
      <xdr:colOff>768350</xdr:colOff>
      <xdr:row>159</xdr:row>
      <xdr:rowOff>441325</xdr:rowOff>
    </xdr:to>
    <xdr:sp macro="" textlink="">
      <xdr:nvSpPr>
        <xdr:cNvPr id="13" name="GGov1_addrow5">
          <a:extLst>
            <a:ext uri="{FF2B5EF4-FFF2-40B4-BE49-F238E27FC236}">
              <a16:creationId xmlns:a16="http://schemas.microsoft.com/office/drawing/2014/main" id="{00000000-0008-0000-2700-00000D000000}"/>
            </a:ext>
          </a:extLst>
        </xdr:cNvPr>
        <xdr:cNvSpPr/>
      </xdr:nvSpPr>
      <xdr:spPr>
        <a:xfrm>
          <a:off x="6413500" y="454183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159</xdr:row>
      <xdr:rowOff>123825</xdr:rowOff>
    </xdr:from>
    <xdr:to>
      <xdr:col>7</xdr:col>
      <xdr:colOff>768350</xdr:colOff>
      <xdr:row>159</xdr:row>
      <xdr:rowOff>441325</xdr:rowOff>
    </xdr:to>
    <xdr:sp macro="" textlink="">
      <xdr:nvSpPr>
        <xdr:cNvPr id="14" name="GGov1_deleterow5">
          <a:extLst>
            <a:ext uri="{FF2B5EF4-FFF2-40B4-BE49-F238E27FC236}">
              <a16:creationId xmlns:a16="http://schemas.microsoft.com/office/drawing/2014/main" id="{00000000-0008-0000-2700-00000E000000}"/>
            </a:ext>
          </a:extLst>
        </xdr:cNvPr>
        <xdr:cNvSpPr/>
      </xdr:nvSpPr>
      <xdr:spPr>
        <a:xfrm>
          <a:off x="8432800" y="454183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183</xdr:row>
      <xdr:rowOff>161925</xdr:rowOff>
    </xdr:from>
    <xdr:to>
      <xdr:col>5</xdr:col>
      <xdr:colOff>768350</xdr:colOff>
      <xdr:row>184</xdr:row>
      <xdr:rowOff>15875</xdr:rowOff>
    </xdr:to>
    <xdr:sp macro="" textlink="">
      <xdr:nvSpPr>
        <xdr:cNvPr id="15" name="GGov1_addrow6">
          <a:extLst>
            <a:ext uri="{FF2B5EF4-FFF2-40B4-BE49-F238E27FC236}">
              <a16:creationId xmlns:a16="http://schemas.microsoft.com/office/drawing/2014/main" id="{00000000-0008-0000-2700-00000F000000}"/>
            </a:ext>
          </a:extLst>
        </xdr:cNvPr>
        <xdr:cNvSpPr/>
      </xdr:nvSpPr>
      <xdr:spPr>
        <a:xfrm>
          <a:off x="6413500" y="52377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183</xdr:row>
      <xdr:rowOff>161925</xdr:rowOff>
    </xdr:from>
    <xdr:to>
      <xdr:col>7</xdr:col>
      <xdr:colOff>768350</xdr:colOff>
      <xdr:row>184</xdr:row>
      <xdr:rowOff>15875</xdr:rowOff>
    </xdr:to>
    <xdr:sp macro="" textlink="">
      <xdr:nvSpPr>
        <xdr:cNvPr id="16" name="GGov1_deleterow6">
          <a:extLst>
            <a:ext uri="{FF2B5EF4-FFF2-40B4-BE49-F238E27FC236}">
              <a16:creationId xmlns:a16="http://schemas.microsoft.com/office/drawing/2014/main" id="{00000000-0008-0000-2700-000010000000}"/>
            </a:ext>
          </a:extLst>
        </xdr:cNvPr>
        <xdr:cNvSpPr/>
      </xdr:nvSpPr>
      <xdr:spPr>
        <a:xfrm>
          <a:off x="8432800" y="52377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190</xdr:row>
      <xdr:rowOff>28575</xdr:rowOff>
    </xdr:from>
    <xdr:to>
      <xdr:col>5</xdr:col>
      <xdr:colOff>768350</xdr:colOff>
      <xdr:row>190</xdr:row>
      <xdr:rowOff>346075</xdr:rowOff>
    </xdr:to>
    <xdr:sp macro="" textlink="">
      <xdr:nvSpPr>
        <xdr:cNvPr id="17" name="GGov1_addrow7">
          <a:extLst>
            <a:ext uri="{FF2B5EF4-FFF2-40B4-BE49-F238E27FC236}">
              <a16:creationId xmlns:a16="http://schemas.microsoft.com/office/drawing/2014/main" id="{00000000-0008-0000-2700-000011000000}"/>
            </a:ext>
          </a:extLst>
        </xdr:cNvPr>
        <xdr:cNvSpPr/>
      </xdr:nvSpPr>
      <xdr:spPr>
        <a:xfrm>
          <a:off x="6413500" y="54092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190</xdr:row>
      <xdr:rowOff>28575</xdr:rowOff>
    </xdr:from>
    <xdr:to>
      <xdr:col>7</xdr:col>
      <xdr:colOff>768350</xdr:colOff>
      <xdr:row>190</xdr:row>
      <xdr:rowOff>346075</xdr:rowOff>
    </xdr:to>
    <xdr:sp macro="" textlink="">
      <xdr:nvSpPr>
        <xdr:cNvPr id="18" name="GGov1_deleterow7">
          <a:extLst>
            <a:ext uri="{FF2B5EF4-FFF2-40B4-BE49-F238E27FC236}">
              <a16:creationId xmlns:a16="http://schemas.microsoft.com/office/drawing/2014/main" id="{00000000-0008-0000-2700-000012000000}"/>
            </a:ext>
          </a:extLst>
        </xdr:cNvPr>
        <xdr:cNvSpPr/>
      </xdr:nvSpPr>
      <xdr:spPr>
        <a:xfrm>
          <a:off x="8432800" y="54092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ew_Chau\Desktop\Generator_1106\HKIA_Worksheet_FormControl_Generator_v20241202_annual_forBS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List"/>
      <sheetName val="ControlList"/>
      <sheetName val="formControlList"/>
      <sheetName val="EndofTable"/>
      <sheetName val="RuleNameLabel"/>
      <sheetName val="Header Formula"/>
      <sheetName val="ControlConfig"/>
      <sheetName val="ThisWorkbook_code"/>
      <sheetName val="BussinessOrg"/>
      <sheetName val="Sheet111"/>
      <sheetName val="Cover Page"/>
      <sheetName val="DropdownList"/>
      <sheetName val="DropdownNameLabel"/>
      <sheetName val="SystemMessage"/>
      <sheetName val="Checksum"/>
      <sheetName val="ValidationList"/>
      <sheetName val="Field List"/>
      <sheetName val="ShowHide"/>
      <sheetName val="Validation Result"/>
      <sheetName val="Business Type"/>
      <sheetName val="DefaultValue"/>
      <sheetName val="Config"/>
      <sheetName val="B.LT.ILAS Generator1"/>
      <sheetName val="B.G.TR.4 WS Generator"/>
      <sheetName val="B.G.TR WS Generator"/>
      <sheetName val="S.RI.3 WS Generator"/>
      <sheetName val="B.LT.ILAS Generator"/>
      <sheetName val="G.SST WS Generator"/>
      <sheetName val="G.SST.PSL1"/>
      <sheetName val="G.SST.PSL2"/>
      <sheetName val="G.SST.PSL3"/>
      <sheetName val="G.SST.PSL4"/>
      <sheetName val="G.SST.PSG1"/>
      <sheetName val="G.SST.PSG2"/>
      <sheetName val="G.SST.PSG3"/>
      <sheetName val="Business Performance&gt;&gt;"/>
      <sheetName val="B.FMA Fund Movement"/>
      <sheetName val="B.G.TR.1.00.00XYZ"/>
      <sheetName val="B.G.TR.2.00.00XYZ"/>
      <sheetName val="B.G.TR.3.00.00XYZ.ABC"/>
      <sheetName val="B.G.R.1 GI Results (Total)"/>
      <sheetName val="B.G.R.1A GI Results (AY)"/>
      <sheetName val="B.G.R.1B GI Results (UY)"/>
      <sheetName val="B.G.R.3 UW Channel"/>
      <sheetName val="B.G.R.4 Motor"/>
      <sheetName val="B.G.R.4A Motor Claims"/>
      <sheetName val="B.G.R.4B Motor Exposure"/>
      <sheetName val="B.G.R.5 EC"/>
      <sheetName val="B.G.R.5A EC Claims"/>
      <sheetName val="B.G.R.5B EC Exposure"/>
      <sheetName val="B.G.R.5C EC SIR"/>
      <sheetName val="B.G.R.6 Marine Statutory Biz"/>
      <sheetName val="B.LT.D.1"/>
      <sheetName val="B.LT.D.XXX"/>
      <sheetName val="Supplementary&gt;&gt;"/>
      <sheetName val="S.RI.1_RIPrem"/>
      <sheetName val="S.RI.2_Fac"/>
      <sheetName val="S.RI.3.XXX_Treaty"/>
      <sheetName val="S.G.1 General Insurance"/>
      <sheetName val="S.LT.Prod.1 Product Update"/>
      <sheetName val="S.LT.Prod.2 Product Status"/>
      <sheetName val="S.LT.Prod.3 Product Stat"/>
      <sheetName val="S.LT.Prod.4 Crediting Rates"/>
      <sheetName val="S.LQ.1 Liquidity (Exp)"/>
      <sheetName val="S.LQ.2 Liquidity (CF)"/>
      <sheetName val="S.SWM"/>
      <sheetName val="S.SWM.Climate"/>
      <sheetName val="S.SWM.RI"/>
      <sheetName val="S.LT.1 SAA and Yield"/>
      <sheetName val="S.CG Simplified EBS"/>
      <sheetName val="Governance&gt;&gt;"/>
      <sheetName val="G.SST.XXX"/>
      <sheetName val="G.Gov.1 GL10 and post BS"/>
      <sheetName val="Financial Position&gt;&gt;"/>
      <sheetName val="F.0 Entity Scope"/>
      <sheetName val="F.1 EBS"/>
      <sheetName val="F.1B EBS vs Fin Stat"/>
      <sheetName val="F.2 EBS by LT Portfolios"/>
      <sheetName val="F.3 AOM"/>
      <sheetName val="F.A.1 Property"/>
      <sheetName val="F.A.2 Equity"/>
      <sheetName val="F.A.3 Fixed income"/>
      <sheetName val="F.A.3A Credit Rating"/>
      <sheetName val="F.A.3B Qualitative Assessment"/>
      <sheetName val="F.A.4 Derivatives"/>
      <sheetName val="F.A.5 Cash and Deposits"/>
      <sheetName val="F.A.6 Port Inv"/>
      <sheetName val="F.A.6A Port Inv of Port Inv"/>
      <sheetName val="F.A.7 Related Parties"/>
      <sheetName val="F.A.7A RP Transaction"/>
      <sheetName val="F.A.8 Repo"/>
      <sheetName val="F.A.9 Structured Products"/>
      <sheetName val="F.L.1 Financial Liabilities"/>
      <sheetName val="F.LT.1.1 LT CE Summary"/>
      <sheetName val="F.LT.1.2 LT CE Supp"/>
      <sheetName val="F.LT.2 LT MOCE"/>
      <sheetName val="F.LT.3 TVOG"/>
      <sheetName val="F.LT.4_ClaimLiab_LT_A&amp;H"/>
      <sheetName val="F.LT.5_PL_LT_A&amp;H"/>
      <sheetName val="F.LT.5A_PL_Recog_LT_A&amp;H"/>
      <sheetName val="F.LT.5B_PL_notRecog_LT_A&amp;H"/>
      <sheetName val="F.LT.6 Par Business"/>
      <sheetName val="F.G.1_ClaimLiab"/>
      <sheetName val="F.G.2_PL"/>
      <sheetName val="F.G.2A_PL_Recog"/>
      <sheetName val="F.G.2B_PL_notRecog"/>
      <sheetName val="F.LT.MA.X.1 Portfolio Info"/>
      <sheetName val="F.LT.MA.X.2 MA Asset Data"/>
      <sheetName val="F.LT.MA.X.3 MA Liability Data"/>
      <sheetName val="F.LT.MA.X.4 MA Cashflow"/>
      <sheetName val="F.LT.MA.X.5 MA Result"/>
      <sheetName val="F.LT.MA.X.6 MA Yield Curve"/>
      <sheetName val="F.O.1 OBS or contingent liab"/>
      <sheetName val="F.CONC.1 Sector"/>
      <sheetName val="F.CONC.2 XBorder"/>
      <sheetName val="F.CONC.3 LE"/>
      <sheetName val="Capital Adequacy&gt;&gt;"/>
      <sheetName val="CA.1 CA Summary"/>
      <sheetName val="CA.R.1 CB composition"/>
      <sheetName val="CA.R.2 Features of instruments"/>
      <sheetName val="CA.P.1.A PCA Summary NetFDB"/>
      <sheetName val="CA.P.2 PCA Summary GrossFDB"/>
      <sheetName val="CA.P.3 LAC FDB"/>
      <sheetName val="CA.P.4 Correlation Matrices"/>
      <sheetName val="CA.P.M.1 EBS Base"/>
      <sheetName val="CA.P.M.2 EBS IRUp"/>
      <sheetName val="CA.P.M.3 EBS IRDown"/>
      <sheetName val="CA.P.M.4 EBS CS"/>
      <sheetName val="CA.P.M.5 EBS EQ"/>
      <sheetName val="CA.P.M.6 EBS PR"/>
      <sheetName val="CA.P.M.7 CCY"/>
      <sheetName val="CA.P.LT.1 LOB"/>
      <sheetName val="CA.P.LT.2 HRG"/>
      <sheetName val="CA.P.LT.3 Product"/>
      <sheetName val="CA.P.LT.4 HRGvsProduct"/>
      <sheetName val="CA.P.LT.5_P&amp;R_LTB_A&amp;H"/>
      <sheetName val="CA.P.LT.6 Reverse Mortgage"/>
      <sheetName val="CA.P.G.1_ResRisk"/>
      <sheetName val="CA.P.G.1A_ResRisk_MI"/>
      <sheetName val="CA.P.G.2_PremRisk"/>
      <sheetName val="CA.P.G.3_P&amp;R_AGIRM"/>
      <sheetName val="CA.P.G.4_P&amp;R_GeoDiv"/>
      <sheetName val="CA.P.G.5_NatCat_OutwardRI"/>
      <sheetName val="CA.P.G.6_NatCat_Exposure"/>
      <sheetName val="CA.P.G.7_NatCat_Factor"/>
      <sheetName val="CA.P.G.7A_NatCat_Own_Scope"/>
      <sheetName val="CA.P.G.7B_NatCat_Own_WSEQ"/>
      <sheetName val="CA.P.G.7C_NatCat_Own_Other"/>
      <sheetName val="CA.P.G.7D_NatCat_Own_Details"/>
      <sheetName val="CA.P.G.7E_NatCat_Own_YoYChange"/>
      <sheetName val="CA.P.G.8_MMCAT_NonSystemic"/>
      <sheetName val="CA.P.G.9_MMCAT_Systemic"/>
      <sheetName val="CA.P.G.10_CollateralCheck"/>
      <sheetName val="CA.P.G.11_Diversification"/>
      <sheetName val="CA.P.D Default"/>
      <sheetName val="CA.P.O Op"/>
      <sheetName val="CA.G.LAR.1 Local Assets Req"/>
      <sheetName val="CA.G.LAR.2 LAR Diversification"/>
      <sheetName val="CA.G.LAR.3 Local Assets Listing"/>
      <sheetName val="CA.C.1 CA Summary"/>
      <sheetName val="CA.C.1.U URR"/>
      <sheetName val="CA.MM.1.A CA Summary"/>
      <sheetName val="CA.MM.1.U URR"/>
      <sheetName val="CA.MM.LAR.1 Local Assets Req"/>
      <sheetName val="S.MM.1 Calls"/>
      <sheetName val="CA.L.1.A CA Summary"/>
      <sheetName val="CA.L.1.U URR"/>
      <sheetName val="CA.L.LAR.1 Local Assets Req"/>
      <sheetName val="S.L.S.1 List of syndicates"/>
      <sheetName val="HKIA_Worksheet_FormControl_Ge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X28"/>
  <sheetViews>
    <sheetView zoomScaleNormal="100" workbookViewId="0"/>
  </sheetViews>
  <sheetFormatPr defaultColWidth="8.7109375" defaultRowHeight="15"/>
  <cols>
    <col min="1" max="16384" width="8.7109375" style="841"/>
  </cols>
  <sheetData>
    <row r="1" spans="1:24">
      <c r="A1" s="841" t="s">
        <v>19</v>
      </c>
      <c r="B1" s="841" t="s">
        <v>20</v>
      </c>
      <c r="C1" s="841" t="s">
        <v>21</v>
      </c>
      <c r="D1" s="841" t="s">
        <v>22</v>
      </c>
      <c r="E1" s="841" t="s">
        <v>23</v>
      </c>
    </row>
    <row r="2" spans="1:24">
      <c r="A2" s="841" t="s">
        <v>9</v>
      </c>
      <c r="B2" s="841" t="s">
        <v>24</v>
      </c>
      <c r="C2" s="841" t="s">
        <v>25</v>
      </c>
      <c r="D2" s="841" t="s">
        <v>26</v>
      </c>
      <c r="E2" s="841" t="s">
        <v>27</v>
      </c>
      <c r="F2" s="841" t="s">
        <v>11</v>
      </c>
      <c r="G2" s="841" t="s">
        <v>28</v>
      </c>
    </row>
    <row r="3" spans="1:24">
      <c r="A3" s="841" t="s">
        <v>29</v>
      </c>
      <c r="B3" s="841" t="s">
        <v>30</v>
      </c>
      <c r="C3" s="841" t="s">
        <v>31</v>
      </c>
      <c r="D3" s="841" t="s">
        <v>32</v>
      </c>
      <c r="E3" s="841" t="s">
        <v>33</v>
      </c>
      <c r="F3" s="841" t="s">
        <v>34</v>
      </c>
    </row>
    <row r="4" spans="1:24">
      <c r="A4" s="841" t="s">
        <v>29</v>
      </c>
      <c r="B4" s="841" t="s">
        <v>35</v>
      </c>
      <c r="C4" s="841" t="s">
        <v>36</v>
      </c>
      <c r="D4" s="841" t="s">
        <v>37</v>
      </c>
      <c r="E4" s="841" t="s">
        <v>38</v>
      </c>
      <c r="F4" s="841" t="s">
        <v>39</v>
      </c>
      <c r="G4" s="841" t="s">
        <v>40</v>
      </c>
      <c r="H4" s="841" t="s">
        <v>41</v>
      </c>
      <c r="I4" s="841" t="s">
        <v>42</v>
      </c>
      <c r="J4" s="841" t="s">
        <v>43</v>
      </c>
      <c r="K4" s="841" t="s">
        <v>44</v>
      </c>
      <c r="L4" s="841" t="s">
        <v>45</v>
      </c>
      <c r="M4" s="841" t="s">
        <v>46</v>
      </c>
      <c r="N4" s="841" t="s">
        <v>47</v>
      </c>
      <c r="O4" s="841" t="s">
        <v>48</v>
      </c>
      <c r="P4" s="841" t="s">
        <v>49</v>
      </c>
      <c r="Q4" s="841" t="s">
        <v>50</v>
      </c>
      <c r="R4" s="841" t="s">
        <v>51</v>
      </c>
      <c r="S4" s="841" t="s">
        <v>52</v>
      </c>
      <c r="T4" s="841" t="s">
        <v>53</v>
      </c>
      <c r="U4" s="841" t="s">
        <v>54</v>
      </c>
      <c r="V4" s="841" t="s">
        <v>55</v>
      </c>
      <c r="W4" s="841" t="s">
        <v>56</v>
      </c>
      <c r="X4" s="841" t="s">
        <v>57</v>
      </c>
    </row>
    <row r="5" spans="1:24">
      <c r="A5" s="841" t="s">
        <v>1</v>
      </c>
      <c r="B5" s="841" t="s">
        <v>58</v>
      </c>
      <c r="C5" s="841" t="s">
        <v>59</v>
      </c>
      <c r="D5" s="841" t="s">
        <v>60</v>
      </c>
      <c r="E5" s="841" t="s">
        <v>40</v>
      </c>
      <c r="F5" s="841" t="s">
        <v>61</v>
      </c>
      <c r="G5" s="841" t="s">
        <v>62</v>
      </c>
      <c r="H5" s="841" t="s">
        <v>43</v>
      </c>
      <c r="I5" s="841" t="s">
        <v>45</v>
      </c>
      <c r="J5" s="841" t="s">
        <v>47</v>
      </c>
      <c r="K5" s="841" t="s">
        <v>48</v>
      </c>
      <c r="L5" s="841" t="s">
        <v>49</v>
      </c>
      <c r="M5" s="841" t="s">
        <v>50</v>
      </c>
      <c r="N5" s="841" t="s">
        <v>51</v>
      </c>
      <c r="O5" s="841" t="s">
        <v>57</v>
      </c>
      <c r="P5" s="841" t="s">
        <v>63</v>
      </c>
    </row>
    <row r="6" spans="1:24">
      <c r="A6" s="841" t="s">
        <v>1</v>
      </c>
      <c r="B6" s="841" t="s">
        <v>64</v>
      </c>
      <c r="C6" s="841" t="s">
        <v>65</v>
      </c>
      <c r="D6" s="841" t="s">
        <v>66</v>
      </c>
      <c r="E6" s="841" t="s">
        <v>67</v>
      </c>
      <c r="F6" s="841" t="s">
        <v>68</v>
      </c>
    </row>
    <row r="7" spans="1:24">
      <c r="A7" s="841" t="s">
        <v>1</v>
      </c>
      <c r="B7" s="841" t="s">
        <v>69</v>
      </c>
      <c r="C7" s="841" t="s">
        <v>70</v>
      </c>
      <c r="D7" s="841" t="s">
        <v>71</v>
      </c>
      <c r="E7" s="841" t="s">
        <v>72</v>
      </c>
      <c r="F7" s="841" t="s">
        <v>73</v>
      </c>
      <c r="G7" s="841" t="s">
        <v>74</v>
      </c>
      <c r="H7" s="841" t="s">
        <v>75</v>
      </c>
      <c r="I7" s="841" t="s">
        <v>76</v>
      </c>
      <c r="J7" s="841" t="s">
        <v>77</v>
      </c>
      <c r="K7" s="841" t="s">
        <v>78</v>
      </c>
      <c r="L7" s="841" t="s">
        <v>79</v>
      </c>
    </row>
    <row r="8" spans="1:24">
      <c r="A8" s="841" t="s">
        <v>14</v>
      </c>
      <c r="B8" s="841" t="s">
        <v>80</v>
      </c>
      <c r="C8" s="841" t="s">
        <v>81</v>
      </c>
      <c r="D8" s="841" t="s">
        <v>82</v>
      </c>
      <c r="E8" s="841" t="s">
        <v>83</v>
      </c>
      <c r="F8" s="841" t="s">
        <v>84</v>
      </c>
    </row>
    <row r="9" spans="1:24">
      <c r="A9" s="841" t="s">
        <v>15</v>
      </c>
      <c r="B9" s="841" t="s">
        <v>80</v>
      </c>
      <c r="C9" s="841" t="s">
        <v>81</v>
      </c>
      <c r="D9" s="841" t="s">
        <v>85</v>
      </c>
      <c r="E9" s="841" t="s">
        <v>83</v>
      </c>
      <c r="F9" s="841" t="s">
        <v>84</v>
      </c>
    </row>
    <row r="10" spans="1:24">
      <c r="A10" s="841" t="s">
        <v>2</v>
      </c>
      <c r="B10" s="841" t="s">
        <v>86</v>
      </c>
      <c r="C10" s="841" t="s">
        <v>87</v>
      </c>
      <c r="D10" s="841" t="s">
        <v>88</v>
      </c>
      <c r="E10" s="841">
        <v>1</v>
      </c>
      <c r="F10" s="841">
        <v>2</v>
      </c>
      <c r="G10" s="841">
        <v>3</v>
      </c>
      <c r="H10" s="841">
        <v>4</v>
      </c>
      <c r="I10" s="841">
        <v>5</v>
      </c>
      <c r="J10" s="841">
        <v>6</v>
      </c>
      <c r="K10" s="841">
        <v>7</v>
      </c>
      <c r="L10" s="841">
        <v>8</v>
      </c>
      <c r="M10" s="841">
        <v>9</v>
      </c>
      <c r="N10" s="841">
        <v>10</v>
      </c>
      <c r="O10" s="841">
        <v>11</v>
      </c>
      <c r="P10" s="841">
        <v>12</v>
      </c>
    </row>
    <row r="11" spans="1:24">
      <c r="A11" s="841" t="s">
        <v>3</v>
      </c>
      <c r="B11" s="841" t="s">
        <v>86</v>
      </c>
      <c r="C11" s="841" t="s">
        <v>87</v>
      </c>
      <c r="D11" s="841" t="s">
        <v>89</v>
      </c>
      <c r="E11" s="841">
        <v>1</v>
      </c>
      <c r="F11" s="841">
        <v>2</v>
      </c>
      <c r="G11" s="841">
        <v>3</v>
      </c>
      <c r="H11" s="841">
        <v>4</v>
      </c>
      <c r="I11" s="841">
        <v>5</v>
      </c>
      <c r="J11" s="841">
        <v>6</v>
      </c>
      <c r="K11" s="841">
        <v>7</v>
      </c>
      <c r="L11" s="841">
        <v>8</v>
      </c>
      <c r="M11" s="841">
        <v>9</v>
      </c>
      <c r="N11" s="841">
        <v>10</v>
      </c>
      <c r="O11" s="841">
        <v>11</v>
      </c>
      <c r="P11" s="841">
        <v>12</v>
      </c>
    </row>
    <row r="12" spans="1:24">
      <c r="A12" s="841" t="s">
        <v>4</v>
      </c>
      <c r="B12" s="841" t="s">
        <v>86</v>
      </c>
      <c r="C12" s="841" t="s">
        <v>87</v>
      </c>
      <c r="D12" s="841" t="s">
        <v>90</v>
      </c>
      <c r="E12" s="841">
        <v>1</v>
      </c>
      <c r="F12" s="841">
        <v>2</v>
      </c>
      <c r="G12" s="841">
        <v>3</v>
      </c>
      <c r="H12" s="841">
        <v>4</v>
      </c>
      <c r="I12" s="841">
        <v>5</v>
      </c>
      <c r="J12" s="841">
        <v>6</v>
      </c>
      <c r="K12" s="841">
        <v>7</v>
      </c>
      <c r="L12" s="841">
        <v>8</v>
      </c>
      <c r="M12" s="841">
        <v>9</v>
      </c>
      <c r="N12" s="841">
        <v>10</v>
      </c>
      <c r="O12" s="841">
        <v>11</v>
      </c>
      <c r="P12" s="841">
        <v>12</v>
      </c>
    </row>
    <row r="13" spans="1:24">
      <c r="A13" s="841" t="s">
        <v>5</v>
      </c>
      <c r="B13" s="841" t="s">
        <v>86</v>
      </c>
      <c r="C13" s="841" t="s">
        <v>87</v>
      </c>
      <c r="D13" s="841" t="s">
        <v>91</v>
      </c>
      <c r="E13" s="841">
        <v>1</v>
      </c>
      <c r="F13" s="841">
        <v>2</v>
      </c>
      <c r="G13" s="841">
        <v>3</v>
      </c>
      <c r="H13" s="841">
        <v>4</v>
      </c>
      <c r="I13" s="841">
        <v>5</v>
      </c>
      <c r="J13" s="841">
        <v>6</v>
      </c>
      <c r="K13" s="841">
        <v>7</v>
      </c>
      <c r="L13" s="841">
        <v>8</v>
      </c>
      <c r="M13" s="841">
        <v>9</v>
      </c>
      <c r="N13" s="841">
        <v>10</v>
      </c>
      <c r="O13" s="841">
        <v>11</v>
      </c>
      <c r="P13" s="841">
        <v>12</v>
      </c>
    </row>
    <row r="14" spans="1:24">
      <c r="A14" s="841" t="s">
        <v>5</v>
      </c>
      <c r="B14" s="841" t="s">
        <v>92</v>
      </c>
      <c r="C14" s="841" t="s">
        <v>93</v>
      </c>
      <c r="D14" s="841" t="s">
        <v>94</v>
      </c>
      <c r="E14" s="841" t="s">
        <v>95</v>
      </c>
      <c r="F14" s="841" t="s">
        <v>96</v>
      </c>
      <c r="G14" s="841" t="s">
        <v>97</v>
      </c>
      <c r="H14" s="841" t="s">
        <v>98</v>
      </c>
      <c r="I14" s="841" t="s">
        <v>99</v>
      </c>
      <c r="J14" s="841" t="s">
        <v>100</v>
      </c>
      <c r="K14" s="841" t="s">
        <v>101</v>
      </c>
      <c r="L14" s="841" t="s">
        <v>102</v>
      </c>
      <c r="M14" s="841" t="s">
        <v>103</v>
      </c>
    </row>
    <row r="15" spans="1:24">
      <c r="A15" s="841" t="s">
        <v>5</v>
      </c>
      <c r="B15" s="841" t="s">
        <v>8</v>
      </c>
      <c r="C15" s="841" t="s">
        <v>104</v>
      </c>
      <c r="D15" s="841" t="s">
        <v>105</v>
      </c>
      <c r="E15" s="841" t="s">
        <v>27</v>
      </c>
      <c r="F15" s="841" t="s">
        <v>11</v>
      </c>
    </row>
    <row r="16" spans="1:24">
      <c r="A16" s="841" t="s">
        <v>6</v>
      </c>
      <c r="B16" s="841" t="s">
        <v>86</v>
      </c>
      <c r="C16" s="841" t="s">
        <v>87</v>
      </c>
      <c r="D16" s="841" t="s">
        <v>106</v>
      </c>
      <c r="E16" s="841">
        <v>1</v>
      </c>
      <c r="F16" s="841">
        <v>2</v>
      </c>
      <c r="G16" s="841">
        <v>3</v>
      </c>
      <c r="H16" s="841">
        <v>4</v>
      </c>
      <c r="I16" s="841">
        <v>5</v>
      </c>
      <c r="J16" s="841">
        <v>6</v>
      </c>
      <c r="K16" s="841">
        <v>7</v>
      </c>
      <c r="L16" s="841">
        <v>8</v>
      </c>
      <c r="M16" s="841">
        <v>9</v>
      </c>
      <c r="N16" s="841">
        <v>10</v>
      </c>
      <c r="O16" s="841">
        <v>11</v>
      </c>
      <c r="P16" s="841">
        <v>12</v>
      </c>
    </row>
    <row r="17" spans="1:16">
      <c r="A17" s="841" t="s">
        <v>16</v>
      </c>
      <c r="B17" s="841" t="s">
        <v>107</v>
      </c>
      <c r="C17" s="841" t="s">
        <v>108</v>
      </c>
      <c r="D17" s="841" t="s">
        <v>109</v>
      </c>
      <c r="E17" s="841" t="s">
        <v>110</v>
      </c>
      <c r="F17" s="841" t="s">
        <v>111</v>
      </c>
    </row>
    <row r="18" spans="1:16">
      <c r="A18" s="841" t="s">
        <v>7</v>
      </c>
      <c r="B18" s="841" t="s">
        <v>13</v>
      </c>
      <c r="C18" s="841" t="s">
        <v>104</v>
      </c>
      <c r="D18" s="841" t="s">
        <v>112</v>
      </c>
      <c r="E18" s="841" t="s">
        <v>27</v>
      </c>
      <c r="F18" s="841" t="s">
        <v>11</v>
      </c>
    </row>
    <row r="19" spans="1:16">
      <c r="A19" s="841" t="s">
        <v>113</v>
      </c>
      <c r="B19" s="841" t="s">
        <v>114</v>
      </c>
      <c r="C19" s="841" t="s">
        <v>115</v>
      </c>
      <c r="D19" s="841" t="s">
        <v>116</v>
      </c>
      <c r="E19" s="841" t="s">
        <v>117</v>
      </c>
      <c r="F19" s="841" t="s">
        <v>118</v>
      </c>
      <c r="G19" s="841" t="s">
        <v>119</v>
      </c>
      <c r="H19" s="841" t="s">
        <v>120</v>
      </c>
      <c r="I19" s="841" t="s">
        <v>121</v>
      </c>
      <c r="J19" s="841" t="s">
        <v>122</v>
      </c>
      <c r="K19" s="841" t="s">
        <v>123</v>
      </c>
      <c r="L19" s="841" t="s">
        <v>124</v>
      </c>
      <c r="M19" s="841" t="s">
        <v>125</v>
      </c>
      <c r="N19" s="841" t="s">
        <v>126</v>
      </c>
      <c r="O19" s="841" t="s">
        <v>127</v>
      </c>
      <c r="P19" s="841" t="s">
        <v>128</v>
      </c>
    </row>
    <row r="20" spans="1:16">
      <c r="A20" s="841" t="s">
        <v>17</v>
      </c>
      <c r="B20" s="841" t="s">
        <v>129</v>
      </c>
      <c r="C20" s="841" t="s">
        <v>104</v>
      </c>
      <c r="D20" s="841" t="s">
        <v>130</v>
      </c>
      <c r="E20" s="841" t="s">
        <v>27</v>
      </c>
      <c r="F20" s="841" t="s">
        <v>11</v>
      </c>
    </row>
    <row r="21" spans="1:16">
      <c r="A21" s="841" t="s">
        <v>17</v>
      </c>
      <c r="B21" s="841" t="s">
        <v>131</v>
      </c>
      <c r="C21" s="841" t="s">
        <v>132</v>
      </c>
      <c r="D21" s="841" t="s">
        <v>133</v>
      </c>
      <c r="E21" s="841" t="s">
        <v>27</v>
      </c>
      <c r="F21" s="841" t="s">
        <v>11</v>
      </c>
      <c r="G21" s="841" t="s">
        <v>134</v>
      </c>
    </row>
    <row r="22" spans="1:16">
      <c r="A22" s="841" t="s">
        <v>135</v>
      </c>
      <c r="B22" s="841" t="s">
        <v>136</v>
      </c>
      <c r="C22" s="841" t="s">
        <v>104</v>
      </c>
      <c r="D22" s="841" t="s">
        <v>137</v>
      </c>
      <c r="E22" s="841" t="s">
        <v>27</v>
      </c>
      <c r="F22" s="841" t="s">
        <v>11</v>
      </c>
    </row>
    <row r="23" spans="1:16">
      <c r="A23" s="841" t="s">
        <v>135</v>
      </c>
      <c r="B23" s="841" t="s">
        <v>138</v>
      </c>
      <c r="C23" s="841" t="s">
        <v>139</v>
      </c>
      <c r="D23" s="841" t="s">
        <v>140</v>
      </c>
      <c r="E23" s="841" t="s">
        <v>141</v>
      </c>
      <c r="F23" s="841" t="s">
        <v>142</v>
      </c>
      <c r="G23" s="841" t="s">
        <v>143</v>
      </c>
      <c r="H23" s="841" t="s">
        <v>144</v>
      </c>
      <c r="I23" s="841" t="s">
        <v>145</v>
      </c>
    </row>
    <row r="24" spans="1:16">
      <c r="A24" s="841" t="s">
        <v>135</v>
      </c>
      <c r="B24" s="841" t="s">
        <v>146</v>
      </c>
      <c r="C24" s="841" t="s">
        <v>147</v>
      </c>
      <c r="D24" s="841" t="s">
        <v>148</v>
      </c>
      <c r="E24" s="841" t="s">
        <v>72</v>
      </c>
      <c r="F24" s="841" t="s">
        <v>73</v>
      </c>
      <c r="G24" s="841" t="s">
        <v>74</v>
      </c>
      <c r="H24" s="841" t="s">
        <v>75</v>
      </c>
      <c r="I24" s="841" t="s">
        <v>76</v>
      </c>
      <c r="J24" s="841" t="s">
        <v>77</v>
      </c>
      <c r="K24" s="841" t="s">
        <v>78</v>
      </c>
    </row>
    <row r="25" spans="1:16">
      <c r="A25" s="841" t="s">
        <v>135</v>
      </c>
      <c r="B25" s="841" t="s">
        <v>149</v>
      </c>
      <c r="C25" s="841" t="s">
        <v>150</v>
      </c>
      <c r="D25" s="841" t="s">
        <v>151</v>
      </c>
      <c r="E25" s="841" t="s">
        <v>152</v>
      </c>
      <c r="F25" s="841" t="s">
        <v>153</v>
      </c>
      <c r="G25" s="841" t="s">
        <v>154</v>
      </c>
    </row>
    <row r="26" spans="1:16">
      <c r="A26" s="841" t="s">
        <v>135</v>
      </c>
      <c r="B26" s="841" t="s">
        <v>155</v>
      </c>
      <c r="C26" s="841" t="s">
        <v>156</v>
      </c>
      <c r="D26" s="841" t="s">
        <v>157</v>
      </c>
      <c r="E26" s="841" t="s">
        <v>158</v>
      </c>
      <c r="F26" s="841" t="s">
        <v>159</v>
      </c>
    </row>
    <row r="27" spans="1:16">
      <c r="A27" s="841" t="s">
        <v>135</v>
      </c>
      <c r="B27" s="841" t="s">
        <v>160</v>
      </c>
      <c r="C27" s="841" t="s">
        <v>161</v>
      </c>
      <c r="D27" s="841" t="s">
        <v>162</v>
      </c>
      <c r="E27" s="841" t="s">
        <v>163</v>
      </c>
      <c r="F27" s="841" t="s">
        <v>154</v>
      </c>
    </row>
    <row r="28" spans="1:16">
      <c r="A28" s="841" t="s">
        <v>135</v>
      </c>
      <c r="B28" s="841" t="s">
        <v>164</v>
      </c>
      <c r="C28" s="841" t="s">
        <v>165</v>
      </c>
      <c r="D28" s="841" t="s">
        <v>166</v>
      </c>
      <c r="E28" s="841" t="s">
        <v>167</v>
      </c>
      <c r="F28" s="841" t="s">
        <v>163</v>
      </c>
      <c r="G28" s="841" t="s">
        <v>154</v>
      </c>
    </row>
  </sheetData>
  <sheetProtection insertHyperlinks="0"/>
  <phoneticPr fontId="4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9">
    <tabColor theme="4" tint="0.59999389629810485"/>
  </sheetPr>
  <dimension ref="A1:A4"/>
  <sheetViews>
    <sheetView zoomScaleNormal="100" workbookViewId="0"/>
  </sheetViews>
  <sheetFormatPr defaultColWidth="9.42578125" defaultRowHeight="12.75"/>
  <cols>
    <col min="1" max="16384" width="9.42578125" style="2"/>
  </cols>
  <sheetData>
    <row r="1" ht="16.5" customHeight="1"/>
    <row r="2" ht="16.5" customHeight="1"/>
    <row r="3" ht="16.5" customHeight="1"/>
    <row r="4" ht="15" customHeight="1"/>
  </sheetData>
  <sheetProtection insertHyperlinks="0"/>
  <phoneticPr fontId="4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AJ160"/>
  <sheetViews>
    <sheetView tabSelected="1" zoomScaleNormal="100" zoomScaleSheetLayoutView="40" workbookViewId="0"/>
  </sheetViews>
  <sheetFormatPr defaultColWidth="9.42578125" defaultRowHeight="12.75"/>
  <cols>
    <col min="1" max="1" width="50.42578125" style="5" customWidth="1"/>
    <col min="2" max="12" width="25.42578125" style="3" customWidth="1"/>
    <col min="13" max="13" width="3.42578125" style="3" customWidth="1"/>
    <col min="14" max="21" width="25.42578125" style="3" customWidth="1"/>
    <col min="22" max="22" width="3.42578125" style="6" customWidth="1"/>
    <col min="23" max="24" width="25.42578125" style="3" customWidth="1"/>
    <col min="25" max="25" width="9.42578125" style="3" customWidth="1"/>
    <col min="26" max="26" width="69.7109375" style="3" customWidth="1"/>
    <col min="27" max="36" width="18.7109375" style="3" customWidth="1"/>
    <col min="37" max="16384" width="9.42578125" style="3"/>
  </cols>
  <sheetData>
    <row r="1" spans="1:36" ht="13.15" customHeight="1">
      <c r="A1" s="227" t="s">
        <v>173</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row>
    <row r="2" spans="1:36" s="4" customFormat="1" ht="16.899999999999999" customHeight="1">
      <c r="A2" s="229" t="s">
        <v>174</v>
      </c>
      <c r="B2" s="230"/>
      <c r="V2" s="231"/>
    </row>
    <row r="3" spans="1:36" s="4" customFormat="1" ht="16.899999999999999" customHeight="1">
      <c r="A3" s="229" t="s">
        <v>175</v>
      </c>
      <c r="B3" s="232"/>
    </row>
    <row r="4" spans="1:36" s="4" customFormat="1" ht="16.899999999999999" customHeight="1" thickBot="1">
      <c r="A4" s="229" t="s">
        <v>176</v>
      </c>
      <c r="B4" s="233"/>
    </row>
    <row r="5" spans="1:36" ht="24" hidden="1" customHeight="1">
      <c r="V5" s="3"/>
    </row>
    <row r="6" spans="1:36" ht="13.5" hidden="1" customHeight="1" thickBot="1">
      <c r="V6" s="3"/>
    </row>
    <row r="7" spans="1:36" ht="26.25" customHeight="1" thickBot="1">
      <c r="A7" s="5" t="s">
        <v>177</v>
      </c>
      <c r="H7" s="234" t="s">
        <v>178</v>
      </c>
      <c r="J7" s="234" t="s">
        <v>179</v>
      </c>
    </row>
    <row r="8" spans="1:36" ht="13.5" customHeight="1" thickBot="1">
      <c r="D8" s="235" t="s">
        <v>180</v>
      </c>
      <c r="E8" s="236"/>
      <c r="F8" s="236"/>
      <c r="G8" s="237"/>
      <c r="H8" s="238"/>
      <c r="I8" s="239"/>
      <c r="J8" s="238"/>
    </row>
    <row r="9" spans="1:36" ht="13.5" hidden="1" customHeight="1" thickBot="1"/>
    <row r="10" spans="1:36" ht="13.5" hidden="1" customHeight="1" thickBot="1"/>
    <row r="11" spans="1:36" ht="13.5" customHeight="1" thickBot="1">
      <c r="A11" s="240" t="s">
        <v>181</v>
      </c>
      <c r="B11" s="241" t="s">
        <v>182</v>
      </c>
      <c r="C11" s="241" t="s">
        <v>183</v>
      </c>
      <c r="D11" s="242" t="s">
        <v>184</v>
      </c>
      <c r="E11" s="242" t="s">
        <v>185</v>
      </c>
      <c r="F11" s="242" t="s">
        <v>186</v>
      </c>
      <c r="G11" s="242" t="s">
        <v>187</v>
      </c>
      <c r="H11" s="242" t="s">
        <v>188</v>
      </c>
      <c r="I11" s="242" t="s">
        <v>189</v>
      </c>
      <c r="J11" s="242" t="s">
        <v>190</v>
      </c>
      <c r="K11" s="242" t="s">
        <v>191</v>
      </c>
      <c r="L11" s="242" t="s">
        <v>192</v>
      </c>
      <c r="N11" s="240" t="s">
        <v>193</v>
      </c>
      <c r="O11" s="240" t="s">
        <v>194</v>
      </c>
      <c r="P11" s="240" t="s">
        <v>195</v>
      </c>
      <c r="Q11" s="240" t="s">
        <v>196</v>
      </c>
      <c r="R11" s="240" t="s">
        <v>197</v>
      </c>
      <c r="S11" s="240" t="s">
        <v>198</v>
      </c>
      <c r="T11" s="240" t="s">
        <v>199</v>
      </c>
      <c r="U11" s="240" t="s">
        <v>200</v>
      </c>
      <c r="W11" s="243" t="s">
        <v>201</v>
      </c>
      <c r="X11" s="243" t="s">
        <v>202</v>
      </c>
      <c r="Z11" s="243" t="s">
        <v>203</v>
      </c>
      <c r="AA11" s="243" t="s">
        <v>204</v>
      </c>
      <c r="AB11" s="243" t="s">
        <v>205</v>
      </c>
      <c r="AC11" s="243" t="s">
        <v>206</v>
      </c>
      <c r="AD11" s="243" t="s">
        <v>207</v>
      </c>
      <c r="AE11" s="243" t="s">
        <v>208</v>
      </c>
      <c r="AF11" s="243" t="s">
        <v>209</v>
      </c>
      <c r="AG11" s="243" t="s">
        <v>210</v>
      </c>
      <c r="AH11" s="243" t="s">
        <v>211</v>
      </c>
      <c r="AI11" s="243" t="s">
        <v>212</v>
      </c>
      <c r="AJ11" s="243" t="s">
        <v>213</v>
      </c>
    </row>
    <row r="12" spans="1:36" ht="20.25" customHeight="1" thickBot="1">
      <c r="A12" s="875" t="s">
        <v>214</v>
      </c>
      <c r="B12" s="244" t="s">
        <v>215</v>
      </c>
      <c r="C12" s="245" t="s">
        <v>216</v>
      </c>
      <c r="D12" s="245" t="s">
        <v>217</v>
      </c>
      <c r="E12" s="245" t="s">
        <v>218</v>
      </c>
      <c r="F12" s="245" t="s">
        <v>219</v>
      </c>
      <c r="G12" s="245" t="s">
        <v>220</v>
      </c>
      <c r="H12" s="245" t="s">
        <v>221</v>
      </c>
      <c r="I12" s="245" t="s">
        <v>222</v>
      </c>
      <c r="J12" s="245" t="s">
        <v>223</v>
      </c>
      <c r="K12" s="245" t="s">
        <v>224</v>
      </c>
      <c r="L12" s="245" t="s">
        <v>225</v>
      </c>
      <c r="M12" s="246"/>
      <c r="N12" s="247" t="s">
        <v>226</v>
      </c>
      <c r="O12" s="248" t="s">
        <v>227</v>
      </c>
      <c r="P12" s="248" t="s">
        <v>228</v>
      </c>
      <c r="Q12" s="248" t="s">
        <v>229</v>
      </c>
      <c r="R12" s="248" t="s">
        <v>230</v>
      </c>
      <c r="S12" s="248" t="s">
        <v>231</v>
      </c>
      <c r="T12" s="248" t="s">
        <v>232</v>
      </c>
      <c r="U12" s="248" t="s">
        <v>233</v>
      </c>
      <c r="W12" s="249" t="s">
        <v>234</v>
      </c>
      <c r="X12" s="249" t="s">
        <v>235</v>
      </c>
      <c r="Z12" s="249" t="s">
        <v>236</v>
      </c>
      <c r="AA12" s="249" t="s">
        <v>237</v>
      </c>
      <c r="AB12" s="249" t="s">
        <v>238</v>
      </c>
      <c r="AC12" s="249" t="s">
        <v>237</v>
      </c>
      <c r="AD12" s="249" t="s">
        <v>238</v>
      </c>
      <c r="AE12" s="249" t="s">
        <v>239</v>
      </c>
      <c r="AF12" s="249" t="s">
        <v>240</v>
      </c>
      <c r="AG12" s="249" t="s">
        <v>241</v>
      </c>
      <c r="AH12" s="249" t="s">
        <v>242</v>
      </c>
      <c r="AI12" s="249" t="s">
        <v>243</v>
      </c>
      <c r="AJ12" s="249" t="s">
        <v>244</v>
      </c>
    </row>
    <row r="13" spans="1:36" ht="39.75" customHeight="1" thickBot="1">
      <c r="A13" s="876"/>
      <c r="B13" s="878" t="s">
        <v>245</v>
      </c>
      <c r="C13" s="881" t="s">
        <v>245</v>
      </c>
      <c r="D13" s="882"/>
      <c r="E13" s="882"/>
      <c r="F13" s="882"/>
      <c r="G13" s="882"/>
      <c r="H13" s="882"/>
      <c r="I13" s="882"/>
      <c r="J13" s="882"/>
      <c r="K13" s="882"/>
      <c r="L13" s="883"/>
      <c r="M13" s="250"/>
      <c r="N13" s="7"/>
      <c r="O13" s="7"/>
      <c r="P13" s="7"/>
      <c r="Q13" s="7"/>
      <c r="R13" s="7"/>
      <c r="S13" s="7"/>
      <c r="T13" s="7"/>
      <c r="U13" s="7"/>
      <c r="W13" s="884" t="s">
        <v>245</v>
      </c>
      <c r="X13" s="885"/>
      <c r="Z13" s="884" t="s">
        <v>246</v>
      </c>
      <c r="AA13" s="886"/>
      <c r="AB13" s="886"/>
      <c r="AC13" s="886"/>
      <c r="AD13" s="886"/>
      <c r="AE13" s="886"/>
      <c r="AF13" s="886"/>
      <c r="AG13" s="886"/>
      <c r="AH13" s="886"/>
      <c r="AI13" s="886"/>
      <c r="AJ13" s="885"/>
    </row>
    <row r="14" spans="1:36" ht="81" customHeight="1" thickBot="1">
      <c r="A14" s="876"/>
      <c r="B14" s="879"/>
      <c r="C14" s="863" t="s">
        <v>247</v>
      </c>
      <c r="D14" s="864"/>
      <c r="E14" s="864"/>
      <c r="F14" s="864"/>
      <c r="G14" s="864"/>
      <c r="H14" s="865"/>
      <c r="I14" s="887" t="s">
        <v>248</v>
      </c>
      <c r="J14" s="888"/>
      <c r="K14" s="869" t="s">
        <v>249</v>
      </c>
      <c r="L14" s="869" t="s">
        <v>250</v>
      </c>
      <c r="M14" s="246"/>
      <c r="N14" s="863" t="s">
        <v>251</v>
      </c>
      <c r="O14" s="864"/>
      <c r="P14" s="864"/>
      <c r="Q14" s="864"/>
      <c r="R14" s="864"/>
      <c r="S14" s="864"/>
      <c r="T14" s="864"/>
      <c r="U14" s="865"/>
      <c r="W14" s="866" t="s">
        <v>252</v>
      </c>
      <c r="X14" s="866" t="s">
        <v>253</v>
      </c>
      <c r="Z14" s="870"/>
      <c r="AA14" s="873" t="s">
        <v>254</v>
      </c>
      <c r="AB14" s="874"/>
      <c r="AC14" s="874"/>
      <c r="AD14" s="874"/>
      <c r="AE14" s="874"/>
      <c r="AF14" s="874"/>
      <c r="AG14" s="874"/>
      <c r="AH14" s="853" t="s">
        <v>255</v>
      </c>
      <c r="AI14" s="855"/>
      <c r="AJ14" s="889" t="s">
        <v>256</v>
      </c>
    </row>
    <row r="15" spans="1:36" ht="58.5" customHeight="1" thickBot="1">
      <c r="A15" s="876"/>
      <c r="B15" s="879"/>
      <c r="C15" s="863" t="s">
        <v>257</v>
      </c>
      <c r="D15" s="864"/>
      <c r="E15" s="864"/>
      <c r="F15" s="864"/>
      <c r="G15" s="865"/>
      <c r="H15" s="866" t="s">
        <v>258</v>
      </c>
      <c r="I15" s="868" t="s">
        <v>259</v>
      </c>
      <c r="J15" s="866" t="s">
        <v>258</v>
      </c>
      <c r="K15" s="869"/>
      <c r="L15" s="869"/>
      <c r="M15" s="246"/>
      <c r="N15" s="859" t="s">
        <v>169</v>
      </c>
      <c r="O15" s="860"/>
      <c r="P15" s="859" t="s">
        <v>170</v>
      </c>
      <c r="Q15" s="860"/>
      <c r="R15" s="859" t="s">
        <v>171</v>
      </c>
      <c r="S15" s="860"/>
      <c r="T15" s="859" t="s">
        <v>172</v>
      </c>
      <c r="U15" s="860"/>
      <c r="W15" s="869"/>
      <c r="X15" s="869"/>
      <c r="Z15" s="871"/>
      <c r="AA15" s="861" t="s">
        <v>260</v>
      </c>
      <c r="AB15" s="861" t="s">
        <v>261</v>
      </c>
      <c r="AC15" s="861" t="s">
        <v>262</v>
      </c>
      <c r="AD15" s="861" t="s">
        <v>263</v>
      </c>
      <c r="AE15" s="861" t="s">
        <v>264</v>
      </c>
      <c r="AF15" s="861" t="s">
        <v>265</v>
      </c>
      <c r="AG15" s="861" t="s">
        <v>266</v>
      </c>
      <c r="AH15" s="861" t="s">
        <v>267</v>
      </c>
      <c r="AI15" s="847" t="s">
        <v>268</v>
      </c>
      <c r="AJ15" s="890"/>
    </row>
    <row r="16" spans="1:36" ht="82.5" customHeight="1" thickBot="1">
      <c r="A16" s="877"/>
      <c r="B16" s="880"/>
      <c r="C16" s="245" t="s">
        <v>269</v>
      </c>
      <c r="D16" s="245" t="s">
        <v>270</v>
      </c>
      <c r="E16" s="245" t="s">
        <v>271</v>
      </c>
      <c r="F16" s="245" t="s">
        <v>10</v>
      </c>
      <c r="G16" s="245" t="s">
        <v>272</v>
      </c>
      <c r="H16" s="867"/>
      <c r="I16" s="868"/>
      <c r="J16" s="867"/>
      <c r="K16" s="867"/>
      <c r="L16" s="867"/>
      <c r="M16" s="246"/>
      <c r="N16" s="252" t="s">
        <v>273</v>
      </c>
      <c r="O16" s="252" t="s">
        <v>274</v>
      </c>
      <c r="P16" s="252" t="s">
        <v>273</v>
      </c>
      <c r="Q16" s="252" t="s">
        <v>274</v>
      </c>
      <c r="R16" s="252" t="s">
        <v>273</v>
      </c>
      <c r="S16" s="252" t="s">
        <v>274</v>
      </c>
      <c r="T16" s="252" t="s">
        <v>273</v>
      </c>
      <c r="U16" s="252" t="s">
        <v>274</v>
      </c>
      <c r="W16" s="867"/>
      <c r="X16" s="867"/>
      <c r="Z16" s="872"/>
      <c r="AA16" s="862"/>
      <c r="AB16" s="862"/>
      <c r="AC16" s="862"/>
      <c r="AD16" s="862"/>
      <c r="AE16" s="862"/>
      <c r="AF16" s="862"/>
      <c r="AG16" s="862"/>
      <c r="AH16" s="862"/>
      <c r="AI16" s="848"/>
      <c r="AJ16" s="891"/>
    </row>
    <row r="17" spans="1:36" ht="27" customHeight="1" thickBot="1">
      <c r="A17" s="849" t="s">
        <v>18</v>
      </c>
      <c r="B17" s="254" t="s">
        <v>275</v>
      </c>
      <c r="C17" s="851"/>
      <c r="D17" s="851"/>
      <c r="E17" s="851"/>
      <c r="F17" s="851"/>
      <c r="G17" s="851"/>
      <c r="H17" s="851"/>
      <c r="I17" s="851"/>
      <c r="J17" s="851"/>
      <c r="K17" s="851"/>
      <c r="L17" s="852"/>
      <c r="M17" s="246"/>
      <c r="N17" s="853" t="s">
        <v>275</v>
      </c>
      <c r="O17" s="854"/>
      <c r="P17" s="854"/>
      <c r="Q17" s="854"/>
      <c r="R17" s="854"/>
      <c r="S17" s="854"/>
      <c r="T17" s="855"/>
      <c r="U17" s="246"/>
    </row>
    <row r="18" spans="1:36" ht="24" customHeight="1" thickBot="1">
      <c r="A18" s="850"/>
      <c r="B18" s="255" t="s">
        <v>276</v>
      </c>
      <c r="C18" s="256"/>
      <c r="D18" s="256"/>
      <c r="E18" s="256"/>
      <c r="F18" s="256"/>
      <c r="G18" s="256"/>
      <c r="H18" s="256"/>
      <c r="I18" s="256"/>
      <c r="J18" s="256"/>
      <c r="K18" s="256"/>
      <c r="L18" s="239"/>
      <c r="M18" s="257"/>
      <c r="N18" s="258"/>
      <c r="O18" s="258"/>
      <c r="P18" s="258"/>
      <c r="Q18" s="258"/>
      <c r="R18" s="258"/>
      <c r="S18" s="258"/>
      <c r="T18" s="258"/>
      <c r="U18" s="258"/>
      <c r="W18" s="259"/>
      <c r="X18" s="259"/>
      <c r="Z18" s="260"/>
      <c r="AA18" s="259"/>
      <c r="AB18" s="259"/>
      <c r="AC18" s="259"/>
      <c r="AD18" s="259"/>
      <c r="AE18" s="259"/>
      <c r="AF18" s="259"/>
      <c r="AG18" s="259"/>
      <c r="AH18" s="259"/>
      <c r="AI18" s="259"/>
      <c r="AJ18" s="259"/>
    </row>
    <row r="19" spans="1:36" ht="13.5" customHeight="1" thickBot="1">
      <c r="A19" s="261" t="s">
        <v>277</v>
      </c>
      <c r="B19" s="262"/>
      <c r="C19" s="262"/>
      <c r="D19" s="262"/>
      <c r="E19" s="262"/>
      <c r="F19" s="262"/>
      <c r="G19" s="262"/>
      <c r="H19" s="262"/>
      <c r="I19" s="262"/>
      <c r="J19" s="262"/>
      <c r="K19" s="262"/>
      <c r="L19" s="262"/>
      <c r="M19" s="263"/>
      <c r="N19" s="264"/>
      <c r="O19" s="262"/>
      <c r="P19" s="262"/>
      <c r="Q19" s="262"/>
      <c r="R19" s="262"/>
      <c r="S19" s="262"/>
      <c r="T19" s="262"/>
      <c r="U19" s="262"/>
      <c r="W19" s="264"/>
      <c r="X19" s="264"/>
      <c r="Z19" s="265" t="s">
        <v>278</v>
      </c>
      <c r="AA19" s="8">
        <f>'F.G.1_ClaimLiab'!C12+'F.G.1_ClaimLiab'!C29-AA20</f>
        <v>0</v>
      </c>
      <c r="AB19" s="8">
        <f>'F.G.1_ClaimLiab'!C13+'F.G.1_ClaimLiab'!C30-AB20</f>
        <v>0</v>
      </c>
      <c r="AC19" s="8">
        <f>SUM('F.G.1_ClaimLiab'!C14:C16,'F.G.1_ClaimLiab'!C31:C33)-AC20</f>
        <v>0</v>
      </c>
      <c r="AD19" s="8">
        <f>'F.G.1_ClaimLiab'!C17+'F.G.1_ClaimLiab'!C34-AD20</f>
        <v>0</v>
      </c>
      <c r="AE19" s="8">
        <f>'F.G.1_ClaimLiab'!C18+'F.G.1_ClaimLiab'!C35-AE20</f>
        <v>0</v>
      </c>
      <c r="AF19" s="8">
        <f>'F.G.1_ClaimLiab'!C21+'F.G.1_ClaimLiab'!C38-AF20</f>
        <v>0</v>
      </c>
      <c r="AG19" s="8">
        <f>'F.G.1_ClaimLiab'!C24+'F.G.1_ClaimLiab'!C41-AG20</f>
        <v>0</v>
      </c>
      <c r="AH19" s="8">
        <f>'F.G.1_ClaimLiab'!C46+'F.G.1_ClaimLiab'!C60+'F.G.1_ClaimLiab'!C96+'F.G.1_ClaimLiab'!C110-AH20</f>
        <v>0</v>
      </c>
      <c r="AI19" s="8">
        <f>'F.G.1_ClaimLiab'!C74+'F.G.1_ClaimLiab'!C85+'F.G.1_ClaimLiab'!C124+'F.G.1_ClaimLiab'!C135-AI20</f>
        <v>0</v>
      </c>
      <c r="AJ19" s="8">
        <f t="shared" ref="AJ19:AJ24" si="0">SUM(AA19:AI19)</f>
        <v>0</v>
      </c>
    </row>
    <row r="20" spans="1:36" ht="13.5" customHeight="1" thickBot="1">
      <c r="A20" s="253" t="s">
        <v>38</v>
      </c>
      <c r="B20" s="9"/>
      <c r="C20" s="9"/>
      <c r="D20" s="9"/>
      <c r="E20" s="9"/>
      <c r="F20" s="9"/>
      <c r="G20" s="9"/>
      <c r="H20" s="9"/>
      <c r="I20" s="9"/>
      <c r="J20" s="9"/>
      <c r="K20" s="9"/>
      <c r="L20" s="9"/>
      <c r="M20" s="10"/>
      <c r="N20" s="11"/>
      <c r="O20" s="9"/>
      <c r="P20" s="9"/>
      <c r="Q20" s="9"/>
      <c r="R20" s="9"/>
      <c r="S20" s="9"/>
      <c r="T20" s="9"/>
      <c r="U20" s="9"/>
      <c r="W20" s="11"/>
      <c r="X20" s="11"/>
      <c r="Z20" s="266" t="s">
        <v>279</v>
      </c>
      <c r="AA20" s="12">
        <f>'F.G.1_ClaimLiab'!J12+'F.G.1_ClaimLiab'!J29</f>
        <v>0</v>
      </c>
      <c r="AB20" s="12">
        <f>'F.G.1_ClaimLiab'!J13+'F.G.1_ClaimLiab'!J30</f>
        <v>0</v>
      </c>
      <c r="AC20" s="12">
        <f>SUM('F.G.1_ClaimLiab'!J14:J16,'F.G.1_ClaimLiab'!J31:J33)</f>
        <v>0</v>
      </c>
      <c r="AD20" s="12">
        <f>'F.G.1_ClaimLiab'!J17+'F.G.1_ClaimLiab'!J34</f>
        <v>0</v>
      </c>
      <c r="AE20" s="12">
        <f>'F.G.1_ClaimLiab'!J18+'F.G.1_ClaimLiab'!J35</f>
        <v>0</v>
      </c>
      <c r="AF20" s="12">
        <f>'F.G.1_ClaimLiab'!J21+'F.G.1_ClaimLiab'!J38</f>
        <v>0</v>
      </c>
      <c r="AG20" s="12">
        <f>'F.G.1_ClaimLiab'!J24+'F.G.1_ClaimLiab'!J41</f>
        <v>0</v>
      </c>
      <c r="AH20" s="12">
        <f>'F.G.1_ClaimLiab'!J46+'F.G.1_ClaimLiab'!J60+'F.G.1_ClaimLiab'!J96+'F.G.1_ClaimLiab'!J110</f>
        <v>0</v>
      </c>
      <c r="AI20" s="12">
        <f>'F.G.1_ClaimLiab'!J74+'F.G.1_ClaimLiab'!J85+'F.G.1_ClaimLiab'!J124+'F.G.1_ClaimLiab'!J135</f>
        <v>0</v>
      </c>
      <c r="AJ20" s="12">
        <f t="shared" si="0"/>
        <v>0</v>
      </c>
    </row>
    <row r="21" spans="1:36" ht="13.5" customHeight="1" thickBot="1">
      <c r="A21" s="253" t="s">
        <v>280</v>
      </c>
      <c r="B21" s="9"/>
      <c r="C21" s="9"/>
      <c r="D21" s="9"/>
      <c r="E21" s="9"/>
      <c r="F21" s="9"/>
      <c r="G21" s="9"/>
      <c r="H21" s="9"/>
      <c r="I21" s="9"/>
      <c r="J21" s="9"/>
      <c r="K21" s="9"/>
      <c r="L21" s="9"/>
      <c r="M21" s="10"/>
      <c r="N21" s="11"/>
      <c r="O21" s="9"/>
      <c r="P21" s="9"/>
      <c r="Q21" s="9"/>
      <c r="R21" s="9"/>
      <c r="S21" s="9"/>
      <c r="T21" s="9"/>
      <c r="U21" s="9"/>
      <c r="W21" s="11"/>
      <c r="X21" s="11"/>
      <c r="Z21" s="266" t="s">
        <v>281</v>
      </c>
      <c r="AA21" s="12">
        <f>'F.G.2_PL'!C12+'F.G.2_PL'!C29-AA22</f>
        <v>0</v>
      </c>
      <c r="AB21" s="12">
        <f>'F.G.2_PL'!C13+'F.G.2_PL'!C30-AB22</f>
        <v>0</v>
      </c>
      <c r="AC21" s="12">
        <f>SUM('F.G.2_PL'!C14:C16,'F.G.2_PL'!C31:C33)-AC22</f>
        <v>0</v>
      </c>
      <c r="AD21" s="12">
        <f>'F.G.2_PL'!C17+'F.G.2_PL'!C34-AD22</f>
        <v>0</v>
      </c>
      <c r="AE21" s="12">
        <f>'F.G.2_PL'!C18+'F.G.2_PL'!C35-AE22</f>
        <v>0</v>
      </c>
      <c r="AF21" s="12">
        <f>'F.G.2_PL'!C21+'F.G.2_PL'!C38-AF22</f>
        <v>0</v>
      </c>
      <c r="AG21" s="12">
        <f>'F.G.2_PL'!C24+'F.G.2_PL'!C41-AG22</f>
        <v>0</v>
      </c>
      <c r="AH21" s="12">
        <f>'F.G.2_PL'!C46+'F.G.2_PL'!C60+'F.G.2_PL'!C96+'F.G.2_PL'!C110-AH22</f>
        <v>0</v>
      </c>
      <c r="AI21" s="12">
        <f>'F.G.2_PL'!C74+'F.G.2_PL'!C85+'F.G.2_PL'!C124+'F.G.2_PL'!C135-AI22</f>
        <v>0</v>
      </c>
      <c r="AJ21" s="12">
        <f t="shared" si="0"/>
        <v>0</v>
      </c>
    </row>
    <row r="22" spans="1:36" ht="26.25" customHeight="1" thickBot="1">
      <c r="A22" s="253" t="s">
        <v>40</v>
      </c>
      <c r="B22" s="13">
        <f>SUM(B23:B24)</f>
        <v>0</v>
      </c>
      <c r="C22" s="13">
        <f t="shared" ref="C22:L22" si="1">SUM(C23:C24)</f>
        <v>0</v>
      </c>
      <c r="D22" s="13">
        <f t="shared" si="1"/>
        <v>0</v>
      </c>
      <c r="E22" s="13">
        <f t="shared" si="1"/>
        <v>0</v>
      </c>
      <c r="F22" s="13">
        <f>SUM(F23:F24)</f>
        <v>0</v>
      </c>
      <c r="G22" s="13">
        <f t="shared" si="1"/>
        <v>0</v>
      </c>
      <c r="H22" s="13">
        <f t="shared" si="1"/>
        <v>0</v>
      </c>
      <c r="I22" s="13">
        <f t="shared" si="1"/>
        <v>0</v>
      </c>
      <c r="J22" s="13">
        <f t="shared" si="1"/>
        <v>0</v>
      </c>
      <c r="K22" s="13">
        <f t="shared" si="1"/>
        <v>0</v>
      </c>
      <c r="L22" s="13">
        <f t="shared" si="1"/>
        <v>0</v>
      </c>
      <c r="M22" s="10"/>
      <c r="N22" s="12">
        <f t="shared" ref="N22:T22" si="2">SUM(N23:N24)</f>
        <v>0</v>
      </c>
      <c r="O22" s="267"/>
      <c r="P22" s="13">
        <f t="shared" si="2"/>
        <v>0</v>
      </c>
      <c r="Q22" s="267"/>
      <c r="R22" s="13">
        <f t="shared" si="2"/>
        <v>0</v>
      </c>
      <c r="S22" s="267"/>
      <c r="T22" s="13">
        <f t="shared" si="2"/>
        <v>0</v>
      </c>
      <c r="U22" s="267"/>
      <c r="W22" s="12">
        <f>SUM(C22:H22)</f>
        <v>0</v>
      </c>
      <c r="X22" s="12">
        <f>SUM(I22:J22)</f>
        <v>0</v>
      </c>
      <c r="Z22" s="268" t="s">
        <v>282</v>
      </c>
      <c r="AA22" s="14">
        <f>'F.G.2A_PL_Recog'!K12+'F.G.2A_PL_Recog'!K29+'F.G.2B_PL_notRecog'!K12+'F.G.2B_PL_notRecog'!K29</f>
        <v>0</v>
      </c>
      <c r="AB22" s="14">
        <f>'F.G.2A_PL_Recog'!K13+'F.G.2A_PL_Recog'!K30+'F.G.2B_PL_notRecog'!K13+'F.G.2B_PL_notRecog'!K30</f>
        <v>0</v>
      </c>
      <c r="AC22" s="14">
        <f>SUM('F.G.2A_PL_Recog'!K14:K16,'F.G.2A_PL_Recog'!K31:K33)+SUM('F.G.2B_PL_notRecog'!K14:K16,'F.G.2B_PL_notRecog'!K31:K33)</f>
        <v>0</v>
      </c>
      <c r="AD22" s="14">
        <f>'F.G.2A_PL_Recog'!K17+'F.G.2A_PL_Recog'!K34+'F.G.2B_PL_notRecog'!K17+'F.G.2B_PL_notRecog'!K34</f>
        <v>0</v>
      </c>
      <c r="AE22" s="14">
        <f>'F.G.2A_PL_Recog'!K18+'F.G.2A_PL_Recog'!K35+'F.G.2B_PL_notRecog'!K18+'F.G.2B_PL_notRecog'!K35</f>
        <v>0</v>
      </c>
      <c r="AF22" s="14">
        <f>'F.G.2A_PL_Recog'!K21+'F.G.2A_PL_Recog'!K38+'F.G.2B_PL_notRecog'!K21+'F.G.2B_PL_notRecog'!K38</f>
        <v>0</v>
      </c>
      <c r="AG22" s="14">
        <f>'F.G.2A_PL_Recog'!K24+'F.G.2A_PL_Recog'!K41+'F.G.2B_PL_notRecog'!K24+'F.G.2B_PL_notRecog'!K41</f>
        <v>0</v>
      </c>
      <c r="AH22" s="14">
        <f>'F.G.2A_PL_Recog'!K46+'F.G.2A_PL_Recog'!K60+'F.G.2A_PL_Recog'!K96+'F.G.2A_PL_Recog'!K110+'F.G.2B_PL_notRecog'!K46+'F.G.2B_PL_notRecog'!K60+'F.G.2B_PL_notRecog'!K96+'F.G.2B_PL_notRecog'!K110</f>
        <v>0</v>
      </c>
      <c r="AI22" s="14">
        <f>'F.G.2A_PL_Recog'!K74+'F.G.2A_PL_Recog'!K85+'F.G.2A_PL_Recog'!K124+'F.G.2A_PL_Recog'!K135+'F.G.2B_PL_notRecog'!K74+'F.G.2B_PL_notRecog'!K85+'F.G.2B_PL_notRecog'!K124+'F.G.2B_PL_notRecog'!K135</f>
        <v>0</v>
      </c>
      <c r="AJ22" s="14">
        <f t="shared" si="0"/>
        <v>0</v>
      </c>
    </row>
    <row r="23" spans="1:36" ht="13.5" customHeight="1" thickBot="1">
      <c r="A23" s="269" t="s">
        <v>283</v>
      </c>
      <c r="B23" s="15">
        <f>SUM(C23:L23)</f>
        <v>0</v>
      </c>
      <c r="C23" s="267"/>
      <c r="D23" s="267"/>
      <c r="E23" s="267"/>
      <c r="F23" s="267"/>
      <c r="G23" s="267"/>
      <c r="H23" s="267"/>
      <c r="I23" s="267"/>
      <c r="J23" s="267"/>
      <c r="K23" s="267"/>
      <c r="L23" s="267"/>
      <c r="M23" s="16"/>
      <c r="N23" s="270"/>
      <c r="O23" s="17"/>
      <c r="P23" s="267"/>
      <c r="Q23" s="17"/>
      <c r="R23" s="267"/>
      <c r="S23" s="17"/>
      <c r="T23" s="267"/>
      <c r="U23" s="17"/>
      <c r="W23" s="12">
        <f t="shared" ref="W23:W77" si="3">SUM(C23:H23)</f>
        <v>0</v>
      </c>
      <c r="X23" s="12">
        <f t="shared" ref="X23:X77" si="4">SUM(I23:J23)</f>
        <v>0</v>
      </c>
      <c r="Z23" s="265" t="s">
        <v>284</v>
      </c>
      <c r="AA23" s="8">
        <f t="shared" ref="AA23:AI23" si="5">SUM(AA19:AA22)</f>
        <v>0</v>
      </c>
      <c r="AB23" s="8">
        <f t="shared" si="5"/>
        <v>0</v>
      </c>
      <c r="AC23" s="8">
        <f t="shared" si="5"/>
        <v>0</v>
      </c>
      <c r="AD23" s="8">
        <f t="shared" si="5"/>
        <v>0</v>
      </c>
      <c r="AE23" s="8">
        <f t="shared" si="5"/>
        <v>0</v>
      </c>
      <c r="AF23" s="8">
        <f t="shared" si="5"/>
        <v>0</v>
      </c>
      <c r="AG23" s="8">
        <f t="shared" si="5"/>
        <v>0</v>
      </c>
      <c r="AH23" s="8">
        <f t="shared" si="5"/>
        <v>0</v>
      </c>
      <c r="AI23" s="8">
        <f t="shared" si="5"/>
        <v>0</v>
      </c>
      <c r="AJ23" s="8">
        <f t="shared" si="0"/>
        <v>0</v>
      </c>
    </row>
    <row r="24" spans="1:36" ht="13.5" customHeight="1" thickBot="1">
      <c r="A24" s="269" t="s">
        <v>285</v>
      </c>
      <c r="B24" s="15">
        <f>SUM(C24:L24)</f>
        <v>0</v>
      </c>
      <c r="C24" s="267"/>
      <c r="D24" s="267"/>
      <c r="E24" s="267"/>
      <c r="F24" s="267"/>
      <c r="G24" s="267"/>
      <c r="H24" s="267"/>
      <c r="I24" s="267"/>
      <c r="J24" s="267"/>
      <c r="K24" s="267"/>
      <c r="L24" s="267"/>
      <c r="M24" s="16"/>
      <c r="N24" s="270"/>
      <c r="O24" s="17"/>
      <c r="P24" s="267"/>
      <c r="Q24" s="17"/>
      <c r="R24" s="267"/>
      <c r="S24" s="17"/>
      <c r="T24" s="267"/>
      <c r="U24" s="17"/>
      <c r="W24" s="12">
        <f t="shared" si="3"/>
        <v>0</v>
      </c>
      <c r="X24" s="12">
        <f t="shared" si="4"/>
        <v>0</v>
      </c>
      <c r="Z24" s="268" t="s">
        <v>286</v>
      </c>
      <c r="AA24" s="14">
        <f>'F.G.1_ClaimLiab'!E12+'F.G.1_ClaimLiab'!E29+'F.G.2_PL'!E12+'F.G.2_PL'!E29</f>
        <v>0</v>
      </c>
      <c r="AB24" s="14">
        <f>'F.G.1_ClaimLiab'!E13+'F.G.1_ClaimLiab'!E30+'F.G.2_PL'!E13+'F.G.2_PL'!E30</f>
        <v>0</v>
      </c>
      <c r="AC24" s="14">
        <f>SUM('F.G.1_ClaimLiab'!E14:E16,'F.G.1_ClaimLiab'!E31:E33)+SUM('F.G.2_PL'!E14:E16,'F.G.2_PL'!E31:E33)</f>
        <v>0</v>
      </c>
      <c r="AD24" s="14">
        <f>'F.G.1_ClaimLiab'!E17+'F.G.1_ClaimLiab'!E34+'F.G.2_PL'!E17+'F.G.2_PL'!E34</f>
        <v>0</v>
      </c>
      <c r="AE24" s="14">
        <f>'F.G.1_ClaimLiab'!E18+'F.G.1_ClaimLiab'!E35+'F.G.2_PL'!E18+'F.G.2_PL'!E35</f>
        <v>0</v>
      </c>
      <c r="AF24" s="14">
        <f>'F.G.1_ClaimLiab'!E21+'F.G.1_ClaimLiab'!E38+'F.G.2_PL'!E21+'F.G.2_PL'!E38</f>
        <v>0</v>
      </c>
      <c r="AG24" s="14">
        <f>'F.G.1_ClaimLiab'!E24+'F.G.1_ClaimLiab'!E41+'F.G.2_PL'!E24+'F.G.2_PL'!E41</f>
        <v>0</v>
      </c>
      <c r="AH24" s="14">
        <f>'F.G.1_ClaimLiab'!E46+'F.G.1_ClaimLiab'!E60+'F.G.1_ClaimLiab'!E96+'F.G.1_ClaimLiab'!E110+'F.G.2_PL'!E46+'F.G.2_PL'!E60+'F.G.2_PL'!E96+'F.G.2_PL'!E110</f>
        <v>0</v>
      </c>
      <c r="AI24" s="14">
        <f>'F.G.1_ClaimLiab'!E74+'F.G.1_ClaimLiab'!E85+'F.G.1_ClaimLiab'!E124+'F.G.1_ClaimLiab'!E135+'F.G.2_PL'!E74+'F.G.2_PL'!E85+'F.G.2_PL'!E124+'F.G.2_PL'!E135</f>
        <v>0</v>
      </c>
      <c r="AJ24" s="14">
        <f t="shared" si="0"/>
        <v>0</v>
      </c>
    </row>
    <row r="25" spans="1:36" ht="39.75" customHeight="1" thickBot="1">
      <c r="A25" s="253" t="s">
        <v>41</v>
      </c>
      <c r="B25" s="15">
        <f>SUM(C25:L25)</f>
        <v>0</v>
      </c>
      <c r="C25" s="271"/>
      <c r="D25" s="271"/>
      <c r="E25" s="271"/>
      <c r="F25" s="271"/>
      <c r="G25" s="271"/>
      <c r="H25" s="271"/>
      <c r="I25" s="271"/>
      <c r="J25" s="271"/>
      <c r="K25" s="271"/>
      <c r="L25" s="271"/>
      <c r="M25" s="10"/>
      <c r="N25" s="272"/>
      <c r="O25" s="271"/>
      <c r="P25" s="271"/>
      <c r="Q25" s="271"/>
      <c r="R25" s="271"/>
      <c r="S25" s="271"/>
      <c r="T25" s="271"/>
      <c r="U25" s="271"/>
      <c r="W25" s="12">
        <f t="shared" si="3"/>
        <v>0</v>
      </c>
      <c r="X25" s="12">
        <f t="shared" si="4"/>
        <v>0</v>
      </c>
      <c r="Z25" s="273" t="s">
        <v>287</v>
      </c>
      <c r="AA25" s="856"/>
      <c r="AB25" s="857"/>
      <c r="AC25" s="857"/>
      <c r="AD25" s="857"/>
      <c r="AE25" s="857"/>
      <c r="AF25" s="857"/>
      <c r="AG25" s="857"/>
      <c r="AH25" s="857"/>
      <c r="AI25" s="858"/>
      <c r="AJ25" s="274">
        <f>AJ24+B87</f>
        <v>0</v>
      </c>
    </row>
    <row r="26" spans="1:36" ht="13.5" customHeight="1" thickBot="1">
      <c r="A26" s="253" t="s">
        <v>288</v>
      </c>
      <c r="B26" s="13">
        <f>SUM(B27:B32)</f>
        <v>0</v>
      </c>
      <c r="C26" s="13">
        <f t="shared" ref="C26:L26" si="6">SUM(C27:C32)</f>
        <v>0</v>
      </c>
      <c r="D26" s="13">
        <f t="shared" si="6"/>
        <v>0</v>
      </c>
      <c r="E26" s="13">
        <f t="shared" si="6"/>
        <v>0</v>
      </c>
      <c r="F26" s="13">
        <f>SUM(F27:F32)</f>
        <v>0</v>
      </c>
      <c r="G26" s="13">
        <f t="shared" si="6"/>
        <v>0</v>
      </c>
      <c r="H26" s="13">
        <f t="shared" si="6"/>
        <v>0</v>
      </c>
      <c r="I26" s="13">
        <f t="shared" si="6"/>
        <v>0</v>
      </c>
      <c r="J26" s="13">
        <f t="shared" si="6"/>
        <v>0</v>
      </c>
      <c r="K26" s="13">
        <f t="shared" si="6"/>
        <v>0</v>
      </c>
      <c r="L26" s="13">
        <f t="shared" si="6"/>
        <v>0</v>
      </c>
      <c r="M26" s="10"/>
      <c r="N26" s="12">
        <f t="shared" ref="N26:T26" si="7">SUM(N27:N32)</f>
        <v>0</v>
      </c>
      <c r="O26" s="271"/>
      <c r="P26" s="13">
        <f t="shared" si="7"/>
        <v>0</v>
      </c>
      <c r="Q26" s="271"/>
      <c r="R26" s="13">
        <f t="shared" si="7"/>
        <v>0</v>
      </c>
      <c r="S26" s="271"/>
      <c r="T26" s="13">
        <f t="shared" si="7"/>
        <v>0</v>
      </c>
      <c r="U26" s="271"/>
      <c r="W26" s="12">
        <f t="shared" si="3"/>
        <v>0</v>
      </c>
      <c r="X26" s="12">
        <f t="shared" si="4"/>
        <v>0</v>
      </c>
    </row>
    <row r="27" spans="1:36" ht="13.5" customHeight="1" thickBot="1">
      <c r="A27" s="269" t="s">
        <v>289</v>
      </c>
      <c r="B27" s="15">
        <f t="shared" ref="B27:B32" si="8">SUM(C27:L27)</f>
        <v>0</v>
      </c>
      <c r="C27" s="267"/>
      <c r="D27" s="267"/>
      <c r="E27" s="267"/>
      <c r="F27" s="267"/>
      <c r="G27" s="267"/>
      <c r="H27" s="267"/>
      <c r="I27" s="267"/>
      <c r="J27" s="267"/>
      <c r="K27" s="267"/>
      <c r="L27" s="267"/>
      <c r="M27" s="16"/>
      <c r="N27" s="270"/>
      <c r="O27" s="17"/>
      <c r="P27" s="267"/>
      <c r="Q27" s="17"/>
      <c r="R27" s="267"/>
      <c r="S27" s="17"/>
      <c r="T27" s="267"/>
      <c r="U27" s="17"/>
      <c r="W27" s="12">
        <f t="shared" si="3"/>
        <v>0</v>
      </c>
      <c r="X27" s="12">
        <f t="shared" si="4"/>
        <v>0</v>
      </c>
    </row>
    <row r="28" spans="1:36" ht="39" customHeight="1" thickBot="1">
      <c r="A28" s="269" t="s">
        <v>290</v>
      </c>
      <c r="B28" s="15">
        <f t="shared" si="8"/>
        <v>0</v>
      </c>
      <c r="C28" s="267"/>
      <c r="D28" s="267"/>
      <c r="E28" s="267"/>
      <c r="F28" s="267"/>
      <c r="G28" s="267"/>
      <c r="H28" s="267"/>
      <c r="I28" s="267"/>
      <c r="J28" s="267"/>
      <c r="K28" s="267"/>
      <c r="L28" s="267"/>
      <c r="M28" s="16"/>
      <c r="N28" s="270"/>
      <c r="O28" s="17"/>
      <c r="P28" s="267"/>
      <c r="Q28" s="17"/>
      <c r="R28" s="267"/>
      <c r="S28" s="17"/>
      <c r="T28" s="267"/>
      <c r="U28" s="17"/>
      <c r="W28" s="12">
        <f t="shared" si="3"/>
        <v>0</v>
      </c>
      <c r="X28" s="12">
        <f t="shared" si="4"/>
        <v>0</v>
      </c>
    </row>
    <row r="29" spans="1:36" ht="13.5" customHeight="1" thickBot="1">
      <c r="A29" s="269" t="s">
        <v>291</v>
      </c>
      <c r="B29" s="15">
        <f t="shared" si="8"/>
        <v>0</v>
      </c>
      <c r="C29" s="267"/>
      <c r="D29" s="267"/>
      <c r="E29" s="267"/>
      <c r="F29" s="267"/>
      <c r="G29" s="267"/>
      <c r="H29" s="267"/>
      <c r="I29" s="267"/>
      <c r="J29" s="267"/>
      <c r="K29" s="267"/>
      <c r="L29" s="267"/>
      <c r="M29" s="16"/>
      <c r="N29" s="270"/>
      <c r="O29" s="17"/>
      <c r="P29" s="267"/>
      <c r="Q29" s="17"/>
      <c r="R29" s="267"/>
      <c r="S29" s="17"/>
      <c r="T29" s="267"/>
      <c r="U29" s="17"/>
      <c r="W29" s="12">
        <f t="shared" si="3"/>
        <v>0</v>
      </c>
      <c r="X29" s="12">
        <f t="shared" si="4"/>
        <v>0</v>
      </c>
    </row>
    <row r="30" spans="1:36" ht="13.5" customHeight="1" thickBot="1">
      <c r="A30" s="269" t="s">
        <v>292</v>
      </c>
      <c r="B30" s="15">
        <f t="shared" si="8"/>
        <v>0</v>
      </c>
      <c r="C30" s="267"/>
      <c r="D30" s="267"/>
      <c r="E30" s="267"/>
      <c r="F30" s="267"/>
      <c r="G30" s="267"/>
      <c r="H30" s="267"/>
      <c r="I30" s="267"/>
      <c r="J30" s="267"/>
      <c r="K30" s="267"/>
      <c r="L30" s="267"/>
      <c r="M30" s="16"/>
      <c r="N30" s="270"/>
      <c r="O30" s="17"/>
      <c r="P30" s="267"/>
      <c r="Q30" s="17"/>
      <c r="R30" s="267"/>
      <c r="S30" s="17"/>
      <c r="T30" s="267"/>
      <c r="U30" s="17"/>
      <c r="W30" s="12">
        <f t="shared" si="3"/>
        <v>0</v>
      </c>
      <c r="X30" s="12">
        <f t="shared" si="4"/>
        <v>0</v>
      </c>
    </row>
    <row r="31" spans="1:36" ht="13.5" customHeight="1" thickBot="1">
      <c r="A31" s="269" t="s">
        <v>293</v>
      </c>
      <c r="B31" s="15">
        <f t="shared" si="8"/>
        <v>0</v>
      </c>
      <c r="C31" s="267"/>
      <c r="D31" s="267"/>
      <c r="E31" s="267"/>
      <c r="F31" s="267"/>
      <c r="G31" s="267"/>
      <c r="H31" s="267"/>
      <c r="I31" s="267"/>
      <c r="J31" s="267"/>
      <c r="K31" s="267"/>
      <c r="L31" s="267"/>
      <c r="M31" s="16"/>
      <c r="N31" s="270"/>
      <c r="O31" s="17"/>
      <c r="P31" s="267"/>
      <c r="Q31" s="17"/>
      <c r="R31" s="267"/>
      <c r="S31" s="17"/>
      <c r="T31" s="267"/>
      <c r="U31" s="17"/>
      <c r="W31" s="12">
        <f t="shared" si="3"/>
        <v>0</v>
      </c>
      <c r="X31" s="12">
        <f t="shared" si="4"/>
        <v>0</v>
      </c>
    </row>
    <row r="32" spans="1:36" ht="13.5" customHeight="1" thickBot="1">
      <c r="A32" s="269" t="s">
        <v>294</v>
      </c>
      <c r="B32" s="15">
        <f t="shared" si="8"/>
        <v>0</v>
      </c>
      <c r="C32" s="267"/>
      <c r="D32" s="267"/>
      <c r="E32" s="267"/>
      <c r="F32" s="267"/>
      <c r="G32" s="267"/>
      <c r="H32" s="267"/>
      <c r="I32" s="267"/>
      <c r="J32" s="267"/>
      <c r="K32" s="267"/>
      <c r="L32" s="267"/>
      <c r="M32" s="16"/>
      <c r="N32" s="270"/>
      <c r="O32" s="17"/>
      <c r="P32" s="267"/>
      <c r="Q32" s="17"/>
      <c r="R32" s="267"/>
      <c r="S32" s="17"/>
      <c r="T32" s="267"/>
      <c r="U32" s="17"/>
      <c r="W32" s="12">
        <f t="shared" si="3"/>
        <v>0</v>
      </c>
      <c r="X32" s="12">
        <f t="shared" si="4"/>
        <v>0</v>
      </c>
    </row>
    <row r="33" spans="1:24" ht="13.5" customHeight="1" thickBot="1">
      <c r="A33" s="253" t="s">
        <v>43</v>
      </c>
      <c r="B33" s="13">
        <f>SUM(B34:B38)</f>
        <v>0</v>
      </c>
      <c r="C33" s="13">
        <f t="shared" ref="C33:L33" si="9">SUM(C34:C38)</f>
        <v>0</v>
      </c>
      <c r="D33" s="13">
        <f t="shared" si="9"/>
        <v>0</v>
      </c>
      <c r="E33" s="13">
        <f t="shared" si="9"/>
        <v>0</v>
      </c>
      <c r="F33" s="13">
        <f t="shared" si="9"/>
        <v>0</v>
      </c>
      <c r="G33" s="13">
        <f t="shared" si="9"/>
        <v>0</v>
      </c>
      <c r="H33" s="13">
        <f t="shared" si="9"/>
        <v>0</v>
      </c>
      <c r="I33" s="13">
        <f t="shared" si="9"/>
        <v>0</v>
      </c>
      <c r="J33" s="13">
        <f t="shared" si="9"/>
        <v>0</v>
      </c>
      <c r="K33" s="13">
        <f t="shared" si="9"/>
        <v>0</v>
      </c>
      <c r="L33" s="13">
        <f t="shared" si="9"/>
        <v>0</v>
      </c>
      <c r="M33" s="10"/>
      <c r="N33" s="12">
        <f t="shared" ref="N33:T33" si="10">SUM(N34:N38)</f>
        <v>0</v>
      </c>
      <c r="O33" s="267"/>
      <c r="P33" s="13">
        <f t="shared" si="10"/>
        <v>0</v>
      </c>
      <c r="Q33" s="267"/>
      <c r="R33" s="13">
        <f t="shared" si="10"/>
        <v>0</v>
      </c>
      <c r="S33" s="267"/>
      <c r="T33" s="13">
        <f t="shared" si="10"/>
        <v>0</v>
      </c>
      <c r="U33" s="267"/>
      <c r="W33" s="12">
        <f t="shared" si="3"/>
        <v>0</v>
      </c>
      <c r="X33" s="12">
        <f t="shared" si="4"/>
        <v>0</v>
      </c>
    </row>
    <row r="34" spans="1:24" ht="13.5" customHeight="1" thickBot="1">
      <c r="A34" s="269" t="s">
        <v>295</v>
      </c>
      <c r="B34" s="15">
        <f t="shared" ref="B34:B39" si="11">SUM(C34:L34)</f>
        <v>0</v>
      </c>
      <c r="C34" s="267"/>
      <c r="D34" s="267"/>
      <c r="E34" s="267"/>
      <c r="F34" s="267"/>
      <c r="G34" s="267"/>
      <c r="H34" s="267"/>
      <c r="I34" s="267"/>
      <c r="J34" s="267"/>
      <c r="K34" s="267"/>
      <c r="L34" s="267"/>
      <c r="M34" s="16"/>
      <c r="N34" s="270"/>
      <c r="O34" s="17"/>
      <c r="P34" s="267"/>
      <c r="Q34" s="17"/>
      <c r="R34" s="267"/>
      <c r="S34" s="17"/>
      <c r="T34" s="267"/>
      <c r="U34" s="17"/>
      <c r="W34" s="12">
        <f t="shared" si="3"/>
        <v>0</v>
      </c>
      <c r="X34" s="12">
        <f t="shared" si="4"/>
        <v>0</v>
      </c>
    </row>
    <row r="35" spans="1:24" ht="13.5" customHeight="1" thickBot="1">
      <c r="A35" s="269" t="s">
        <v>296</v>
      </c>
      <c r="B35" s="15">
        <f t="shared" si="11"/>
        <v>0</v>
      </c>
      <c r="C35" s="267"/>
      <c r="D35" s="267"/>
      <c r="E35" s="267"/>
      <c r="F35" s="267"/>
      <c r="G35" s="267"/>
      <c r="H35" s="267"/>
      <c r="I35" s="267"/>
      <c r="J35" s="267"/>
      <c r="K35" s="267"/>
      <c r="L35" s="267"/>
      <c r="M35" s="16"/>
      <c r="N35" s="270"/>
      <c r="O35" s="17"/>
      <c r="P35" s="267"/>
      <c r="Q35" s="17"/>
      <c r="R35" s="267"/>
      <c r="S35" s="17"/>
      <c r="T35" s="267"/>
      <c r="U35" s="17"/>
      <c r="W35" s="12">
        <f t="shared" si="3"/>
        <v>0</v>
      </c>
      <c r="X35" s="12">
        <f t="shared" si="4"/>
        <v>0</v>
      </c>
    </row>
    <row r="36" spans="1:24" ht="13.5" customHeight="1" thickBot="1">
      <c r="A36" s="269" t="s">
        <v>297</v>
      </c>
      <c r="B36" s="15">
        <f t="shared" si="11"/>
        <v>0</v>
      </c>
      <c r="C36" s="267"/>
      <c r="D36" s="267"/>
      <c r="E36" s="267"/>
      <c r="F36" s="267"/>
      <c r="G36" s="267"/>
      <c r="H36" s="267"/>
      <c r="I36" s="267"/>
      <c r="J36" s="267"/>
      <c r="K36" s="267"/>
      <c r="L36" s="267"/>
      <c r="M36" s="16"/>
      <c r="N36" s="270"/>
      <c r="O36" s="17"/>
      <c r="P36" s="267"/>
      <c r="Q36" s="17"/>
      <c r="R36" s="267"/>
      <c r="S36" s="17"/>
      <c r="T36" s="267"/>
      <c r="U36" s="17"/>
      <c r="W36" s="12">
        <f t="shared" si="3"/>
        <v>0</v>
      </c>
      <c r="X36" s="12">
        <f t="shared" si="4"/>
        <v>0</v>
      </c>
    </row>
    <row r="37" spans="1:24" ht="13.5" customHeight="1" thickBot="1">
      <c r="A37" s="269" t="s">
        <v>298</v>
      </c>
      <c r="B37" s="15">
        <f t="shared" si="11"/>
        <v>0</v>
      </c>
      <c r="C37" s="267"/>
      <c r="D37" s="267"/>
      <c r="E37" s="267"/>
      <c r="F37" s="267"/>
      <c r="G37" s="267"/>
      <c r="H37" s="267"/>
      <c r="I37" s="267"/>
      <c r="J37" s="267"/>
      <c r="K37" s="267"/>
      <c r="L37" s="267"/>
      <c r="M37" s="16"/>
      <c r="N37" s="270"/>
      <c r="O37" s="17"/>
      <c r="P37" s="267"/>
      <c r="Q37" s="17"/>
      <c r="R37" s="267"/>
      <c r="S37" s="17"/>
      <c r="T37" s="267"/>
      <c r="U37" s="17"/>
      <c r="W37" s="12">
        <f t="shared" si="3"/>
        <v>0</v>
      </c>
      <c r="X37" s="12">
        <f t="shared" si="4"/>
        <v>0</v>
      </c>
    </row>
    <row r="38" spans="1:24" ht="13.5" customHeight="1" thickBot="1">
      <c r="A38" s="269" t="s">
        <v>299</v>
      </c>
      <c r="B38" s="15">
        <f t="shared" si="11"/>
        <v>0</v>
      </c>
      <c r="C38" s="267"/>
      <c r="D38" s="267"/>
      <c r="E38" s="267"/>
      <c r="F38" s="267"/>
      <c r="G38" s="267"/>
      <c r="H38" s="267"/>
      <c r="I38" s="267"/>
      <c r="J38" s="267"/>
      <c r="K38" s="267"/>
      <c r="L38" s="267"/>
      <c r="M38" s="16"/>
      <c r="N38" s="270"/>
      <c r="O38" s="17"/>
      <c r="P38" s="267"/>
      <c r="Q38" s="17"/>
      <c r="R38" s="267"/>
      <c r="S38" s="17"/>
      <c r="T38" s="267"/>
      <c r="U38" s="17"/>
      <c r="W38" s="12">
        <f t="shared" si="3"/>
        <v>0</v>
      </c>
      <c r="X38" s="12">
        <f t="shared" si="4"/>
        <v>0</v>
      </c>
    </row>
    <row r="39" spans="1:24" ht="13.5" customHeight="1" thickBot="1">
      <c r="A39" s="253" t="s">
        <v>44</v>
      </c>
      <c r="B39" s="15">
        <f t="shared" si="11"/>
        <v>0</v>
      </c>
      <c r="C39" s="275"/>
      <c r="D39" s="275"/>
      <c r="E39" s="275"/>
      <c r="F39" s="275"/>
      <c r="G39" s="275"/>
      <c r="H39" s="275"/>
      <c r="I39" s="275"/>
      <c r="J39" s="275"/>
      <c r="K39" s="275"/>
      <c r="L39" s="275"/>
      <c r="M39" s="18"/>
      <c r="N39" s="276"/>
      <c r="O39" s="275"/>
      <c r="P39" s="275"/>
      <c r="Q39" s="275"/>
      <c r="R39" s="275"/>
      <c r="S39" s="275"/>
      <c r="T39" s="275"/>
      <c r="U39" s="275"/>
      <c r="W39" s="12">
        <f t="shared" si="3"/>
        <v>0</v>
      </c>
      <c r="X39" s="12">
        <f t="shared" si="4"/>
        <v>0</v>
      </c>
    </row>
    <row r="40" spans="1:24" ht="13.5" customHeight="1" thickBot="1">
      <c r="A40" s="253" t="s">
        <v>300</v>
      </c>
      <c r="B40" s="13">
        <f>SUM(B41:B42)</f>
        <v>0</v>
      </c>
      <c r="C40" s="13">
        <f t="shared" ref="C40:L40" si="12">SUM(C41:C42)</f>
        <v>0</v>
      </c>
      <c r="D40" s="13">
        <f t="shared" si="12"/>
        <v>0</v>
      </c>
      <c r="E40" s="13">
        <f t="shared" si="12"/>
        <v>0</v>
      </c>
      <c r="F40" s="13">
        <f t="shared" si="12"/>
        <v>0</v>
      </c>
      <c r="G40" s="13">
        <f t="shared" si="12"/>
        <v>0</v>
      </c>
      <c r="H40" s="13">
        <f t="shared" si="12"/>
        <v>0</v>
      </c>
      <c r="I40" s="13">
        <f t="shared" si="12"/>
        <v>0</v>
      </c>
      <c r="J40" s="13">
        <f t="shared" si="12"/>
        <v>0</v>
      </c>
      <c r="K40" s="13">
        <f t="shared" si="12"/>
        <v>0</v>
      </c>
      <c r="L40" s="13">
        <f t="shared" si="12"/>
        <v>0</v>
      </c>
      <c r="M40" s="10"/>
      <c r="N40" s="12">
        <f t="shared" ref="N40:T40" si="13">SUM(N41:N42)</f>
        <v>0</v>
      </c>
      <c r="O40" s="275"/>
      <c r="P40" s="13">
        <f t="shared" si="13"/>
        <v>0</v>
      </c>
      <c r="Q40" s="275"/>
      <c r="R40" s="13">
        <f t="shared" si="13"/>
        <v>0</v>
      </c>
      <c r="S40" s="275"/>
      <c r="T40" s="13">
        <f t="shared" si="13"/>
        <v>0</v>
      </c>
      <c r="U40" s="275"/>
      <c r="W40" s="12">
        <f t="shared" si="3"/>
        <v>0</v>
      </c>
      <c r="X40" s="12">
        <f t="shared" si="4"/>
        <v>0</v>
      </c>
    </row>
    <row r="41" spans="1:24" ht="13.5" customHeight="1" thickBot="1">
      <c r="A41" s="269" t="s">
        <v>301</v>
      </c>
      <c r="B41" s="15">
        <f>SUM(C41:L41)</f>
        <v>0</v>
      </c>
      <c r="C41" s="267"/>
      <c r="D41" s="267"/>
      <c r="E41" s="267"/>
      <c r="F41" s="267"/>
      <c r="G41" s="267"/>
      <c r="H41" s="267"/>
      <c r="I41" s="267"/>
      <c r="J41" s="267"/>
      <c r="K41" s="267"/>
      <c r="L41" s="267"/>
      <c r="M41" s="16"/>
      <c r="N41" s="270"/>
      <c r="O41" s="17"/>
      <c r="P41" s="267"/>
      <c r="Q41" s="17"/>
      <c r="R41" s="267"/>
      <c r="S41" s="17"/>
      <c r="T41" s="267"/>
      <c r="U41" s="17"/>
      <c r="W41" s="12">
        <f t="shared" si="3"/>
        <v>0</v>
      </c>
      <c r="X41" s="12">
        <f t="shared" si="4"/>
        <v>0</v>
      </c>
    </row>
    <row r="42" spans="1:24" ht="13.5" customHeight="1" thickBot="1">
      <c r="A42" s="269" t="s">
        <v>302</v>
      </c>
      <c r="B42" s="15">
        <f>SUM(C42:L42)</f>
        <v>0</v>
      </c>
      <c r="C42" s="267"/>
      <c r="D42" s="267"/>
      <c r="E42" s="267"/>
      <c r="F42" s="267"/>
      <c r="G42" s="267"/>
      <c r="H42" s="267"/>
      <c r="I42" s="267"/>
      <c r="J42" s="267"/>
      <c r="K42" s="267"/>
      <c r="L42" s="267"/>
      <c r="M42" s="16"/>
      <c r="N42" s="270"/>
      <c r="O42" s="17"/>
      <c r="P42" s="267"/>
      <c r="Q42" s="17"/>
      <c r="R42" s="267"/>
      <c r="S42" s="17"/>
      <c r="T42" s="267"/>
      <c r="U42" s="17"/>
      <c r="W42" s="12">
        <f t="shared" si="3"/>
        <v>0</v>
      </c>
      <c r="X42" s="12">
        <f t="shared" si="4"/>
        <v>0</v>
      </c>
    </row>
    <row r="43" spans="1:24" ht="39" customHeight="1" thickBot="1">
      <c r="A43" s="253" t="s">
        <v>46</v>
      </c>
      <c r="B43" s="15">
        <f>SUM(C43:L43)</f>
        <v>0</v>
      </c>
      <c r="C43" s="275"/>
      <c r="D43" s="275"/>
      <c r="E43" s="275"/>
      <c r="F43" s="9"/>
      <c r="G43" s="9"/>
      <c r="H43" s="9"/>
      <c r="I43" s="9"/>
      <c r="J43" s="9"/>
      <c r="K43" s="9"/>
      <c r="L43" s="9"/>
      <c r="M43" s="10"/>
      <c r="N43" s="276"/>
      <c r="O43" s="275"/>
      <c r="P43" s="275"/>
      <c r="Q43" s="275"/>
      <c r="R43" s="275"/>
      <c r="S43" s="275"/>
      <c r="T43" s="275"/>
      <c r="U43" s="275"/>
      <c r="W43" s="12">
        <f t="shared" si="3"/>
        <v>0</v>
      </c>
      <c r="X43" s="277"/>
    </row>
    <row r="44" spans="1:24" ht="13.5" customHeight="1" thickBot="1">
      <c r="A44" s="253" t="s">
        <v>47</v>
      </c>
      <c r="B44" s="13">
        <f t="shared" ref="B44:L44" si="14">SUM(B45:B46)</f>
        <v>0</v>
      </c>
      <c r="C44" s="13">
        <f t="shared" si="14"/>
        <v>0</v>
      </c>
      <c r="D44" s="13">
        <f t="shared" si="14"/>
        <v>0</v>
      </c>
      <c r="E44" s="13">
        <f t="shared" si="14"/>
        <v>0</v>
      </c>
      <c r="F44" s="13">
        <f t="shared" si="14"/>
        <v>0</v>
      </c>
      <c r="G44" s="13">
        <f t="shared" si="14"/>
        <v>0</v>
      </c>
      <c r="H44" s="13">
        <f t="shared" si="14"/>
        <v>0</v>
      </c>
      <c r="I44" s="13">
        <f t="shared" si="14"/>
        <v>0</v>
      </c>
      <c r="J44" s="13">
        <f t="shared" si="14"/>
        <v>0</v>
      </c>
      <c r="K44" s="13">
        <f t="shared" si="14"/>
        <v>0</v>
      </c>
      <c r="L44" s="13">
        <f t="shared" si="14"/>
        <v>0</v>
      </c>
      <c r="M44" s="10"/>
      <c r="N44" s="12">
        <f>SUM(N45:N46)</f>
        <v>0</v>
      </c>
      <c r="O44" s="275"/>
      <c r="P44" s="13">
        <f>SUM(P45:P46)</f>
        <v>0</v>
      </c>
      <c r="Q44" s="275"/>
      <c r="R44" s="13">
        <f>SUM(R45:R46)</f>
        <v>0</v>
      </c>
      <c r="S44" s="275"/>
      <c r="T44" s="13">
        <f>SUM(T45:T46)</f>
        <v>0</v>
      </c>
      <c r="U44" s="275"/>
      <c r="W44" s="12">
        <f t="shared" si="3"/>
        <v>0</v>
      </c>
      <c r="X44" s="12">
        <f t="shared" si="4"/>
        <v>0</v>
      </c>
    </row>
    <row r="45" spans="1:24" ht="13.5" customHeight="1" thickBot="1">
      <c r="A45" s="269" t="s">
        <v>303</v>
      </c>
      <c r="B45" s="15">
        <f>SUM(C45:L45)</f>
        <v>0</v>
      </c>
      <c r="C45" s="267"/>
      <c r="D45" s="267"/>
      <c r="E45" s="267"/>
      <c r="F45" s="267"/>
      <c r="G45" s="267"/>
      <c r="H45" s="267"/>
      <c r="I45" s="267"/>
      <c r="J45" s="267"/>
      <c r="K45" s="267"/>
      <c r="L45" s="267"/>
      <c r="M45" s="16"/>
      <c r="N45" s="270"/>
      <c r="O45" s="17"/>
      <c r="P45" s="267"/>
      <c r="Q45" s="17"/>
      <c r="R45" s="267"/>
      <c r="S45" s="17"/>
      <c r="T45" s="267"/>
      <c r="U45" s="17"/>
      <c r="W45" s="12">
        <f t="shared" si="3"/>
        <v>0</v>
      </c>
      <c r="X45" s="12">
        <f t="shared" si="4"/>
        <v>0</v>
      </c>
    </row>
    <row r="46" spans="1:24" ht="13.5" customHeight="1" thickBot="1">
      <c r="A46" s="269" t="s">
        <v>304</v>
      </c>
      <c r="B46" s="15">
        <f>SUM(C46:L46)</f>
        <v>0</v>
      </c>
      <c r="C46" s="267"/>
      <c r="D46" s="267"/>
      <c r="E46" s="267"/>
      <c r="F46" s="267"/>
      <c r="G46" s="267"/>
      <c r="H46" s="267"/>
      <c r="I46" s="267"/>
      <c r="J46" s="267"/>
      <c r="K46" s="267"/>
      <c r="L46" s="267"/>
      <c r="M46" s="16"/>
      <c r="N46" s="270"/>
      <c r="O46" s="17"/>
      <c r="P46" s="267"/>
      <c r="Q46" s="17"/>
      <c r="R46" s="267"/>
      <c r="S46" s="17"/>
      <c r="T46" s="267"/>
      <c r="U46" s="17"/>
      <c r="W46" s="12">
        <f t="shared" si="3"/>
        <v>0</v>
      </c>
      <c r="X46" s="12">
        <f t="shared" si="4"/>
        <v>0</v>
      </c>
    </row>
    <row r="47" spans="1:24" ht="13.5" customHeight="1" thickBot="1">
      <c r="A47" s="278" t="s">
        <v>48</v>
      </c>
      <c r="B47" s="15">
        <f>SUM(C47:L47)</f>
        <v>0</v>
      </c>
      <c r="C47" s="275"/>
      <c r="D47" s="275"/>
      <c r="E47" s="275"/>
      <c r="F47" s="275"/>
      <c r="G47" s="275"/>
      <c r="H47" s="275"/>
      <c r="I47" s="275"/>
      <c r="J47" s="275"/>
      <c r="K47" s="275"/>
      <c r="L47" s="275"/>
      <c r="M47" s="18"/>
      <c r="N47" s="276"/>
      <c r="O47" s="275"/>
      <c r="P47" s="275"/>
      <c r="Q47" s="275"/>
      <c r="R47" s="275"/>
      <c r="S47" s="275"/>
      <c r="T47" s="275"/>
      <c r="U47" s="275"/>
      <c r="W47" s="12">
        <f t="shared" si="3"/>
        <v>0</v>
      </c>
      <c r="X47" s="12">
        <f t="shared" si="4"/>
        <v>0</v>
      </c>
    </row>
    <row r="48" spans="1:24" ht="13.5" customHeight="1" thickBot="1">
      <c r="A48" s="278" t="s">
        <v>49</v>
      </c>
      <c r="B48" s="13">
        <f>SUM(B49:B50)</f>
        <v>0</v>
      </c>
      <c r="C48" s="13">
        <f t="shared" ref="C48:L48" si="15">SUM(C49:C50)</f>
        <v>0</v>
      </c>
      <c r="D48" s="13">
        <f t="shared" si="15"/>
        <v>0</v>
      </c>
      <c r="E48" s="13">
        <f t="shared" si="15"/>
        <v>0</v>
      </c>
      <c r="F48" s="13">
        <f t="shared" si="15"/>
        <v>0</v>
      </c>
      <c r="G48" s="13">
        <f t="shared" si="15"/>
        <v>0</v>
      </c>
      <c r="H48" s="13">
        <f t="shared" si="15"/>
        <v>0</v>
      </c>
      <c r="I48" s="13">
        <f t="shared" si="15"/>
        <v>0</v>
      </c>
      <c r="J48" s="13">
        <f t="shared" si="15"/>
        <v>0</v>
      </c>
      <c r="K48" s="13">
        <f t="shared" si="15"/>
        <v>0</v>
      </c>
      <c r="L48" s="13">
        <f t="shared" si="15"/>
        <v>0</v>
      </c>
      <c r="M48" s="10"/>
      <c r="N48" s="12">
        <f t="shared" ref="N48:T48" si="16">SUM(N49:N50)</f>
        <v>0</v>
      </c>
      <c r="O48" s="275"/>
      <c r="P48" s="13">
        <f t="shared" si="16"/>
        <v>0</v>
      </c>
      <c r="Q48" s="275"/>
      <c r="R48" s="13">
        <f t="shared" si="16"/>
        <v>0</v>
      </c>
      <c r="S48" s="275"/>
      <c r="T48" s="13">
        <f t="shared" si="16"/>
        <v>0</v>
      </c>
      <c r="U48" s="275"/>
      <c r="W48" s="12">
        <f t="shared" si="3"/>
        <v>0</v>
      </c>
      <c r="X48" s="12">
        <f t="shared" si="4"/>
        <v>0</v>
      </c>
    </row>
    <row r="49" spans="1:24" ht="20.25" customHeight="1" thickBot="1">
      <c r="A49" s="279" t="s">
        <v>305</v>
      </c>
      <c r="B49" s="15">
        <f>SUM(C49:L49)</f>
        <v>0</v>
      </c>
      <c r="C49" s="267"/>
      <c r="D49" s="267"/>
      <c r="E49" s="267"/>
      <c r="F49" s="267"/>
      <c r="G49" s="267"/>
      <c r="H49" s="267"/>
      <c r="I49" s="267"/>
      <c r="J49" s="267"/>
      <c r="K49" s="267"/>
      <c r="L49" s="267"/>
      <c r="M49" s="16"/>
      <c r="N49" s="270"/>
      <c r="O49" s="17"/>
      <c r="P49" s="267"/>
      <c r="Q49" s="17"/>
      <c r="R49" s="267"/>
      <c r="S49" s="17"/>
      <c r="T49" s="267"/>
      <c r="U49" s="17"/>
      <c r="W49" s="12">
        <f t="shared" si="3"/>
        <v>0</v>
      </c>
      <c r="X49" s="12">
        <f t="shared" si="4"/>
        <v>0</v>
      </c>
    </row>
    <row r="50" spans="1:24" ht="20.25" customHeight="1" thickBot="1">
      <c r="A50" s="279" t="s">
        <v>306</v>
      </c>
      <c r="B50" s="15">
        <f>SUM(C50:L50)</f>
        <v>0</v>
      </c>
      <c r="C50" s="267"/>
      <c r="D50" s="267"/>
      <c r="E50" s="267"/>
      <c r="F50" s="267"/>
      <c r="G50" s="267"/>
      <c r="H50" s="267"/>
      <c r="I50" s="267"/>
      <c r="J50" s="267"/>
      <c r="K50" s="267"/>
      <c r="L50" s="267"/>
      <c r="M50" s="16"/>
      <c r="N50" s="270"/>
      <c r="O50" s="17"/>
      <c r="P50" s="267"/>
      <c r="Q50" s="17"/>
      <c r="R50" s="267"/>
      <c r="S50" s="17"/>
      <c r="T50" s="267"/>
      <c r="U50" s="17"/>
      <c r="W50" s="12">
        <f t="shared" si="3"/>
        <v>0</v>
      </c>
      <c r="X50" s="12">
        <f t="shared" si="4"/>
        <v>0</v>
      </c>
    </row>
    <row r="51" spans="1:24" ht="13.5" customHeight="1" thickBot="1">
      <c r="A51" s="278" t="s">
        <v>50</v>
      </c>
      <c r="B51" s="13">
        <f>SUM(B52:B53)</f>
        <v>0</v>
      </c>
      <c r="C51" s="13">
        <f t="shared" ref="C51:L51" si="17">SUM(C52:C53)</f>
        <v>0</v>
      </c>
      <c r="D51" s="13">
        <f t="shared" si="17"/>
        <v>0</v>
      </c>
      <c r="E51" s="13">
        <f t="shared" si="17"/>
        <v>0</v>
      </c>
      <c r="F51" s="13">
        <f t="shared" si="17"/>
        <v>0</v>
      </c>
      <c r="G51" s="13">
        <f t="shared" si="17"/>
        <v>0</v>
      </c>
      <c r="H51" s="13">
        <f t="shared" si="17"/>
        <v>0</v>
      </c>
      <c r="I51" s="13">
        <f t="shared" si="17"/>
        <v>0</v>
      </c>
      <c r="J51" s="13">
        <f t="shared" si="17"/>
        <v>0</v>
      </c>
      <c r="K51" s="13">
        <f t="shared" si="17"/>
        <v>0</v>
      </c>
      <c r="L51" s="13">
        <f t="shared" si="17"/>
        <v>0</v>
      </c>
      <c r="M51" s="10"/>
      <c r="N51" s="12">
        <f t="shared" ref="N51:T51" si="18">SUM(N52:N53)</f>
        <v>0</v>
      </c>
      <c r="O51" s="275"/>
      <c r="P51" s="13">
        <f t="shared" si="18"/>
        <v>0</v>
      </c>
      <c r="Q51" s="275"/>
      <c r="R51" s="13">
        <f t="shared" si="18"/>
        <v>0</v>
      </c>
      <c r="S51" s="275"/>
      <c r="T51" s="13">
        <f t="shared" si="18"/>
        <v>0</v>
      </c>
      <c r="U51" s="275"/>
      <c r="W51" s="12">
        <f t="shared" si="3"/>
        <v>0</v>
      </c>
      <c r="X51" s="12">
        <f t="shared" si="4"/>
        <v>0</v>
      </c>
    </row>
    <row r="52" spans="1:24" ht="13.5" customHeight="1" thickBot="1">
      <c r="A52" s="279" t="s">
        <v>307</v>
      </c>
      <c r="B52" s="15">
        <f>SUM(C52:L52)</f>
        <v>0</v>
      </c>
      <c r="C52" s="267"/>
      <c r="D52" s="267"/>
      <c r="E52" s="267"/>
      <c r="F52" s="267"/>
      <c r="G52" s="267"/>
      <c r="H52" s="267"/>
      <c r="I52" s="267"/>
      <c r="J52" s="267"/>
      <c r="K52" s="267"/>
      <c r="L52" s="267"/>
      <c r="M52" s="16"/>
      <c r="N52" s="270"/>
      <c r="O52" s="17"/>
      <c r="P52" s="267"/>
      <c r="Q52" s="17"/>
      <c r="R52" s="267"/>
      <c r="S52" s="17"/>
      <c r="T52" s="267"/>
      <c r="U52" s="17"/>
      <c r="W52" s="12">
        <f t="shared" si="3"/>
        <v>0</v>
      </c>
      <c r="X52" s="12">
        <f t="shared" si="4"/>
        <v>0</v>
      </c>
    </row>
    <row r="53" spans="1:24" ht="13.5" customHeight="1" thickBot="1">
      <c r="A53" s="279" t="s">
        <v>308</v>
      </c>
      <c r="B53" s="15">
        <f>SUM(C53:L53)</f>
        <v>0</v>
      </c>
      <c r="C53" s="267"/>
      <c r="D53" s="267"/>
      <c r="E53" s="267"/>
      <c r="F53" s="267"/>
      <c r="G53" s="267"/>
      <c r="H53" s="267"/>
      <c r="I53" s="267"/>
      <c r="J53" s="267"/>
      <c r="K53" s="267"/>
      <c r="L53" s="267"/>
      <c r="M53" s="16"/>
      <c r="N53" s="270"/>
      <c r="O53" s="17"/>
      <c r="P53" s="267"/>
      <c r="Q53" s="17"/>
      <c r="R53" s="267"/>
      <c r="S53" s="17"/>
      <c r="T53" s="267"/>
      <c r="U53" s="17"/>
      <c r="W53" s="12">
        <f t="shared" si="3"/>
        <v>0</v>
      </c>
      <c r="X53" s="12">
        <f t="shared" si="4"/>
        <v>0</v>
      </c>
    </row>
    <row r="54" spans="1:24" ht="13.5" customHeight="1" thickBot="1">
      <c r="A54" s="278" t="s">
        <v>51</v>
      </c>
      <c r="B54" s="13">
        <f>SUM(B55:B56)</f>
        <v>0</v>
      </c>
      <c r="C54" s="13">
        <f t="shared" ref="C54:L54" si="19">SUM(C55:C56)</f>
        <v>0</v>
      </c>
      <c r="D54" s="13">
        <f t="shared" si="19"/>
        <v>0</v>
      </c>
      <c r="E54" s="13">
        <f t="shared" si="19"/>
        <v>0</v>
      </c>
      <c r="F54" s="13">
        <f>SUM(F55:F56)</f>
        <v>0</v>
      </c>
      <c r="G54" s="13">
        <f t="shared" si="19"/>
        <v>0</v>
      </c>
      <c r="H54" s="13">
        <f t="shared" si="19"/>
        <v>0</v>
      </c>
      <c r="I54" s="13">
        <f t="shared" si="19"/>
        <v>0</v>
      </c>
      <c r="J54" s="13">
        <f t="shared" si="19"/>
        <v>0</v>
      </c>
      <c r="K54" s="13">
        <f t="shared" si="19"/>
        <v>0</v>
      </c>
      <c r="L54" s="13">
        <f t="shared" si="19"/>
        <v>0</v>
      </c>
      <c r="M54" s="10"/>
      <c r="N54" s="12">
        <f t="shared" ref="N54:T54" si="20">SUM(N55:N56)</f>
        <v>0</v>
      </c>
      <c r="O54" s="275"/>
      <c r="P54" s="13">
        <f t="shared" si="20"/>
        <v>0</v>
      </c>
      <c r="Q54" s="275"/>
      <c r="R54" s="13">
        <f t="shared" si="20"/>
        <v>0</v>
      </c>
      <c r="S54" s="275"/>
      <c r="T54" s="13">
        <f t="shared" si="20"/>
        <v>0</v>
      </c>
      <c r="U54" s="275"/>
      <c r="W54" s="12">
        <f t="shared" si="3"/>
        <v>0</v>
      </c>
      <c r="X54" s="12">
        <f t="shared" si="4"/>
        <v>0</v>
      </c>
    </row>
    <row r="55" spans="1:24" ht="13.5" customHeight="1" thickBot="1">
      <c r="A55" s="279" t="s">
        <v>309</v>
      </c>
      <c r="B55" s="15">
        <f>SUM(C55:L55)</f>
        <v>0</v>
      </c>
      <c r="C55" s="267"/>
      <c r="D55" s="267"/>
      <c r="E55" s="267"/>
      <c r="F55" s="267"/>
      <c r="G55" s="267"/>
      <c r="H55" s="267"/>
      <c r="I55" s="267"/>
      <c r="J55" s="267"/>
      <c r="K55" s="267"/>
      <c r="L55" s="267"/>
      <c r="M55" s="16"/>
      <c r="N55" s="270"/>
      <c r="O55" s="17"/>
      <c r="P55" s="267"/>
      <c r="Q55" s="17"/>
      <c r="R55" s="267"/>
      <c r="S55" s="17"/>
      <c r="T55" s="267"/>
      <c r="U55" s="17"/>
      <c r="W55" s="12">
        <f t="shared" si="3"/>
        <v>0</v>
      </c>
      <c r="X55" s="12">
        <f t="shared" si="4"/>
        <v>0</v>
      </c>
    </row>
    <row r="56" spans="1:24" ht="13.5" customHeight="1" thickBot="1">
      <c r="A56" s="279" t="s">
        <v>310</v>
      </c>
      <c r="B56" s="15">
        <f>SUM(C56:L56)</f>
        <v>0</v>
      </c>
      <c r="C56" s="267"/>
      <c r="D56" s="267"/>
      <c r="E56" s="267"/>
      <c r="F56" s="267"/>
      <c r="G56" s="267"/>
      <c r="H56" s="267"/>
      <c r="I56" s="267"/>
      <c r="J56" s="267"/>
      <c r="K56" s="267"/>
      <c r="L56" s="267"/>
      <c r="M56" s="16"/>
      <c r="N56" s="270"/>
      <c r="O56" s="17"/>
      <c r="P56" s="267"/>
      <c r="Q56" s="17"/>
      <c r="R56" s="267"/>
      <c r="S56" s="17"/>
      <c r="T56" s="267"/>
      <c r="U56" s="17"/>
      <c r="W56" s="12">
        <f t="shared" si="3"/>
        <v>0</v>
      </c>
      <c r="X56" s="12">
        <f t="shared" si="4"/>
        <v>0</v>
      </c>
    </row>
    <row r="57" spans="1:24" ht="13.5" customHeight="1" thickBot="1">
      <c r="A57" s="278" t="s">
        <v>52</v>
      </c>
      <c r="B57" s="15">
        <f>SUM(C57:L57)</f>
        <v>0</v>
      </c>
      <c r="C57" s="271"/>
      <c r="D57" s="271"/>
      <c r="E57" s="271"/>
      <c r="F57" s="271"/>
      <c r="G57" s="271"/>
      <c r="H57" s="271"/>
      <c r="I57" s="271"/>
      <c r="J57" s="271"/>
      <c r="K57" s="271"/>
      <c r="L57" s="271"/>
      <c r="M57" s="16"/>
      <c r="N57" s="272"/>
      <c r="O57" s="275"/>
      <c r="P57" s="271"/>
      <c r="Q57" s="275"/>
      <c r="R57" s="271"/>
      <c r="S57" s="275"/>
      <c r="T57" s="271"/>
      <c r="U57" s="275"/>
      <c r="W57" s="12">
        <f t="shared" si="3"/>
        <v>0</v>
      </c>
      <c r="X57" s="12">
        <f t="shared" si="4"/>
        <v>0</v>
      </c>
    </row>
    <row r="58" spans="1:24" ht="13.5" customHeight="1" thickBot="1">
      <c r="A58" s="278" t="s">
        <v>311</v>
      </c>
      <c r="B58" s="15">
        <f>SUM(C58:L58)</f>
        <v>0</v>
      </c>
      <c r="C58" s="267"/>
      <c r="D58" s="267"/>
      <c r="E58" s="267"/>
      <c r="F58" s="267"/>
      <c r="G58" s="267"/>
      <c r="H58" s="267"/>
      <c r="I58" s="267"/>
      <c r="J58" s="267"/>
      <c r="K58" s="267"/>
      <c r="L58" s="267"/>
      <c r="M58" s="16"/>
      <c r="N58" s="270"/>
      <c r="O58" s="17"/>
      <c r="P58" s="267"/>
      <c r="Q58" s="17"/>
      <c r="R58" s="267"/>
      <c r="S58" s="17"/>
      <c r="T58" s="267"/>
      <c r="U58" s="17"/>
      <c r="W58" s="12">
        <f t="shared" si="3"/>
        <v>0</v>
      </c>
      <c r="X58" s="12">
        <f t="shared" si="4"/>
        <v>0</v>
      </c>
    </row>
    <row r="59" spans="1:24" s="19" customFormat="1" ht="13.5" customHeight="1" thickBot="1">
      <c r="A59" s="278" t="s">
        <v>53</v>
      </c>
      <c r="B59" s="15">
        <f>SUM(C59:L59)</f>
        <v>0</v>
      </c>
      <c r="C59" s="275"/>
      <c r="D59" s="275"/>
      <c r="E59" s="275"/>
      <c r="F59" s="275"/>
      <c r="G59" s="275"/>
      <c r="H59" s="275"/>
      <c r="I59" s="275"/>
      <c r="J59" s="275"/>
      <c r="K59" s="9"/>
      <c r="L59" s="9"/>
      <c r="M59" s="10"/>
      <c r="N59" s="276"/>
      <c r="O59" s="275"/>
      <c r="P59" s="275"/>
      <c r="Q59" s="275"/>
      <c r="R59" s="275"/>
      <c r="S59" s="275"/>
      <c r="T59" s="275"/>
      <c r="U59" s="275"/>
      <c r="V59" s="6"/>
      <c r="W59" s="12">
        <f t="shared" si="3"/>
        <v>0</v>
      </c>
      <c r="X59" s="12">
        <f t="shared" si="4"/>
        <v>0</v>
      </c>
    </row>
    <row r="60" spans="1:24" ht="13.5" customHeight="1" thickBot="1">
      <c r="A60" s="278" t="s">
        <v>54</v>
      </c>
      <c r="B60" s="13">
        <f>SUM(B61,B65:B72)</f>
        <v>0</v>
      </c>
      <c r="C60" s="13">
        <f>SUM(C61,C65:C72)</f>
        <v>0</v>
      </c>
      <c r="D60" s="13">
        <f t="shared" ref="D60:L60" si="21">SUM(D61,D65:D72)</f>
        <v>0</v>
      </c>
      <c r="E60" s="13">
        <f t="shared" si="21"/>
        <v>0</v>
      </c>
      <c r="F60" s="13">
        <f t="shared" si="21"/>
        <v>0</v>
      </c>
      <c r="G60" s="13">
        <f t="shared" si="21"/>
        <v>0</v>
      </c>
      <c r="H60" s="13">
        <f t="shared" si="21"/>
        <v>0</v>
      </c>
      <c r="I60" s="13">
        <f t="shared" si="21"/>
        <v>0</v>
      </c>
      <c r="J60" s="13">
        <f t="shared" si="21"/>
        <v>0</v>
      </c>
      <c r="K60" s="13">
        <f t="shared" si="21"/>
        <v>0</v>
      </c>
      <c r="L60" s="13">
        <f t="shared" si="21"/>
        <v>0</v>
      </c>
      <c r="M60" s="10"/>
      <c r="N60" s="12">
        <f t="shared" ref="N60:T60" si="22">SUM(N61,N65:N72)</f>
        <v>0</v>
      </c>
      <c r="O60" s="275"/>
      <c r="P60" s="13">
        <f t="shared" si="22"/>
        <v>0</v>
      </c>
      <c r="Q60" s="275"/>
      <c r="R60" s="13">
        <f t="shared" si="22"/>
        <v>0</v>
      </c>
      <c r="S60" s="275"/>
      <c r="T60" s="13">
        <f t="shared" si="22"/>
        <v>0</v>
      </c>
      <c r="U60" s="275"/>
      <c r="W60" s="12">
        <f t="shared" si="3"/>
        <v>0</v>
      </c>
      <c r="X60" s="12">
        <f t="shared" si="4"/>
        <v>0</v>
      </c>
    </row>
    <row r="61" spans="1:24" ht="13.5" customHeight="1" thickBot="1">
      <c r="A61" s="280" t="s">
        <v>312</v>
      </c>
      <c r="B61" s="13">
        <f>SUM(B62:B64)</f>
        <v>0</v>
      </c>
      <c r="C61" s="13">
        <f t="shared" ref="C61:J61" si="23">SUM(C62:C64)</f>
        <v>0</v>
      </c>
      <c r="D61" s="13">
        <f t="shared" si="23"/>
        <v>0</v>
      </c>
      <c r="E61" s="13">
        <f t="shared" si="23"/>
        <v>0</v>
      </c>
      <c r="F61" s="13">
        <f t="shared" si="23"/>
        <v>0</v>
      </c>
      <c r="G61" s="13">
        <f t="shared" si="23"/>
        <v>0</v>
      </c>
      <c r="H61" s="13">
        <f t="shared" si="23"/>
        <v>0</v>
      </c>
      <c r="I61" s="13">
        <f t="shared" si="23"/>
        <v>0</v>
      </c>
      <c r="J61" s="13">
        <f t="shared" si="23"/>
        <v>0</v>
      </c>
      <c r="K61" s="17"/>
      <c r="L61" s="17"/>
      <c r="M61" s="16"/>
      <c r="N61" s="12">
        <f t="shared" ref="N61:T61" si="24">SUM(N62:N64)</f>
        <v>0</v>
      </c>
      <c r="O61" s="17"/>
      <c r="P61" s="13">
        <f t="shared" si="24"/>
        <v>0</v>
      </c>
      <c r="Q61" s="17"/>
      <c r="R61" s="13">
        <f t="shared" si="24"/>
        <v>0</v>
      </c>
      <c r="S61" s="17"/>
      <c r="T61" s="13">
        <f t="shared" si="24"/>
        <v>0</v>
      </c>
      <c r="U61" s="17"/>
      <c r="W61" s="12">
        <f t="shared" si="3"/>
        <v>0</v>
      </c>
      <c r="X61" s="12">
        <f t="shared" si="4"/>
        <v>0</v>
      </c>
    </row>
    <row r="62" spans="1:24" ht="13.5" customHeight="1" thickBot="1">
      <c r="A62" s="281" t="s">
        <v>313</v>
      </c>
      <c r="B62" s="15">
        <f t="shared" ref="B62:B72" si="25">SUM(C62:L62)</f>
        <v>0</v>
      </c>
      <c r="C62" s="267"/>
      <c r="D62" s="267"/>
      <c r="E62" s="267"/>
      <c r="F62" s="267"/>
      <c r="G62" s="267"/>
      <c r="H62" s="267"/>
      <c r="I62" s="267"/>
      <c r="J62" s="267"/>
      <c r="K62" s="17"/>
      <c r="L62" s="17"/>
      <c r="M62" s="16"/>
      <c r="N62" s="270"/>
      <c r="O62" s="17"/>
      <c r="P62" s="267"/>
      <c r="Q62" s="17"/>
      <c r="R62" s="267"/>
      <c r="S62" s="17"/>
      <c r="T62" s="267"/>
      <c r="U62" s="17"/>
      <c r="W62" s="12">
        <f t="shared" si="3"/>
        <v>0</v>
      </c>
      <c r="X62" s="12">
        <f t="shared" si="4"/>
        <v>0</v>
      </c>
    </row>
    <row r="63" spans="1:24" ht="13.5" customHeight="1" thickBot="1">
      <c r="A63" s="281" t="s">
        <v>314</v>
      </c>
      <c r="B63" s="15">
        <f t="shared" si="25"/>
        <v>0</v>
      </c>
      <c r="C63" s="267"/>
      <c r="D63" s="267"/>
      <c r="E63" s="267"/>
      <c r="F63" s="267"/>
      <c r="G63" s="267"/>
      <c r="H63" s="267"/>
      <c r="I63" s="267"/>
      <c r="J63" s="267"/>
      <c r="K63" s="17"/>
      <c r="L63" s="17"/>
      <c r="M63" s="16"/>
      <c r="N63" s="270"/>
      <c r="O63" s="17"/>
      <c r="P63" s="267"/>
      <c r="Q63" s="17"/>
      <c r="R63" s="267"/>
      <c r="S63" s="17"/>
      <c r="T63" s="267"/>
      <c r="U63" s="17"/>
      <c r="W63" s="12">
        <f t="shared" si="3"/>
        <v>0</v>
      </c>
      <c r="X63" s="12">
        <f t="shared" si="4"/>
        <v>0</v>
      </c>
    </row>
    <row r="64" spans="1:24" ht="13.5" customHeight="1" thickBot="1">
      <c r="A64" s="281" t="s">
        <v>315</v>
      </c>
      <c r="B64" s="15">
        <f t="shared" si="25"/>
        <v>0</v>
      </c>
      <c r="C64" s="267"/>
      <c r="D64" s="267"/>
      <c r="E64" s="267"/>
      <c r="F64" s="267"/>
      <c r="G64" s="267"/>
      <c r="H64" s="267"/>
      <c r="I64" s="267"/>
      <c r="J64" s="267"/>
      <c r="K64" s="17"/>
      <c r="L64" s="17"/>
      <c r="M64" s="16"/>
      <c r="N64" s="270"/>
      <c r="O64" s="17"/>
      <c r="P64" s="267"/>
      <c r="Q64" s="17"/>
      <c r="R64" s="267"/>
      <c r="S64" s="17"/>
      <c r="T64" s="267"/>
      <c r="U64" s="17"/>
      <c r="W64" s="12">
        <f t="shared" si="3"/>
        <v>0</v>
      </c>
      <c r="X64" s="12">
        <f t="shared" si="4"/>
        <v>0</v>
      </c>
    </row>
    <row r="65" spans="1:24" ht="13.5" customHeight="1" thickBot="1">
      <c r="A65" s="279" t="s">
        <v>316</v>
      </c>
      <c r="B65" s="15">
        <f t="shared" si="25"/>
        <v>0</v>
      </c>
      <c r="C65" s="267"/>
      <c r="D65" s="267"/>
      <c r="E65" s="267"/>
      <c r="F65" s="267"/>
      <c r="G65" s="267"/>
      <c r="H65" s="267"/>
      <c r="I65" s="267"/>
      <c r="J65" s="267"/>
      <c r="K65" s="267"/>
      <c r="L65" s="267"/>
      <c r="M65" s="16"/>
      <c r="N65" s="270"/>
      <c r="O65" s="17"/>
      <c r="P65" s="267"/>
      <c r="Q65" s="17"/>
      <c r="R65" s="267"/>
      <c r="S65" s="17"/>
      <c r="T65" s="267"/>
      <c r="U65" s="17"/>
      <c r="W65" s="12">
        <f t="shared" si="3"/>
        <v>0</v>
      </c>
      <c r="X65" s="12">
        <f t="shared" si="4"/>
        <v>0</v>
      </c>
    </row>
    <row r="66" spans="1:24" ht="40.5" customHeight="1" thickBot="1">
      <c r="A66" s="279" t="s">
        <v>317</v>
      </c>
      <c r="B66" s="15">
        <f t="shared" si="25"/>
        <v>0</v>
      </c>
      <c r="C66" s="267"/>
      <c r="D66" s="267"/>
      <c r="E66" s="267"/>
      <c r="F66" s="267"/>
      <c r="G66" s="267"/>
      <c r="H66" s="267"/>
      <c r="I66" s="267"/>
      <c r="J66" s="267"/>
      <c r="K66" s="267"/>
      <c r="L66" s="267"/>
      <c r="M66" s="16"/>
      <c r="N66" s="270"/>
      <c r="O66" s="17"/>
      <c r="P66" s="270"/>
      <c r="Q66" s="17"/>
      <c r="R66" s="270"/>
      <c r="S66" s="17"/>
      <c r="T66" s="270"/>
      <c r="U66" s="17"/>
      <c r="W66" s="12">
        <f t="shared" si="3"/>
        <v>0</v>
      </c>
      <c r="X66" s="12">
        <f t="shared" si="4"/>
        <v>0</v>
      </c>
    </row>
    <row r="67" spans="1:24" ht="13.5" customHeight="1" thickBot="1">
      <c r="A67" s="279" t="s">
        <v>318</v>
      </c>
      <c r="B67" s="15">
        <f t="shared" si="25"/>
        <v>0</v>
      </c>
      <c r="C67" s="267"/>
      <c r="D67" s="267"/>
      <c r="E67" s="267"/>
      <c r="F67" s="267"/>
      <c r="G67" s="267"/>
      <c r="H67" s="267"/>
      <c r="I67" s="267"/>
      <c r="J67" s="267"/>
      <c r="K67" s="267"/>
      <c r="L67" s="267"/>
      <c r="M67" s="16"/>
      <c r="N67" s="270"/>
      <c r="O67" s="17"/>
      <c r="P67" s="270"/>
      <c r="Q67" s="17"/>
      <c r="R67" s="270"/>
      <c r="S67" s="17"/>
      <c r="T67" s="270"/>
      <c r="U67" s="17"/>
      <c r="W67" s="12">
        <f t="shared" si="3"/>
        <v>0</v>
      </c>
      <c r="X67" s="12">
        <f t="shared" si="4"/>
        <v>0</v>
      </c>
    </row>
    <row r="68" spans="1:24" ht="13.5" customHeight="1" thickBot="1">
      <c r="A68" s="279" t="s">
        <v>319</v>
      </c>
      <c r="B68" s="15">
        <f t="shared" si="25"/>
        <v>0</v>
      </c>
      <c r="C68" s="267"/>
      <c r="D68" s="267"/>
      <c r="E68" s="267"/>
      <c r="F68" s="267"/>
      <c r="G68" s="267"/>
      <c r="H68" s="267"/>
      <c r="I68" s="267"/>
      <c r="J68" s="267"/>
      <c r="K68" s="267"/>
      <c r="L68" s="267"/>
      <c r="M68" s="16"/>
      <c r="N68" s="270"/>
      <c r="O68" s="17"/>
      <c r="P68" s="270"/>
      <c r="Q68" s="17"/>
      <c r="R68" s="270"/>
      <c r="S68" s="17"/>
      <c r="T68" s="270"/>
      <c r="U68" s="17"/>
      <c r="W68" s="12">
        <f t="shared" si="3"/>
        <v>0</v>
      </c>
      <c r="X68" s="12">
        <f t="shared" si="4"/>
        <v>0</v>
      </c>
    </row>
    <row r="69" spans="1:24" ht="13.5" customHeight="1" thickBot="1">
      <c r="A69" s="279" t="s">
        <v>320</v>
      </c>
      <c r="B69" s="15">
        <f t="shared" si="25"/>
        <v>0</v>
      </c>
      <c r="C69" s="267"/>
      <c r="D69" s="267"/>
      <c r="E69" s="267"/>
      <c r="F69" s="267"/>
      <c r="G69" s="267"/>
      <c r="H69" s="267"/>
      <c r="I69" s="267"/>
      <c r="J69" s="267"/>
      <c r="K69" s="267"/>
      <c r="L69" s="267"/>
      <c r="M69" s="16"/>
      <c r="N69" s="270"/>
      <c r="O69" s="17"/>
      <c r="P69" s="270"/>
      <c r="Q69" s="17"/>
      <c r="R69" s="270"/>
      <c r="S69" s="17"/>
      <c r="T69" s="270"/>
      <c r="U69" s="17"/>
      <c r="W69" s="12">
        <f t="shared" si="3"/>
        <v>0</v>
      </c>
      <c r="X69" s="12">
        <f t="shared" si="4"/>
        <v>0</v>
      </c>
    </row>
    <row r="70" spans="1:24" ht="13.5" customHeight="1" thickBot="1">
      <c r="A70" s="279" t="s">
        <v>321</v>
      </c>
      <c r="B70" s="15">
        <f t="shared" si="25"/>
        <v>0</v>
      </c>
      <c r="C70" s="267"/>
      <c r="D70" s="267"/>
      <c r="E70" s="267"/>
      <c r="F70" s="267"/>
      <c r="G70" s="267"/>
      <c r="H70" s="267"/>
      <c r="I70" s="267"/>
      <c r="J70" s="267"/>
      <c r="K70" s="267"/>
      <c r="L70" s="267"/>
      <c r="M70" s="16"/>
      <c r="N70" s="270"/>
      <c r="O70" s="17"/>
      <c r="P70" s="270"/>
      <c r="Q70" s="17"/>
      <c r="R70" s="270"/>
      <c r="S70" s="17"/>
      <c r="T70" s="270"/>
      <c r="U70" s="17"/>
      <c r="W70" s="12">
        <f t="shared" si="3"/>
        <v>0</v>
      </c>
      <c r="X70" s="12">
        <f t="shared" si="4"/>
        <v>0</v>
      </c>
    </row>
    <row r="71" spans="1:24" ht="13.5" customHeight="1" thickBot="1">
      <c r="A71" s="279" t="s">
        <v>322</v>
      </c>
      <c r="B71" s="15">
        <f t="shared" si="25"/>
        <v>0</v>
      </c>
      <c r="C71" s="267"/>
      <c r="D71" s="267"/>
      <c r="E71" s="267"/>
      <c r="F71" s="267"/>
      <c r="G71" s="267"/>
      <c r="H71" s="267"/>
      <c r="I71" s="267"/>
      <c r="J71" s="267"/>
      <c r="K71" s="267"/>
      <c r="L71" s="267"/>
      <c r="M71" s="16"/>
      <c r="N71" s="270"/>
      <c r="O71" s="17"/>
      <c r="P71" s="267"/>
      <c r="Q71" s="17"/>
      <c r="R71" s="267"/>
      <c r="S71" s="17"/>
      <c r="T71" s="267"/>
      <c r="U71" s="17"/>
      <c r="W71" s="12">
        <f t="shared" si="3"/>
        <v>0</v>
      </c>
      <c r="X71" s="12">
        <f t="shared" si="4"/>
        <v>0</v>
      </c>
    </row>
    <row r="72" spans="1:24" ht="13.5" customHeight="1" thickBot="1">
      <c r="A72" s="279" t="s">
        <v>323</v>
      </c>
      <c r="B72" s="15">
        <f t="shared" si="25"/>
        <v>0</v>
      </c>
      <c r="C72" s="267"/>
      <c r="D72" s="267"/>
      <c r="E72" s="267"/>
      <c r="F72" s="267"/>
      <c r="G72" s="267"/>
      <c r="H72" s="267"/>
      <c r="I72" s="267"/>
      <c r="J72" s="267"/>
      <c r="K72" s="267"/>
      <c r="L72" s="267"/>
      <c r="M72" s="16"/>
      <c r="N72" s="270"/>
      <c r="O72" s="17"/>
      <c r="P72" s="267"/>
      <c r="Q72" s="17"/>
      <c r="R72" s="267"/>
      <c r="S72" s="17"/>
      <c r="T72" s="267"/>
      <c r="U72" s="17"/>
      <c r="W72" s="12">
        <f t="shared" si="3"/>
        <v>0</v>
      </c>
      <c r="X72" s="12">
        <f t="shared" si="4"/>
        <v>0</v>
      </c>
    </row>
    <row r="73" spans="1:24" ht="13.5" customHeight="1" thickBot="1">
      <c r="A73" s="278" t="s">
        <v>55</v>
      </c>
      <c r="B73" s="17"/>
      <c r="C73" s="267"/>
      <c r="D73" s="267"/>
      <c r="E73" s="267"/>
      <c r="F73" s="267"/>
      <c r="G73" s="267"/>
      <c r="H73" s="267"/>
      <c r="I73" s="267"/>
      <c r="J73" s="267"/>
      <c r="K73" s="267"/>
      <c r="L73" s="17"/>
      <c r="M73" s="16"/>
      <c r="N73" s="270"/>
      <c r="O73" s="267"/>
      <c r="P73" s="267"/>
      <c r="Q73" s="267"/>
      <c r="R73" s="267"/>
      <c r="S73" s="267"/>
      <c r="T73" s="267"/>
      <c r="U73" s="267"/>
      <c r="W73" s="12">
        <f t="shared" si="3"/>
        <v>0</v>
      </c>
      <c r="X73" s="12">
        <f t="shared" si="4"/>
        <v>0</v>
      </c>
    </row>
    <row r="74" spans="1:24" ht="13.5" customHeight="1" thickBot="1">
      <c r="A74" s="278" t="s">
        <v>56</v>
      </c>
      <c r="B74" s="17"/>
      <c r="C74" s="267"/>
      <c r="D74" s="267"/>
      <c r="E74" s="267"/>
      <c r="F74" s="267"/>
      <c r="G74" s="267"/>
      <c r="H74" s="267"/>
      <c r="I74" s="267"/>
      <c r="J74" s="267"/>
      <c r="K74" s="267"/>
      <c r="L74" s="267"/>
      <c r="M74" s="16"/>
      <c r="N74" s="270"/>
      <c r="O74" s="267"/>
      <c r="P74" s="267"/>
      <c r="Q74" s="267"/>
      <c r="R74" s="267"/>
      <c r="S74" s="267"/>
      <c r="T74" s="267"/>
      <c r="U74" s="267"/>
      <c r="W74" s="12">
        <f t="shared" si="3"/>
        <v>0</v>
      </c>
      <c r="X74" s="12">
        <f t="shared" si="4"/>
        <v>0</v>
      </c>
    </row>
    <row r="75" spans="1:24" ht="13.5" customHeight="1" thickBot="1">
      <c r="A75" s="278" t="s">
        <v>57</v>
      </c>
      <c r="B75" s="15">
        <f>SUM(C75:L75)</f>
        <v>0</v>
      </c>
      <c r="C75" s="275"/>
      <c r="D75" s="275"/>
      <c r="E75" s="275"/>
      <c r="F75" s="275"/>
      <c r="G75" s="275"/>
      <c r="H75" s="275"/>
      <c r="I75" s="275"/>
      <c r="J75" s="275"/>
      <c r="K75" s="275"/>
      <c r="L75" s="275"/>
      <c r="M75" s="18"/>
      <c r="N75" s="276"/>
      <c r="O75" s="275"/>
      <c r="P75" s="275"/>
      <c r="Q75" s="275"/>
      <c r="R75" s="275"/>
      <c r="S75" s="275"/>
      <c r="T75" s="275"/>
      <c r="U75" s="275"/>
      <c r="W75" s="12">
        <f t="shared" si="3"/>
        <v>0</v>
      </c>
      <c r="X75" s="12">
        <f t="shared" si="4"/>
        <v>0</v>
      </c>
    </row>
    <row r="76" spans="1:24" ht="13.5" customHeight="1" thickBot="1">
      <c r="A76" s="280"/>
      <c r="B76" s="20"/>
      <c r="C76" s="20"/>
      <c r="D76" s="20"/>
      <c r="E76" s="20"/>
      <c r="F76" s="20"/>
      <c r="G76" s="20"/>
      <c r="H76" s="20"/>
      <c r="I76" s="20"/>
      <c r="J76" s="20"/>
      <c r="K76" s="20"/>
      <c r="L76" s="20"/>
      <c r="M76" s="18"/>
      <c r="N76" s="21"/>
      <c r="O76" s="20"/>
      <c r="P76" s="20"/>
      <c r="Q76" s="20"/>
      <c r="R76" s="20"/>
      <c r="S76" s="20"/>
      <c r="T76" s="20"/>
      <c r="U76" s="20"/>
      <c r="W76" s="21"/>
      <c r="X76" s="22"/>
    </row>
    <row r="77" spans="1:24" ht="13.5" customHeight="1" thickBot="1">
      <c r="A77" s="278" t="s">
        <v>324</v>
      </c>
      <c r="B77" s="13">
        <f>SUM(B20:B22,B25:B26,B33,B39:B40,B43:B44,B47:B48,B51,B54,B57:B60,B73:B75)</f>
        <v>0</v>
      </c>
      <c r="C77" s="13">
        <f t="shared" ref="C77:L77" si="26">SUM(C20:C22,C25:C26,C33,C39:C40,C43:C44,C47:C48,C51,C54,C57:C60,C73:C75)</f>
        <v>0</v>
      </c>
      <c r="D77" s="13">
        <f t="shared" si="26"/>
        <v>0</v>
      </c>
      <c r="E77" s="13">
        <f t="shared" si="26"/>
        <v>0</v>
      </c>
      <c r="F77" s="13">
        <f t="shared" si="26"/>
        <v>0</v>
      </c>
      <c r="G77" s="13">
        <f t="shared" si="26"/>
        <v>0</v>
      </c>
      <c r="H77" s="13">
        <f t="shared" si="26"/>
        <v>0</v>
      </c>
      <c r="I77" s="13">
        <f t="shared" si="26"/>
        <v>0</v>
      </c>
      <c r="J77" s="13">
        <f t="shared" si="26"/>
        <v>0</v>
      </c>
      <c r="K77" s="13">
        <f t="shared" si="26"/>
        <v>0</v>
      </c>
      <c r="L77" s="13">
        <f t="shared" si="26"/>
        <v>0</v>
      </c>
      <c r="M77" s="10"/>
      <c r="N77" s="13">
        <f t="shared" ref="N77:U77" si="27">SUM(N20:N22,N25:N26,N33,N39:N40,N43:N44,N47:N48,N51,N54,N57:N60,N73:N75)</f>
        <v>0</v>
      </c>
      <c r="O77" s="13">
        <f t="shared" si="27"/>
        <v>0</v>
      </c>
      <c r="P77" s="13">
        <f t="shared" si="27"/>
        <v>0</v>
      </c>
      <c r="Q77" s="13">
        <f t="shared" si="27"/>
        <v>0</v>
      </c>
      <c r="R77" s="13">
        <f t="shared" si="27"/>
        <v>0</v>
      </c>
      <c r="S77" s="13">
        <f t="shared" si="27"/>
        <v>0</v>
      </c>
      <c r="T77" s="13">
        <f t="shared" si="27"/>
        <v>0</v>
      </c>
      <c r="U77" s="13">
        <f t="shared" si="27"/>
        <v>0</v>
      </c>
      <c r="W77" s="12">
        <f t="shared" si="3"/>
        <v>0</v>
      </c>
      <c r="X77" s="12">
        <f t="shared" si="4"/>
        <v>0</v>
      </c>
    </row>
    <row r="78" spans="1:24" ht="13.5" customHeight="1" thickBot="1">
      <c r="A78" s="280"/>
      <c r="B78" s="282"/>
      <c r="C78" s="282"/>
      <c r="D78" s="282"/>
      <c r="E78" s="282"/>
      <c r="F78" s="282"/>
      <c r="G78" s="282"/>
      <c r="H78" s="282"/>
      <c r="I78" s="282"/>
      <c r="J78" s="282"/>
      <c r="K78" s="282"/>
      <c r="L78" s="282"/>
      <c r="M78" s="283"/>
      <c r="N78" s="284"/>
      <c r="O78" s="282"/>
      <c r="P78" s="282"/>
      <c r="Q78" s="282"/>
      <c r="R78" s="282"/>
      <c r="S78" s="282"/>
      <c r="T78" s="282"/>
      <c r="U78" s="282"/>
      <c r="W78" s="284"/>
      <c r="X78" s="284"/>
    </row>
    <row r="79" spans="1:24" ht="13.5" customHeight="1" thickBot="1">
      <c r="A79" s="261" t="s">
        <v>325</v>
      </c>
      <c r="B79" s="262"/>
      <c r="C79" s="262"/>
      <c r="D79" s="262"/>
      <c r="E79" s="262"/>
      <c r="F79" s="262"/>
      <c r="G79" s="262"/>
      <c r="H79" s="262"/>
      <c r="I79" s="262"/>
      <c r="J79" s="262"/>
      <c r="K79" s="262"/>
      <c r="L79" s="262"/>
      <c r="M79" s="263"/>
      <c r="N79" s="264"/>
      <c r="O79" s="262"/>
      <c r="P79" s="262"/>
      <c r="Q79" s="262"/>
      <c r="R79" s="262"/>
      <c r="S79" s="262"/>
      <c r="T79" s="262"/>
      <c r="U79" s="262"/>
      <c r="W79" s="264"/>
      <c r="X79" s="264"/>
    </row>
    <row r="80" spans="1:24" ht="39.75" customHeight="1" thickBot="1">
      <c r="A80" s="253" t="s">
        <v>326</v>
      </c>
      <c r="B80" s="13">
        <f t="shared" ref="B80:L80" si="28">SUM(B81,B88)</f>
        <v>0</v>
      </c>
      <c r="C80" s="13">
        <f t="shared" si="28"/>
        <v>0</v>
      </c>
      <c r="D80" s="13">
        <f t="shared" si="28"/>
        <v>0</v>
      </c>
      <c r="E80" s="13">
        <f t="shared" si="28"/>
        <v>0</v>
      </c>
      <c r="F80" s="13">
        <f t="shared" si="28"/>
        <v>0</v>
      </c>
      <c r="G80" s="13">
        <f t="shared" si="28"/>
        <v>0</v>
      </c>
      <c r="H80" s="13">
        <f t="shared" si="28"/>
        <v>0</v>
      </c>
      <c r="I80" s="13">
        <f t="shared" si="28"/>
        <v>0</v>
      </c>
      <c r="J80" s="13">
        <f t="shared" si="28"/>
        <v>0</v>
      </c>
      <c r="K80" s="13">
        <f t="shared" si="28"/>
        <v>0</v>
      </c>
      <c r="L80" s="13">
        <f t="shared" si="28"/>
        <v>0</v>
      </c>
      <c r="M80" s="10"/>
      <c r="N80" s="12">
        <f>SUM(N81,N88)</f>
        <v>0</v>
      </c>
      <c r="O80" s="12">
        <f t="shared" ref="O80:U80" si="29">SUM(O81,O88)</f>
        <v>0</v>
      </c>
      <c r="P80" s="13">
        <f>SUM(P81,P88)</f>
        <v>0</v>
      </c>
      <c r="Q80" s="12">
        <f t="shared" si="29"/>
        <v>0</v>
      </c>
      <c r="R80" s="13">
        <f>SUM(R81,R88)</f>
        <v>0</v>
      </c>
      <c r="S80" s="12">
        <f t="shared" si="29"/>
        <v>0</v>
      </c>
      <c r="T80" s="13">
        <f>SUM(T81,T88)</f>
        <v>0</v>
      </c>
      <c r="U80" s="12">
        <f t="shared" si="29"/>
        <v>0</v>
      </c>
      <c r="W80" s="12">
        <f t="shared" ref="W80:W123" si="30">SUM(C80:H80)</f>
        <v>0</v>
      </c>
      <c r="X80" s="12">
        <f t="shared" ref="X80:X87" si="31">SUM(I80:J80)</f>
        <v>0</v>
      </c>
    </row>
    <row r="81" spans="1:24" ht="13.5" customHeight="1" thickBot="1">
      <c r="A81" s="253" t="s">
        <v>327</v>
      </c>
      <c r="B81" s="13">
        <f>SUM(B82:B84,B87)</f>
        <v>0</v>
      </c>
      <c r="C81" s="13">
        <f>SUM(C82:C84,C87)</f>
        <v>0</v>
      </c>
      <c r="D81" s="23"/>
      <c r="E81" s="23"/>
      <c r="F81" s="13">
        <f>SUM(F82:F84,F87)</f>
        <v>0</v>
      </c>
      <c r="G81" s="13">
        <f>SUM(G82:G84,G87)</f>
        <v>0</v>
      </c>
      <c r="H81" s="13">
        <f>SUM(H82:H84,H87)</f>
        <v>0</v>
      </c>
      <c r="I81" s="13">
        <f>SUM(I82:I84,I87)</f>
        <v>0</v>
      </c>
      <c r="J81" s="13">
        <f>SUM(J82:J84,J87)</f>
        <v>0</v>
      </c>
      <c r="K81" s="23"/>
      <c r="L81" s="23"/>
      <c r="M81" s="16"/>
      <c r="N81" s="12">
        <f>SUM(N82:N84,N87)</f>
        <v>0</v>
      </c>
      <c r="O81" s="12">
        <f t="shared" ref="O81:U81" si="32">SUM(O82:O84,O87)</f>
        <v>0</v>
      </c>
      <c r="P81" s="13">
        <f>SUM(P82:P84,P87)</f>
        <v>0</v>
      </c>
      <c r="Q81" s="12">
        <f t="shared" si="32"/>
        <v>0</v>
      </c>
      <c r="R81" s="13">
        <f>SUM(R82:R84,R87)</f>
        <v>0</v>
      </c>
      <c r="S81" s="12">
        <f t="shared" si="32"/>
        <v>0</v>
      </c>
      <c r="T81" s="13">
        <f>SUM(T82:T84,T87)</f>
        <v>0</v>
      </c>
      <c r="U81" s="12">
        <f t="shared" si="32"/>
        <v>0</v>
      </c>
      <c r="W81" s="12">
        <f t="shared" si="30"/>
        <v>0</v>
      </c>
      <c r="X81" s="12">
        <f t="shared" si="31"/>
        <v>0</v>
      </c>
    </row>
    <row r="82" spans="1:24" ht="13.5" customHeight="1" thickBot="1">
      <c r="A82" s="269" t="s">
        <v>328</v>
      </c>
      <c r="B82" s="15">
        <f>SUM(C82:L82)</f>
        <v>0</v>
      </c>
      <c r="C82" s="267"/>
      <c r="D82" s="23"/>
      <c r="E82" s="23"/>
      <c r="F82" s="267"/>
      <c r="G82" s="267"/>
      <c r="H82" s="267"/>
      <c r="I82" s="267"/>
      <c r="J82" s="267"/>
      <c r="K82" s="23"/>
      <c r="L82" s="23"/>
      <c r="M82" s="16"/>
      <c r="N82" s="270"/>
      <c r="O82" s="267"/>
      <c r="P82" s="267"/>
      <c r="Q82" s="267"/>
      <c r="R82" s="267"/>
      <c r="S82" s="267"/>
      <c r="T82" s="267"/>
      <c r="U82" s="267"/>
      <c r="W82" s="12">
        <f t="shared" si="30"/>
        <v>0</v>
      </c>
      <c r="X82" s="12">
        <f t="shared" si="31"/>
        <v>0</v>
      </c>
    </row>
    <row r="83" spans="1:24" ht="13.5" customHeight="1" thickBot="1">
      <c r="A83" s="269" t="s">
        <v>329</v>
      </c>
      <c r="B83" s="15">
        <f>SUM(C83:L83)</f>
        <v>0</v>
      </c>
      <c r="C83" s="267"/>
      <c r="D83" s="23"/>
      <c r="E83" s="23"/>
      <c r="F83" s="267"/>
      <c r="G83" s="267"/>
      <c r="H83" s="267"/>
      <c r="I83" s="267"/>
      <c r="J83" s="267"/>
      <c r="K83" s="23"/>
      <c r="L83" s="23"/>
      <c r="M83" s="16"/>
      <c r="N83" s="270"/>
      <c r="O83" s="267"/>
      <c r="P83" s="267"/>
      <c r="Q83" s="267"/>
      <c r="R83" s="267"/>
      <c r="S83" s="267"/>
      <c r="T83" s="267"/>
      <c r="U83" s="267"/>
      <c r="W83" s="12">
        <f t="shared" si="30"/>
        <v>0</v>
      </c>
      <c r="X83" s="12">
        <f t="shared" si="31"/>
        <v>0</v>
      </c>
    </row>
    <row r="84" spans="1:24" ht="13.5" customHeight="1" thickBot="1">
      <c r="A84" s="269" t="s">
        <v>330</v>
      </c>
      <c r="B84" s="13">
        <f>SUM(B85:B86)</f>
        <v>0</v>
      </c>
      <c r="C84" s="13">
        <f t="shared" ref="C84" si="33">SUM(C85:C86)</f>
        <v>0</v>
      </c>
      <c r="D84" s="23"/>
      <c r="E84" s="23"/>
      <c r="F84" s="13">
        <f t="shared" ref="F84:J84" si="34">SUM(F85:F86)</f>
        <v>0</v>
      </c>
      <c r="G84" s="13">
        <f t="shared" si="34"/>
        <v>0</v>
      </c>
      <c r="H84" s="13">
        <f t="shared" si="34"/>
        <v>0</v>
      </c>
      <c r="I84" s="13">
        <f t="shared" si="34"/>
        <v>0</v>
      </c>
      <c r="J84" s="13">
        <f t="shared" si="34"/>
        <v>0</v>
      </c>
      <c r="K84" s="23"/>
      <c r="L84" s="23"/>
      <c r="M84" s="16"/>
      <c r="N84" s="24">
        <f t="shared" ref="N84:T84" si="35">SUM(N85:N86)</f>
        <v>0</v>
      </c>
      <c r="O84" s="13">
        <f>SUM(O85:O86)</f>
        <v>0</v>
      </c>
      <c r="P84" s="25">
        <f t="shared" si="35"/>
        <v>0</v>
      </c>
      <c r="Q84" s="13">
        <f>SUM(Q85:Q86)</f>
        <v>0</v>
      </c>
      <c r="R84" s="25">
        <f t="shared" si="35"/>
        <v>0</v>
      </c>
      <c r="S84" s="13">
        <f>SUM(S85:S86)</f>
        <v>0</v>
      </c>
      <c r="T84" s="25">
        <f t="shared" si="35"/>
        <v>0</v>
      </c>
      <c r="U84" s="13">
        <f>SUM(U85:U86)</f>
        <v>0</v>
      </c>
      <c r="W84" s="12">
        <f t="shared" si="30"/>
        <v>0</v>
      </c>
      <c r="X84" s="12">
        <f t="shared" si="31"/>
        <v>0</v>
      </c>
    </row>
    <row r="85" spans="1:24" ht="13.5" customHeight="1" thickBot="1">
      <c r="A85" s="285" t="s">
        <v>331</v>
      </c>
      <c r="B85" s="15">
        <f>SUM(C85:L85)</f>
        <v>0</v>
      </c>
      <c r="C85" s="267"/>
      <c r="D85" s="23"/>
      <c r="E85" s="23"/>
      <c r="F85" s="267"/>
      <c r="G85" s="267"/>
      <c r="H85" s="267"/>
      <c r="I85" s="267"/>
      <c r="J85" s="267"/>
      <c r="K85" s="23"/>
      <c r="L85" s="23"/>
      <c r="M85" s="16"/>
      <c r="N85" s="270"/>
      <c r="O85" s="267"/>
      <c r="P85" s="267"/>
      <c r="Q85" s="267"/>
      <c r="R85" s="267"/>
      <c r="S85" s="267"/>
      <c r="T85" s="267"/>
      <c r="U85" s="267"/>
      <c r="W85" s="12">
        <f>SUM(C85:H85)</f>
        <v>0</v>
      </c>
      <c r="X85" s="12">
        <f t="shared" si="31"/>
        <v>0</v>
      </c>
    </row>
    <row r="86" spans="1:24" ht="13.5" customHeight="1" thickBot="1">
      <c r="A86" s="285" t="s">
        <v>332</v>
      </c>
      <c r="B86" s="15">
        <f>SUM(C86:L86)</f>
        <v>0</v>
      </c>
      <c r="C86" s="267"/>
      <c r="D86" s="23"/>
      <c r="E86" s="23"/>
      <c r="F86" s="267"/>
      <c r="G86" s="267"/>
      <c r="H86" s="267"/>
      <c r="I86" s="267"/>
      <c r="J86" s="267"/>
      <c r="K86" s="23"/>
      <c r="L86" s="23"/>
      <c r="M86" s="16"/>
      <c r="N86" s="270"/>
      <c r="O86" s="267"/>
      <c r="P86" s="267"/>
      <c r="Q86" s="267"/>
      <c r="R86" s="267"/>
      <c r="S86" s="267"/>
      <c r="T86" s="267"/>
      <c r="U86" s="267"/>
      <c r="W86" s="12">
        <f t="shared" si="30"/>
        <v>0</v>
      </c>
      <c r="X86" s="12">
        <f t="shared" si="31"/>
        <v>0</v>
      </c>
    </row>
    <row r="87" spans="1:24" ht="13.5" customHeight="1" thickBot="1">
      <c r="A87" s="269" t="s">
        <v>333</v>
      </c>
      <c r="B87" s="15">
        <f>SUM(C87:L87)</f>
        <v>0</v>
      </c>
      <c r="C87" s="267"/>
      <c r="D87" s="23"/>
      <c r="E87" s="23"/>
      <c r="F87" s="267"/>
      <c r="G87" s="267"/>
      <c r="H87" s="267"/>
      <c r="I87" s="267"/>
      <c r="J87" s="267"/>
      <c r="K87" s="23"/>
      <c r="L87" s="23"/>
      <c r="M87" s="16"/>
      <c r="N87" s="270"/>
      <c r="O87" s="267"/>
      <c r="P87" s="267"/>
      <c r="Q87" s="267"/>
      <c r="R87" s="267"/>
      <c r="S87" s="267"/>
      <c r="T87" s="267"/>
      <c r="U87" s="267"/>
      <c r="W87" s="12">
        <f t="shared" si="30"/>
        <v>0</v>
      </c>
      <c r="X87" s="12">
        <f t="shared" si="31"/>
        <v>0</v>
      </c>
    </row>
    <row r="88" spans="1:24" ht="13.5" customHeight="1" thickBot="1">
      <c r="A88" s="253" t="s">
        <v>334</v>
      </c>
      <c r="B88" s="15">
        <f t="shared" ref="B88:H88" si="36">SUM(B89:B94)</f>
        <v>0</v>
      </c>
      <c r="C88" s="13">
        <f t="shared" si="36"/>
        <v>0</v>
      </c>
      <c r="D88" s="13">
        <f t="shared" si="36"/>
        <v>0</v>
      </c>
      <c r="E88" s="13">
        <f t="shared" si="36"/>
        <v>0</v>
      </c>
      <c r="F88" s="13">
        <f t="shared" si="36"/>
        <v>0</v>
      </c>
      <c r="G88" s="13">
        <f t="shared" si="36"/>
        <v>0</v>
      </c>
      <c r="H88" s="13">
        <f t="shared" si="36"/>
        <v>0</v>
      </c>
      <c r="I88" s="23"/>
      <c r="J88" s="23"/>
      <c r="K88" s="23"/>
      <c r="L88" s="23"/>
      <c r="M88" s="16"/>
      <c r="N88" s="12">
        <f>SUM(N89:N94)</f>
        <v>0</v>
      </c>
      <c r="O88" s="12">
        <f t="shared" ref="O88:U88" si="37">SUM(O89:O94)</f>
        <v>0</v>
      </c>
      <c r="P88" s="13">
        <f>SUM(P89:P94)</f>
        <v>0</v>
      </c>
      <c r="Q88" s="12">
        <f t="shared" si="37"/>
        <v>0</v>
      </c>
      <c r="R88" s="13">
        <f>SUM(R89:R94)</f>
        <v>0</v>
      </c>
      <c r="S88" s="12">
        <f t="shared" si="37"/>
        <v>0</v>
      </c>
      <c r="T88" s="13">
        <f>SUM(T89:T94)</f>
        <v>0</v>
      </c>
      <c r="U88" s="12">
        <f t="shared" si="37"/>
        <v>0</v>
      </c>
      <c r="W88" s="12">
        <f t="shared" si="30"/>
        <v>0</v>
      </c>
      <c r="X88" s="11"/>
    </row>
    <row r="89" spans="1:24" ht="13.5" customHeight="1" thickBot="1">
      <c r="A89" s="269" t="s">
        <v>335</v>
      </c>
      <c r="B89" s="15">
        <f>SUM(C89:L89)</f>
        <v>0</v>
      </c>
      <c r="C89" s="267"/>
      <c r="D89" s="267"/>
      <c r="E89" s="267"/>
      <c r="F89" s="267"/>
      <c r="G89" s="267"/>
      <c r="H89" s="267"/>
      <c r="I89" s="23"/>
      <c r="J89" s="23"/>
      <c r="K89" s="23"/>
      <c r="L89" s="23"/>
      <c r="M89" s="16"/>
      <c r="N89" s="270"/>
      <c r="O89" s="267"/>
      <c r="P89" s="267"/>
      <c r="Q89" s="267"/>
      <c r="R89" s="267"/>
      <c r="S89" s="267"/>
      <c r="T89" s="267"/>
      <c r="U89" s="267"/>
      <c r="W89" s="12">
        <f t="shared" si="30"/>
        <v>0</v>
      </c>
      <c r="X89" s="32"/>
    </row>
    <row r="90" spans="1:24" ht="13.5" customHeight="1" thickBot="1">
      <c r="A90" s="269" t="s">
        <v>336</v>
      </c>
      <c r="B90" s="15">
        <f>SUM(C90:L90)</f>
        <v>0</v>
      </c>
      <c r="C90" s="267"/>
      <c r="D90" s="267"/>
      <c r="E90" s="267"/>
      <c r="F90" s="267"/>
      <c r="G90" s="267"/>
      <c r="H90" s="267"/>
      <c r="I90" s="23"/>
      <c r="J90" s="23"/>
      <c r="K90" s="23"/>
      <c r="L90" s="23"/>
      <c r="M90" s="16"/>
      <c r="N90" s="270"/>
      <c r="O90" s="267"/>
      <c r="P90" s="267"/>
      <c r="Q90" s="267"/>
      <c r="R90" s="267"/>
      <c r="S90" s="267"/>
      <c r="T90" s="267"/>
      <c r="U90" s="267"/>
      <c r="W90" s="12">
        <f t="shared" si="30"/>
        <v>0</v>
      </c>
      <c r="X90" s="32"/>
    </row>
    <row r="91" spans="1:24" ht="13.5" customHeight="1" thickBot="1">
      <c r="A91" s="269" t="s">
        <v>337</v>
      </c>
      <c r="B91" s="15">
        <f>SUM(C91:L91)</f>
        <v>0</v>
      </c>
      <c r="C91" s="267"/>
      <c r="D91" s="267"/>
      <c r="E91" s="267"/>
      <c r="F91" s="267"/>
      <c r="G91" s="267"/>
      <c r="H91" s="267"/>
      <c r="I91" s="23"/>
      <c r="J91" s="23"/>
      <c r="K91" s="23"/>
      <c r="L91" s="23"/>
      <c r="M91" s="16"/>
      <c r="N91" s="270"/>
      <c r="O91" s="267"/>
      <c r="P91" s="267"/>
      <c r="Q91" s="267"/>
      <c r="R91" s="267"/>
      <c r="S91" s="267"/>
      <c r="T91" s="267"/>
      <c r="U91" s="267"/>
      <c r="W91" s="12">
        <f t="shared" si="30"/>
        <v>0</v>
      </c>
      <c r="X91" s="32"/>
    </row>
    <row r="92" spans="1:24" ht="13.5" customHeight="1" thickBot="1">
      <c r="A92" s="269" t="s">
        <v>338</v>
      </c>
      <c r="B92" s="15">
        <f>SUM(C92:L92)</f>
        <v>0</v>
      </c>
      <c r="C92" s="267"/>
      <c r="D92" s="267"/>
      <c r="E92" s="267"/>
      <c r="F92" s="267"/>
      <c r="G92" s="267"/>
      <c r="H92" s="267"/>
      <c r="I92" s="23"/>
      <c r="J92" s="23"/>
      <c r="K92" s="23"/>
      <c r="L92" s="23"/>
      <c r="M92" s="16"/>
      <c r="N92" s="270"/>
      <c r="O92" s="267"/>
      <c r="P92" s="267"/>
      <c r="Q92" s="267"/>
      <c r="R92" s="267"/>
      <c r="S92" s="267"/>
      <c r="T92" s="267"/>
      <c r="U92" s="267"/>
      <c r="W92" s="12">
        <f t="shared" si="30"/>
        <v>0</v>
      </c>
      <c r="X92" s="32"/>
    </row>
    <row r="93" spans="1:24" ht="13.5" customHeight="1" thickBot="1">
      <c r="A93" s="269" t="s">
        <v>339</v>
      </c>
      <c r="B93" s="15">
        <f t="shared" ref="B93" si="38">SUM(C93:L93)</f>
        <v>0</v>
      </c>
      <c r="C93" s="267"/>
      <c r="D93" s="267"/>
      <c r="E93" s="267"/>
      <c r="F93" s="267"/>
      <c r="G93" s="267"/>
      <c r="H93" s="267"/>
      <c r="I93" s="23"/>
      <c r="J93" s="23"/>
      <c r="K93" s="23"/>
      <c r="L93" s="23"/>
      <c r="M93" s="16"/>
      <c r="N93" s="270"/>
      <c r="O93" s="267"/>
      <c r="P93" s="267"/>
      <c r="Q93" s="267"/>
      <c r="R93" s="267"/>
      <c r="S93" s="267"/>
      <c r="T93" s="267"/>
      <c r="U93" s="267"/>
      <c r="W93" s="12">
        <f t="shared" si="30"/>
        <v>0</v>
      </c>
      <c r="X93" s="32"/>
    </row>
    <row r="94" spans="1:24" ht="13.5" customHeight="1" thickBot="1">
      <c r="A94" s="269" t="s">
        <v>340</v>
      </c>
      <c r="B94" s="15">
        <f>SUM(C94:L94)</f>
        <v>0</v>
      </c>
      <c r="C94" s="267"/>
      <c r="D94" s="267"/>
      <c r="E94" s="267"/>
      <c r="F94" s="267"/>
      <c r="G94" s="267"/>
      <c r="H94" s="267"/>
      <c r="I94" s="23"/>
      <c r="J94" s="23"/>
      <c r="K94" s="23"/>
      <c r="L94" s="23"/>
      <c r="M94" s="16"/>
      <c r="N94" s="270"/>
      <c r="O94" s="267"/>
      <c r="P94" s="267"/>
      <c r="Q94" s="267"/>
      <c r="R94" s="267"/>
      <c r="S94" s="267"/>
      <c r="T94" s="267"/>
      <c r="U94" s="267"/>
      <c r="W94" s="12">
        <f t="shared" si="30"/>
        <v>0</v>
      </c>
      <c r="X94" s="32"/>
    </row>
    <row r="95" spans="1:24" ht="26.25" customHeight="1" thickBot="1">
      <c r="A95" s="253" t="s">
        <v>341</v>
      </c>
      <c r="B95" s="15">
        <f>SUM(C95:L95)</f>
        <v>0</v>
      </c>
      <c r="C95" s="267"/>
      <c r="D95" s="267"/>
      <c r="E95" s="267"/>
      <c r="F95" s="267"/>
      <c r="G95" s="267"/>
      <c r="H95" s="267"/>
      <c r="I95" s="267"/>
      <c r="J95" s="267"/>
      <c r="K95" s="23"/>
      <c r="L95" s="23"/>
      <c r="M95" s="16"/>
      <c r="N95" s="270"/>
      <c r="O95" s="271"/>
      <c r="P95" s="267"/>
      <c r="Q95" s="271"/>
      <c r="R95" s="267"/>
      <c r="S95" s="271"/>
      <c r="T95" s="267"/>
      <c r="U95" s="271"/>
      <c r="W95" s="12">
        <f t="shared" si="30"/>
        <v>0</v>
      </c>
      <c r="X95" s="12">
        <f t="shared" ref="X95:X123" si="39">SUM(I95:J95)</f>
        <v>0</v>
      </c>
    </row>
    <row r="96" spans="1:24" ht="13.5" customHeight="1" thickBot="1">
      <c r="A96" s="253" t="s">
        <v>342</v>
      </c>
      <c r="B96" s="15">
        <f>SUM(C96:L96)</f>
        <v>0</v>
      </c>
      <c r="C96" s="271"/>
      <c r="D96" s="271"/>
      <c r="E96" s="271"/>
      <c r="F96" s="271"/>
      <c r="G96" s="271"/>
      <c r="H96" s="271"/>
      <c r="I96" s="271"/>
      <c r="J96" s="271"/>
      <c r="K96" s="23"/>
      <c r="L96" s="23"/>
      <c r="M96" s="16"/>
      <c r="N96" s="272"/>
      <c r="O96" s="271"/>
      <c r="P96" s="271"/>
      <c r="Q96" s="271"/>
      <c r="R96" s="271"/>
      <c r="S96" s="271"/>
      <c r="T96" s="271"/>
      <c r="U96" s="271"/>
      <c r="W96" s="12">
        <f t="shared" si="30"/>
        <v>0</v>
      </c>
      <c r="X96" s="12">
        <f t="shared" si="39"/>
        <v>0</v>
      </c>
    </row>
    <row r="97" spans="1:24" ht="13.5" customHeight="1" thickBot="1">
      <c r="A97" s="253" t="s">
        <v>343</v>
      </c>
      <c r="B97" s="15">
        <f>SUM(C97:L97)</f>
        <v>0</v>
      </c>
      <c r="C97" s="271"/>
      <c r="D97" s="271"/>
      <c r="E97" s="271"/>
      <c r="F97" s="271"/>
      <c r="G97" s="271"/>
      <c r="H97" s="271"/>
      <c r="I97" s="271"/>
      <c r="J97" s="271"/>
      <c r="K97" s="271"/>
      <c r="L97" s="271"/>
      <c r="M97" s="10"/>
      <c r="N97" s="272"/>
      <c r="O97" s="271"/>
      <c r="P97" s="271"/>
      <c r="Q97" s="271"/>
      <c r="R97" s="271"/>
      <c r="S97" s="271"/>
      <c r="T97" s="271"/>
      <c r="U97" s="271"/>
      <c r="W97" s="12">
        <f t="shared" si="30"/>
        <v>0</v>
      </c>
      <c r="X97" s="12">
        <f t="shared" si="39"/>
        <v>0</v>
      </c>
    </row>
    <row r="98" spans="1:24" ht="13.5" customHeight="1" thickBot="1">
      <c r="A98" s="253" t="s">
        <v>344</v>
      </c>
      <c r="B98" s="15">
        <f>SUM(C98:L98)</f>
        <v>0</v>
      </c>
      <c r="C98" s="271"/>
      <c r="D98" s="271"/>
      <c r="E98" s="271"/>
      <c r="F98" s="271"/>
      <c r="G98" s="271"/>
      <c r="H98" s="271"/>
      <c r="I98" s="271"/>
      <c r="J98" s="271"/>
      <c r="K98" s="271"/>
      <c r="L98" s="271"/>
      <c r="M98" s="10"/>
      <c r="N98" s="272"/>
      <c r="O98" s="271"/>
      <c r="P98" s="271"/>
      <c r="Q98" s="271"/>
      <c r="R98" s="271"/>
      <c r="S98" s="271"/>
      <c r="T98" s="271"/>
      <c r="U98" s="271"/>
      <c r="W98" s="12">
        <f t="shared" si="30"/>
        <v>0</v>
      </c>
      <c r="X98" s="12">
        <f t="shared" si="39"/>
        <v>0</v>
      </c>
    </row>
    <row r="99" spans="1:24" ht="13.5" customHeight="1" thickBot="1">
      <c r="A99" s="253" t="s">
        <v>345</v>
      </c>
      <c r="B99" s="13">
        <f>SUM(B100:B102,B105,B111:B116)</f>
        <v>0</v>
      </c>
      <c r="C99" s="13">
        <f t="shared" ref="C99:L99" si="40">SUM(C100:C102,C105,C111:C116)</f>
        <v>0</v>
      </c>
      <c r="D99" s="13">
        <f t="shared" si="40"/>
        <v>0</v>
      </c>
      <c r="E99" s="13">
        <f t="shared" si="40"/>
        <v>0</v>
      </c>
      <c r="F99" s="13">
        <f t="shared" si="40"/>
        <v>0</v>
      </c>
      <c r="G99" s="13">
        <f t="shared" si="40"/>
        <v>0</v>
      </c>
      <c r="H99" s="13">
        <f t="shared" si="40"/>
        <v>0</v>
      </c>
      <c r="I99" s="13">
        <f t="shared" si="40"/>
        <v>0</v>
      </c>
      <c r="J99" s="13">
        <f t="shared" si="40"/>
        <v>0</v>
      </c>
      <c r="K99" s="13">
        <f t="shared" si="40"/>
        <v>0</v>
      </c>
      <c r="L99" s="13">
        <f t="shared" si="40"/>
        <v>0</v>
      </c>
      <c r="M99" s="10"/>
      <c r="N99" s="12">
        <f t="shared" ref="N99:T99" si="41">SUM(N100:N102,N105,N111:N116)</f>
        <v>0</v>
      </c>
      <c r="O99" s="267"/>
      <c r="P99" s="13">
        <f t="shared" si="41"/>
        <v>0</v>
      </c>
      <c r="Q99" s="267"/>
      <c r="R99" s="13">
        <f t="shared" si="41"/>
        <v>0</v>
      </c>
      <c r="S99" s="267"/>
      <c r="T99" s="13">
        <f t="shared" si="41"/>
        <v>0</v>
      </c>
      <c r="U99" s="267"/>
      <c r="W99" s="12">
        <f t="shared" si="30"/>
        <v>0</v>
      </c>
      <c r="X99" s="12">
        <f t="shared" si="39"/>
        <v>0</v>
      </c>
    </row>
    <row r="100" spans="1:24" ht="26.25" customHeight="1" thickBot="1">
      <c r="A100" s="269" t="s">
        <v>346</v>
      </c>
      <c r="B100" s="15">
        <f>SUM(C100:L100)</f>
        <v>0</v>
      </c>
      <c r="C100" s="267"/>
      <c r="D100" s="267"/>
      <c r="E100" s="267"/>
      <c r="F100" s="267"/>
      <c r="G100" s="267"/>
      <c r="H100" s="267"/>
      <c r="I100" s="267"/>
      <c r="J100" s="267"/>
      <c r="K100" s="267"/>
      <c r="L100" s="267"/>
      <c r="M100" s="16"/>
      <c r="N100" s="270"/>
      <c r="O100" s="23"/>
      <c r="P100" s="267"/>
      <c r="Q100" s="23"/>
      <c r="R100" s="267"/>
      <c r="S100" s="23"/>
      <c r="T100" s="267"/>
      <c r="U100" s="23"/>
      <c r="W100" s="12">
        <f t="shared" si="30"/>
        <v>0</v>
      </c>
      <c r="X100" s="12">
        <f t="shared" si="39"/>
        <v>0</v>
      </c>
    </row>
    <row r="101" spans="1:24" ht="13.5" customHeight="1" thickBot="1">
      <c r="A101" s="269" t="s">
        <v>347</v>
      </c>
      <c r="B101" s="15">
        <f>SUM(C101:L101)</f>
        <v>0</v>
      </c>
      <c r="C101" s="267"/>
      <c r="D101" s="267"/>
      <c r="E101" s="267"/>
      <c r="F101" s="267"/>
      <c r="G101" s="267"/>
      <c r="H101" s="267"/>
      <c r="I101" s="267"/>
      <c r="J101" s="267"/>
      <c r="K101" s="267"/>
      <c r="L101" s="267"/>
      <c r="M101" s="16"/>
      <c r="N101" s="270"/>
      <c r="O101" s="23"/>
      <c r="P101" s="267"/>
      <c r="Q101" s="23"/>
      <c r="R101" s="267"/>
      <c r="S101" s="23"/>
      <c r="T101" s="267"/>
      <c r="U101" s="23"/>
      <c r="W101" s="12">
        <f t="shared" si="30"/>
        <v>0</v>
      </c>
      <c r="X101" s="12">
        <f t="shared" si="39"/>
        <v>0</v>
      </c>
    </row>
    <row r="102" spans="1:24" ht="13.5" customHeight="1" thickBot="1">
      <c r="A102" s="269" t="s">
        <v>348</v>
      </c>
      <c r="B102" s="13">
        <f>SUM(B103:B104)</f>
        <v>0</v>
      </c>
      <c r="C102" s="13">
        <f t="shared" ref="C102:L102" si="42">SUM(C103:C104)</f>
        <v>0</v>
      </c>
      <c r="D102" s="13">
        <f t="shared" si="42"/>
        <v>0</v>
      </c>
      <c r="E102" s="13">
        <f t="shared" si="42"/>
        <v>0</v>
      </c>
      <c r="F102" s="13">
        <f t="shared" si="42"/>
        <v>0</v>
      </c>
      <c r="G102" s="13">
        <f t="shared" si="42"/>
        <v>0</v>
      </c>
      <c r="H102" s="13">
        <f t="shared" si="42"/>
        <v>0</v>
      </c>
      <c r="I102" s="13">
        <f t="shared" si="42"/>
        <v>0</v>
      </c>
      <c r="J102" s="13">
        <f t="shared" si="42"/>
        <v>0</v>
      </c>
      <c r="K102" s="13">
        <f t="shared" si="42"/>
        <v>0</v>
      </c>
      <c r="L102" s="13">
        <f t="shared" si="42"/>
        <v>0</v>
      </c>
      <c r="M102" s="10"/>
      <c r="N102" s="12">
        <f t="shared" ref="N102:T102" si="43">SUM(N103:N104)</f>
        <v>0</v>
      </c>
      <c r="O102" s="23"/>
      <c r="P102" s="13">
        <f t="shared" si="43"/>
        <v>0</v>
      </c>
      <c r="Q102" s="23"/>
      <c r="R102" s="13">
        <f t="shared" si="43"/>
        <v>0</v>
      </c>
      <c r="S102" s="23"/>
      <c r="T102" s="13">
        <f t="shared" si="43"/>
        <v>0</v>
      </c>
      <c r="U102" s="23"/>
      <c r="W102" s="12">
        <f t="shared" si="30"/>
        <v>0</v>
      </c>
      <c r="X102" s="12">
        <f t="shared" si="39"/>
        <v>0</v>
      </c>
    </row>
    <row r="103" spans="1:24" ht="26.25" customHeight="1" thickBot="1">
      <c r="A103" s="285" t="s">
        <v>349</v>
      </c>
      <c r="B103" s="15">
        <f>SUM(C103:L103)</f>
        <v>0</v>
      </c>
      <c r="C103" s="267"/>
      <c r="D103" s="267"/>
      <c r="E103" s="267"/>
      <c r="F103" s="267"/>
      <c r="G103" s="267"/>
      <c r="H103" s="267"/>
      <c r="I103" s="267"/>
      <c r="J103" s="267"/>
      <c r="K103" s="267"/>
      <c r="L103" s="267"/>
      <c r="M103" s="16"/>
      <c r="N103" s="270"/>
      <c r="O103" s="23"/>
      <c r="P103" s="267"/>
      <c r="Q103" s="23"/>
      <c r="R103" s="267"/>
      <c r="S103" s="23"/>
      <c r="T103" s="267"/>
      <c r="U103" s="23"/>
      <c r="W103" s="12">
        <f t="shared" si="30"/>
        <v>0</v>
      </c>
      <c r="X103" s="12">
        <f t="shared" si="39"/>
        <v>0</v>
      </c>
    </row>
    <row r="104" spans="1:24" ht="26.25" customHeight="1" thickBot="1">
      <c r="A104" s="285" t="s">
        <v>350</v>
      </c>
      <c r="B104" s="15">
        <f>SUM(C104:L104)</f>
        <v>0</v>
      </c>
      <c r="C104" s="267"/>
      <c r="D104" s="267"/>
      <c r="E104" s="267"/>
      <c r="F104" s="267"/>
      <c r="G104" s="267"/>
      <c r="H104" s="267"/>
      <c r="I104" s="267"/>
      <c r="J104" s="267"/>
      <c r="K104" s="267"/>
      <c r="L104" s="267"/>
      <c r="M104" s="16"/>
      <c r="N104" s="270"/>
      <c r="O104" s="23"/>
      <c r="P104" s="267"/>
      <c r="Q104" s="23"/>
      <c r="R104" s="267"/>
      <c r="S104" s="23"/>
      <c r="T104" s="267"/>
      <c r="U104" s="23"/>
      <c r="W104" s="12">
        <f t="shared" si="30"/>
        <v>0</v>
      </c>
      <c r="X104" s="12">
        <f t="shared" si="39"/>
        <v>0</v>
      </c>
    </row>
    <row r="105" spans="1:24" ht="13.5" customHeight="1" thickBot="1">
      <c r="A105" s="279" t="s">
        <v>351</v>
      </c>
      <c r="B105" s="13">
        <f>SUM(B106:B110)</f>
        <v>0</v>
      </c>
      <c r="C105" s="13">
        <f t="shared" ref="C105:L105" si="44">SUM(C106:C110)</f>
        <v>0</v>
      </c>
      <c r="D105" s="13">
        <f t="shared" si="44"/>
        <v>0</v>
      </c>
      <c r="E105" s="13">
        <f t="shared" si="44"/>
        <v>0</v>
      </c>
      <c r="F105" s="13">
        <f t="shared" si="44"/>
        <v>0</v>
      </c>
      <c r="G105" s="13">
        <f t="shared" si="44"/>
        <v>0</v>
      </c>
      <c r="H105" s="13">
        <f t="shared" si="44"/>
        <v>0</v>
      </c>
      <c r="I105" s="13">
        <f t="shared" si="44"/>
        <v>0</v>
      </c>
      <c r="J105" s="13">
        <f t="shared" si="44"/>
        <v>0</v>
      </c>
      <c r="K105" s="13">
        <f t="shared" si="44"/>
        <v>0</v>
      </c>
      <c r="L105" s="13">
        <f t="shared" si="44"/>
        <v>0</v>
      </c>
      <c r="M105" s="10"/>
      <c r="N105" s="12">
        <f t="shared" ref="N105:T105" si="45">SUM(N106:N110)</f>
        <v>0</v>
      </c>
      <c r="O105" s="23"/>
      <c r="P105" s="13">
        <f t="shared" si="45"/>
        <v>0</v>
      </c>
      <c r="Q105" s="23"/>
      <c r="R105" s="13">
        <f t="shared" si="45"/>
        <v>0</v>
      </c>
      <c r="S105" s="23"/>
      <c r="T105" s="13">
        <f t="shared" si="45"/>
        <v>0</v>
      </c>
      <c r="U105" s="23"/>
      <c r="W105" s="12">
        <f t="shared" si="30"/>
        <v>0</v>
      </c>
      <c r="X105" s="12">
        <f t="shared" si="39"/>
        <v>0</v>
      </c>
    </row>
    <row r="106" spans="1:24" ht="13.5" customHeight="1" thickBot="1">
      <c r="A106" s="281" t="s">
        <v>352</v>
      </c>
      <c r="B106" s="15">
        <f t="shared" ref="B106:B120" si="46">SUM(C106:L106)</f>
        <v>0</v>
      </c>
      <c r="C106" s="271"/>
      <c r="D106" s="271"/>
      <c r="E106" s="271"/>
      <c r="F106" s="271"/>
      <c r="G106" s="271"/>
      <c r="H106" s="271"/>
      <c r="I106" s="271"/>
      <c r="J106" s="271"/>
      <c r="K106" s="271"/>
      <c r="L106" s="271"/>
      <c r="M106" s="10"/>
      <c r="N106" s="272"/>
      <c r="O106" s="23"/>
      <c r="P106" s="271"/>
      <c r="Q106" s="23"/>
      <c r="R106" s="271"/>
      <c r="S106" s="23"/>
      <c r="T106" s="271"/>
      <c r="U106" s="23"/>
      <c r="W106" s="12">
        <f t="shared" si="30"/>
        <v>0</v>
      </c>
      <c r="X106" s="12">
        <f t="shared" si="39"/>
        <v>0</v>
      </c>
    </row>
    <row r="107" spans="1:24" ht="13.5" customHeight="1" thickBot="1">
      <c r="A107" s="281" t="s">
        <v>353</v>
      </c>
      <c r="B107" s="15">
        <f t="shared" si="46"/>
        <v>0</v>
      </c>
      <c r="C107" s="271"/>
      <c r="D107" s="271"/>
      <c r="E107" s="271"/>
      <c r="F107" s="271"/>
      <c r="G107" s="271"/>
      <c r="H107" s="271"/>
      <c r="I107" s="271"/>
      <c r="J107" s="271"/>
      <c r="K107" s="271"/>
      <c r="L107" s="271"/>
      <c r="M107" s="10"/>
      <c r="N107" s="272"/>
      <c r="O107" s="23"/>
      <c r="P107" s="271"/>
      <c r="Q107" s="23"/>
      <c r="R107" s="271"/>
      <c r="S107" s="23"/>
      <c r="T107" s="271"/>
      <c r="U107" s="23"/>
      <c r="W107" s="12">
        <f t="shared" si="30"/>
        <v>0</v>
      </c>
      <c r="X107" s="12">
        <f t="shared" si="39"/>
        <v>0</v>
      </c>
    </row>
    <row r="108" spans="1:24" ht="13.5" customHeight="1" thickBot="1">
      <c r="A108" s="281" t="s">
        <v>354</v>
      </c>
      <c r="B108" s="15">
        <f t="shared" si="46"/>
        <v>0</v>
      </c>
      <c r="C108" s="271"/>
      <c r="D108" s="271"/>
      <c r="E108" s="271"/>
      <c r="F108" s="271"/>
      <c r="G108" s="271"/>
      <c r="H108" s="271"/>
      <c r="I108" s="271"/>
      <c r="J108" s="271"/>
      <c r="K108" s="271"/>
      <c r="L108" s="271"/>
      <c r="M108" s="10"/>
      <c r="N108" s="272"/>
      <c r="O108" s="23"/>
      <c r="P108" s="271"/>
      <c r="Q108" s="23"/>
      <c r="R108" s="271"/>
      <c r="S108" s="23"/>
      <c r="T108" s="271"/>
      <c r="U108" s="23"/>
      <c r="W108" s="12">
        <f t="shared" si="30"/>
        <v>0</v>
      </c>
      <c r="X108" s="12">
        <f t="shared" si="39"/>
        <v>0</v>
      </c>
    </row>
    <row r="109" spans="1:24" ht="13.5" customHeight="1" thickBot="1">
      <c r="A109" s="281" t="s">
        <v>355</v>
      </c>
      <c r="B109" s="15">
        <f t="shared" si="46"/>
        <v>0</v>
      </c>
      <c r="C109" s="271"/>
      <c r="D109" s="271"/>
      <c r="E109" s="271"/>
      <c r="F109" s="271"/>
      <c r="G109" s="271"/>
      <c r="H109" s="271"/>
      <c r="I109" s="271"/>
      <c r="J109" s="271"/>
      <c r="K109" s="271"/>
      <c r="L109" s="271"/>
      <c r="M109" s="10"/>
      <c r="N109" s="272"/>
      <c r="O109" s="23"/>
      <c r="P109" s="272"/>
      <c r="Q109" s="23"/>
      <c r="R109" s="272"/>
      <c r="S109" s="23"/>
      <c r="T109" s="272"/>
      <c r="U109" s="23"/>
      <c r="W109" s="12">
        <f t="shared" si="30"/>
        <v>0</v>
      </c>
      <c r="X109" s="12">
        <f t="shared" si="39"/>
        <v>0</v>
      </c>
    </row>
    <row r="110" spans="1:24" ht="13.5" customHeight="1" thickBot="1">
      <c r="A110" s="281" t="s">
        <v>356</v>
      </c>
      <c r="B110" s="15">
        <f t="shared" si="46"/>
        <v>0</v>
      </c>
      <c r="C110" s="271"/>
      <c r="D110" s="271"/>
      <c r="E110" s="271"/>
      <c r="F110" s="271"/>
      <c r="G110" s="271"/>
      <c r="H110" s="271"/>
      <c r="I110" s="271"/>
      <c r="J110" s="271"/>
      <c r="K110" s="271"/>
      <c r="L110" s="271"/>
      <c r="M110" s="10"/>
      <c r="N110" s="272"/>
      <c r="O110" s="23"/>
      <c r="P110" s="272"/>
      <c r="Q110" s="23"/>
      <c r="R110" s="272"/>
      <c r="S110" s="23"/>
      <c r="T110" s="272"/>
      <c r="U110" s="23"/>
      <c r="W110" s="12">
        <f t="shared" si="30"/>
        <v>0</v>
      </c>
      <c r="X110" s="12">
        <f t="shared" si="39"/>
        <v>0</v>
      </c>
    </row>
    <row r="111" spans="1:24" ht="13.5" customHeight="1" thickBot="1">
      <c r="A111" s="279" t="s">
        <v>357</v>
      </c>
      <c r="B111" s="15">
        <f t="shared" si="46"/>
        <v>0</v>
      </c>
      <c r="C111" s="267"/>
      <c r="D111" s="267"/>
      <c r="E111" s="267"/>
      <c r="F111" s="267"/>
      <c r="G111" s="267"/>
      <c r="H111" s="267"/>
      <c r="I111" s="267"/>
      <c r="J111" s="267"/>
      <c r="K111" s="267"/>
      <c r="L111" s="267"/>
      <c r="M111" s="16"/>
      <c r="N111" s="272"/>
      <c r="O111" s="23"/>
      <c r="P111" s="272"/>
      <c r="Q111" s="23"/>
      <c r="R111" s="272"/>
      <c r="S111" s="23"/>
      <c r="T111" s="272"/>
      <c r="U111" s="23"/>
      <c r="W111" s="12">
        <f t="shared" si="30"/>
        <v>0</v>
      </c>
      <c r="X111" s="12">
        <f t="shared" si="39"/>
        <v>0</v>
      </c>
    </row>
    <row r="112" spans="1:24" ht="13.5" customHeight="1" thickBot="1">
      <c r="A112" s="279" t="s">
        <v>358</v>
      </c>
      <c r="B112" s="15">
        <f t="shared" si="46"/>
        <v>0</v>
      </c>
      <c r="C112" s="271"/>
      <c r="D112" s="271"/>
      <c r="E112" s="271"/>
      <c r="F112" s="271"/>
      <c r="G112" s="271"/>
      <c r="H112" s="271"/>
      <c r="I112" s="271"/>
      <c r="J112" s="271"/>
      <c r="K112" s="267"/>
      <c r="L112" s="267"/>
      <c r="M112" s="16"/>
      <c r="N112" s="272"/>
      <c r="O112" s="23"/>
      <c r="P112" s="272"/>
      <c r="Q112" s="23"/>
      <c r="R112" s="272"/>
      <c r="S112" s="23"/>
      <c r="T112" s="272"/>
      <c r="U112" s="23"/>
      <c r="W112" s="12">
        <f t="shared" si="30"/>
        <v>0</v>
      </c>
      <c r="X112" s="12">
        <f t="shared" si="39"/>
        <v>0</v>
      </c>
    </row>
    <row r="113" spans="1:24" ht="13.5" customHeight="1" thickBot="1">
      <c r="A113" s="279" t="s">
        <v>359</v>
      </c>
      <c r="B113" s="15">
        <f t="shared" si="46"/>
        <v>0</v>
      </c>
      <c r="C113" s="271"/>
      <c r="D113" s="271"/>
      <c r="E113" s="271"/>
      <c r="F113" s="271"/>
      <c r="G113" s="271"/>
      <c r="H113" s="271"/>
      <c r="I113" s="271"/>
      <c r="J113" s="271"/>
      <c r="K113" s="267"/>
      <c r="L113" s="267"/>
      <c r="M113" s="16"/>
      <c r="N113" s="272"/>
      <c r="O113" s="23"/>
      <c r="P113" s="272"/>
      <c r="Q113" s="23"/>
      <c r="R113" s="272"/>
      <c r="S113" s="23"/>
      <c r="T113" s="272"/>
      <c r="U113" s="23"/>
      <c r="W113" s="12">
        <f t="shared" si="30"/>
        <v>0</v>
      </c>
      <c r="X113" s="12">
        <f t="shared" si="39"/>
        <v>0</v>
      </c>
    </row>
    <row r="114" spans="1:24" ht="13.5" customHeight="1" thickBot="1">
      <c r="A114" s="279" t="s">
        <v>360</v>
      </c>
      <c r="B114" s="15">
        <f t="shared" si="46"/>
        <v>0</v>
      </c>
      <c r="C114" s="271"/>
      <c r="D114" s="271"/>
      <c r="E114" s="271"/>
      <c r="F114" s="271"/>
      <c r="G114" s="271"/>
      <c r="H114" s="271"/>
      <c r="I114" s="271"/>
      <c r="J114" s="271"/>
      <c r="K114" s="267"/>
      <c r="L114" s="267"/>
      <c r="M114" s="16"/>
      <c r="N114" s="272"/>
      <c r="O114" s="23"/>
      <c r="P114" s="272"/>
      <c r="Q114" s="23"/>
      <c r="R114" s="272"/>
      <c r="S114" s="23"/>
      <c r="T114" s="272"/>
      <c r="U114" s="23"/>
      <c r="W114" s="12">
        <f t="shared" si="30"/>
        <v>0</v>
      </c>
      <c r="X114" s="12">
        <f t="shared" si="39"/>
        <v>0</v>
      </c>
    </row>
    <row r="115" spans="1:24" ht="13.5" customHeight="1" thickBot="1">
      <c r="A115" s="279" t="s">
        <v>361</v>
      </c>
      <c r="B115" s="15">
        <f t="shared" si="46"/>
        <v>0</v>
      </c>
      <c r="C115" s="271"/>
      <c r="D115" s="271"/>
      <c r="E115" s="271"/>
      <c r="F115" s="271"/>
      <c r="G115" s="271"/>
      <c r="H115" s="271"/>
      <c r="I115" s="271"/>
      <c r="J115" s="271"/>
      <c r="K115" s="267"/>
      <c r="L115" s="267"/>
      <c r="M115" s="16"/>
      <c r="N115" s="272"/>
      <c r="O115" s="23"/>
      <c r="P115" s="272"/>
      <c r="Q115" s="23"/>
      <c r="R115" s="272"/>
      <c r="S115" s="23"/>
      <c r="T115" s="272"/>
      <c r="U115" s="23"/>
      <c r="W115" s="12">
        <f t="shared" si="30"/>
        <v>0</v>
      </c>
      <c r="X115" s="12">
        <f t="shared" si="39"/>
        <v>0</v>
      </c>
    </row>
    <row r="116" spans="1:24" ht="13.5" customHeight="1" thickBot="1">
      <c r="A116" s="279" t="s">
        <v>362</v>
      </c>
      <c r="B116" s="15">
        <f t="shared" si="46"/>
        <v>0</v>
      </c>
      <c r="C116" s="267"/>
      <c r="D116" s="267"/>
      <c r="E116" s="267"/>
      <c r="F116" s="267"/>
      <c r="G116" s="267"/>
      <c r="H116" s="267"/>
      <c r="I116" s="267"/>
      <c r="J116" s="267"/>
      <c r="K116" s="267"/>
      <c r="L116" s="267"/>
      <c r="M116" s="16"/>
      <c r="N116" s="270"/>
      <c r="O116" s="23"/>
      <c r="P116" s="267"/>
      <c r="Q116" s="23"/>
      <c r="R116" s="267"/>
      <c r="S116" s="23"/>
      <c r="T116" s="267"/>
      <c r="U116" s="23"/>
      <c r="W116" s="12">
        <f t="shared" si="30"/>
        <v>0</v>
      </c>
      <c r="X116" s="12">
        <f t="shared" si="39"/>
        <v>0</v>
      </c>
    </row>
    <row r="117" spans="1:24" ht="13.5" customHeight="1" thickBot="1">
      <c r="A117" s="278" t="s">
        <v>363</v>
      </c>
      <c r="B117" s="17"/>
      <c r="C117" s="267"/>
      <c r="D117" s="267"/>
      <c r="E117" s="267"/>
      <c r="F117" s="267"/>
      <c r="G117" s="267"/>
      <c r="H117" s="267"/>
      <c r="I117" s="267"/>
      <c r="J117" s="267"/>
      <c r="K117" s="267"/>
      <c r="L117" s="23"/>
      <c r="M117" s="16"/>
      <c r="N117" s="270"/>
      <c r="O117" s="267"/>
      <c r="P117" s="267"/>
      <c r="Q117" s="267"/>
      <c r="R117" s="267"/>
      <c r="S117" s="267"/>
      <c r="T117" s="267"/>
      <c r="U117" s="267"/>
      <c r="W117" s="12">
        <f t="shared" si="30"/>
        <v>0</v>
      </c>
      <c r="X117" s="12">
        <f t="shared" si="39"/>
        <v>0</v>
      </c>
    </row>
    <row r="118" spans="1:24" ht="13.5" customHeight="1" thickBot="1">
      <c r="A118" s="278" t="s">
        <v>364</v>
      </c>
      <c r="B118" s="17"/>
      <c r="C118" s="267"/>
      <c r="D118" s="267"/>
      <c r="E118" s="267"/>
      <c r="F118" s="267"/>
      <c r="G118" s="267"/>
      <c r="H118" s="267"/>
      <c r="I118" s="267"/>
      <c r="J118" s="267"/>
      <c r="K118" s="267"/>
      <c r="L118" s="267"/>
      <c r="M118" s="16"/>
      <c r="N118" s="270"/>
      <c r="O118" s="267"/>
      <c r="P118" s="267"/>
      <c r="Q118" s="267"/>
      <c r="R118" s="267"/>
      <c r="S118" s="267"/>
      <c r="T118" s="267"/>
      <c r="U118" s="267"/>
      <c r="W118" s="12">
        <f t="shared" si="30"/>
        <v>0</v>
      </c>
      <c r="X118" s="12">
        <f t="shared" si="39"/>
        <v>0</v>
      </c>
    </row>
    <row r="119" spans="1:24" ht="13.5" customHeight="1" thickBot="1">
      <c r="A119" s="278" t="s">
        <v>365</v>
      </c>
      <c r="B119" s="15">
        <f t="shared" si="46"/>
        <v>0</v>
      </c>
      <c r="C119" s="275"/>
      <c r="D119" s="275"/>
      <c r="E119" s="275"/>
      <c r="F119" s="275"/>
      <c r="G119" s="275"/>
      <c r="H119" s="275"/>
      <c r="I119" s="275"/>
      <c r="J119" s="275"/>
      <c r="K119" s="275"/>
      <c r="L119" s="275"/>
      <c r="M119" s="18"/>
      <c r="N119" s="276"/>
      <c r="O119" s="275"/>
      <c r="P119" s="275"/>
      <c r="Q119" s="275"/>
      <c r="R119" s="275"/>
      <c r="S119" s="275"/>
      <c r="T119" s="275"/>
      <c r="U119" s="275"/>
      <c r="W119" s="12">
        <f t="shared" si="30"/>
        <v>0</v>
      </c>
      <c r="X119" s="12">
        <f t="shared" si="39"/>
        <v>0</v>
      </c>
    </row>
    <row r="120" spans="1:24" ht="13.5" customHeight="1" thickBot="1">
      <c r="A120" s="278" t="s">
        <v>366</v>
      </c>
      <c r="B120" s="15">
        <f t="shared" si="46"/>
        <v>0</v>
      </c>
      <c r="C120" s="267"/>
      <c r="D120" s="267"/>
      <c r="E120" s="267"/>
      <c r="F120" s="267"/>
      <c r="G120" s="267"/>
      <c r="H120" s="267"/>
      <c r="I120" s="267"/>
      <c r="J120" s="267"/>
      <c r="K120" s="267"/>
      <c r="L120" s="267"/>
      <c r="M120" s="16"/>
      <c r="N120" s="270"/>
      <c r="O120" s="267"/>
      <c r="P120" s="267"/>
      <c r="Q120" s="267"/>
      <c r="R120" s="267"/>
      <c r="S120" s="267"/>
      <c r="T120" s="267"/>
      <c r="U120" s="267"/>
      <c r="W120" s="12">
        <f t="shared" si="30"/>
        <v>0</v>
      </c>
      <c r="X120" s="12">
        <f t="shared" si="39"/>
        <v>0</v>
      </c>
    </row>
    <row r="121" spans="1:24" ht="13.5" customHeight="1" thickBot="1">
      <c r="A121" s="280"/>
      <c r="B121" s="282"/>
      <c r="C121" s="282"/>
      <c r="D121" s="282"/>
      <c r="E121" s="282"/>
      <c r="F121" s="282"/>
      <c r="G121" s="282"/>
      <c r="H121" s="282"/>
      <c r="I121" s="282"/>
      <c r="J121" s="282"/>
      <c r="K121" s="282"/>
      <c r="L121" s="282"/>
      <c r="M121" s="283"/>
      <c r="N121" s="284"/>
      <c r="O121" s="282"/>
      <c r="P121" s="282"/>
      <c r="Q121" s="282"/>
      <c r="R121" s="282"/>
      <c r="S121" s="282"/>
      <c r="T121" s="282"/>
      <c r="U121" s="282"/>
      <c r="W121" s="284"/>
      <c r="X121" s="284"/>
    </row>
    <row r="122" spans="1:24" ht="51" customHeight="1" thickBot="1">
      <c r="A122" s="278" t="s">
        <v>367</v>
      </c>
      <c r="B122" s="13">
        <f>SUM(B80,B95:B99,B117:B120)</f>
        <v>0</v>
      </c>
      <c r="C122" s="13">
        <f t="shared" ref="C122:L122" si="47">SUM(C80,C95:C99,C117:C120)</f>
        <v>0</v>
      </c>
      <c r="D122" s="13">
        <f t="shared" si="47"/>
        <v>0</v>
      </c>
      <c r="E122" s="13">
        <f t="shared" si="47"/>
        <v>0</v>
      </c>
      <c r="F122" s="13">
        <f t="shared" si="47"/>
        <v>0</v>
      </c>
      <c r="G122" s="13">
        <f t="shared" si="47"/>
        <v>0</v>
      </c>
      <c r="H122" s="13">
        <f t="shared" si="47"/>
        <v>0</v>
      </c>
      <c r="I122" s="13">
        <f t="shared" si="47"/>
        <v>0</v>
      </c>
      <c r="J122" s="13">
        <f t="shared" si="47"/>
        <v>0</v>
      </c>
      <c r="K122" s="13">
        <f t="shared" si="47"/>
        <v>0</v>
      </c>
      <c r="L122" s="13">
        <f t="shared" si="47"/>
        <v>0</v>
      </c>
      <c r="M122" s="10"/>
      <c r="N122" s="12">
        <f>SUM(N80,N95:N99,N117:N120)</f>
        <v>0</v>
      </c>
      <c r="O122" s="12">
        <f t="shared" ref="O122:Q122" si="48">SUM(O80,O95,O96:O99,O117:O120)</f>
        <v>0</v>
      </c>
      <c r="P122" s="13">
        <f>SUM(P80,P95:P99,P117:P120)</f>
        <v>0</v>
      </c>
      <c r="Q122" s="12">
        <f t="shared" si="48"/>
        <v>0</v>
      </c>
      <c r="R122" s="13">
        <f>SUM(R80,R95:R99,R117:R120)</f>
        <v>0</v>
      </c>
      <c r="S122" s="12">
        <f t="shared" ref="S122:U122" si="49">SUM(S80,S95,S96:S99,S117:S120)</f>
        <v>0</v>
      </c>
      <c r="T122" s="13">
        <f>SUM(T80,T95:T99,T117:T120)</f>
        <v>0</v>
      </c>
      <c r="U122" s="12">
        <f t="shared" si="49"/>
        <v>0</v>
      </c>
      <c r="W122" s="12">
        <f t="shared" si="30"/>
        <v>0</v>
      </c>
      <c r="X122" s="12">
        <f t="shared" si="39"/>
        <v>0</v>
      </c>
    </row>
    <row r="123" spans="1:24" ht="13.5" customHeight="1" thickBot="1">
      <c r="A123" s="278" t="s">
        <v>368</v>
      </c>
      <c r="B123" s="13">
        <f t="shared" ref="B123:L123" si="50">B77-B122</f>
        <v>0</v>
      </c>
      <c r="C123" s="13">
        <f t="shared" si="50"/>
        <v>0</v>
      </c>
      <c r="D123" s="13">
        <f t="shared" si="50"/>
        <v>0</v>
      </c>
      <c r="E123" s="13">
        <f t="shared" si="50"/>
        <v>0</v>
      </c>
      <c r="F123" s="13">
        <f t="shared" si="50"/>
        <v>0</v>
      </c>
      <c r="G123" s="13">
        <f t="shared" si="50"/>
        <v>0</v>
      </c>
      <c r="H123" s="13">
        <f t="shared" si="50"/>
        <v>0</v>
      </c>
      <c r="I123" s="13">
        <f t="shared" si="50"/>
        <v>0</v>
      </c>
      <c r="J123" s="13">
        <f t="shared" si="50"/>
        <v>0</v>
      </c>
      <c r="K123" s="13">
        <f t="shared" si="50"/>
        <v>0</v>
      </c>
      <c r="L123" s="13">
        <f t="shared" si="50"/>
        <v>0</v>
      </c>
      <c r="M123" s="10"/>
      <c r="N123" s="12">
        <f>N77-N122</f>
        <v>0</v>
      </c>
      <c r="O123" s="12">
        <f t="shared" ref="O123:U123" si="51">O77-O122</f>
        <v>0</v>
      </c>
      <c r="P123" s="13">
        <f>P77-P122</f>
        <v>0</v>
      </c>
      <c r="Q123" s="12">
        <f t="shared" si="51"/>
        <v>0</v>
      </c>
      <c r="R123" s="13">
        <f>R77-R122</f>
        <v>0</v>
      </c>
      <c r="S123" s="12">
        <f t="shared" si="51"/>
        <v>0</v>
      </c>
      <c r="T123" s="13">
        <f>T77-T122</f>
        <v>0</v>
      </c>
      <c r="U123" s="12">
        <f t="shared" si="51"/>
        <v>0</v>
      </c>
      <c r="W123" s="12">
        <f t="shared" si="30"/>
        <v>0</v>
      </c>
      <c r="X123" s="12">
        <f t="shared" si="39"/>
        <v>0</v>
      </c>
    </row>
    <row r="124" spans="1:24" s="2" customFormat="1" ht="13.5" customHeight="1" thickBot="1">
      <c r="A124" s="286"/>
      <c r="B124" s="26"/>
      <c r="C124" s="26"/>
      <c r="D124" s="26"/>
      <c r="E124" s="26"/>
      <c r="F124" s="26"/>
      <c r="G124" s="26"/>
      <c r="H124" s="26"/>
      <c r="I124" s="26"/>
      <c r="J124" s="26"/>
      <c r="K124" s="26"/>
      <c r="L124" s="26"/>
      <c r="M124" s="10"/>
      <c r="N124" s="22"/>
      <c r="O124" s="26"/>
      <c r="P124" s="26"/>
      <c r="Q124" s="26"/>
      <c r="R124" s="26"/>
      <c r="S124" s="26"/>
      <c r="T124" s="26"/>
      <c r="U124" s="26"/>
      <c r="V124" s="6"/>
      <c r="W124" s="22"/>
      <c r="X124" s="22"/>
    </row>
    <row r="125" spans="1:24" ht="13.5" customHeight="1" thickBot="1">
      <c r="A125" s="261" t="s">
        <v>369</v>
      </c>
      <c r="B125" s="262"/>
      <c r="C125" s="262"/>
      <c r="D125" s="262"/>
      <c r="E125" s="262"/>
      <c r="F125" s="262"/>
      <c r="G125" s="262"/>
      <c r="H125" s="262"/>
      <c r="I125" s="262"/>
      <c r="J125" s="262"/>
      <c r="K125" s="262"/>
      <c r="L125" s="262"/>
      <c r="M125" s="263"/>
      <c r="N125" s="264"/>
      <c r="O125" s="262"/>
      <c r="P125" s="262"/>
      <c r="Q125" s="262"/>
      <c r="R125" s="262"/>
      <c r="S125" s="262"/>
      <c r="T125" s="262"/>
      <c r="U125" s="262"/>
      <c r="W125" s="264"/>
      <c r="X125" s="264"/>
    </row>
    <row r="126" spans="1:24" ht="13.5" customHeight="1" thickBot="1">
      <c r="A126" s="287" t="s">
        <v>370</v>
      </c>
      <c r="B126" s="13">
        <f>SUM(B127:B128)</f>
        <v>0</v>
      </c>
      <c r="C126" s="23"/>
      <c r="D126" s="23"/>
      <c r="E126" s="23"/>
      <c r="F126" s="17"/>
      <c r="G126" s="23"/>
      <c r="H126" s="23"/>
      <c r="I126" s="13">
        <f>SUM(I127:I128)</f>
        <v>0</v>
      </c>
      <c r="J126" s="13">
        <f>SUM(J127:J128)</f>
        <v>0</v>
      </c>
      <c r="K126" s="23"/>
      <c r="L126" s="13">
        <f>SUM(L127:L128)</f>
        <v>0</v>
      </c>
      <c r="M126" s="16"/>
      <c r="N126" s="27"/>
      <c r="O126" s="23"/>
      <c r="P126" s="28"/>
      <c r="Q126" s="17"/>
      <c r="R126" s="28"/>
      <c r="S126" s="23"/>
      <c r="T126" s="28"/>
      <c r="U126" s="23"/>
      <c r="W126" s="29"/>
      <c r="X126" s="12">
        <f t="shared" ref="X126:X137" si="52">SUM(I126:J126)</f>
        <v>0</v>
      </c>
    </row>
    <row r="127" spans="1:24" ht="13.5" customHeight="1" thickBot="1">
      <c r="A127" s="281" t="s">
        <v>371</v>
      </c>
      <c r="B127" s="15">
        <f t="shared" ref="B127:B137" si="53">SUM(C127:L127)</f>
        <v>0</v>
      </c>
      <c r="C127" s="23"/>
      <c r="D127" s="23"/>
      <c r="E127" s="23"/>
      <c r="F127" s="17"/>
      <c r="G127" s="23"/>
      <c r="H127" s="23"/>
      <c r="I127" s="267"/>
      <c r="J127" s="267"/>
      <c r="K127" s="23"/>
      <c r="L127" s="267"/>
      <c r="M127" s="16"/>
      <c r="N127" s="29"/>
      <c r="O127" s="23"/>
      <c r="P127" s="23"/>
      <c r="Q127" s="17"/>
      <c r="R127" s="23"/>
      <c r="S127" s="23"/>
      <c r="T127" s="23"/>
      <c r="U127" s="23"/>
      <c r="W127" s="29"/>
      <c r="X127" s="12">
        <f t="shared" si="52"/>
        <v>0</v>
      </c>
    </row>
    <row r="128" spans="1:24" ht="13.5" customHeight="1" thickBot="1">
      <c r="A128" s="281" t="s">
        <v>372</v>
      </c>
      <c r="B128" s="15">
        <f t="shared" si="53"/>
        <v>0</v>
      </c>
      <c r="C128" s="23"/>
      <c r="D128" s="23"/>
      <c r="E128" s="23"/>
      <c r="F128" s="17"/>
      <c r="G128" s="23"/>
      <c r="H128" s="23"/>
      <c r="I128" s="267"/>
      <c r="J128" s="267"/>
      <c r="K128" s="23"/>
      <c r="L128" s="267"/>
      <c r="M128" s="16"/>
      <c r="N128" s="29"/>
      <c r="O128" s="23"/>
      <c r="P128" s="23"/>
      <c r="Q128" s="17"/>
      <c r="R128" s="23"/>
      <c r="S128" s="23"/>
      <c r="T128" s="23"/>
      <c r="U128" s="23"/>
      <c r="W128" s="29"/>
      <c r="X128" s="12">
        <f t="shared" si="52"/>
        <v>0</v>
      </c>
    </row>
    <row r="129" spans="1:24" ht="13.5" customHeight="1" thickBot="1">
      <c r="A129" s="287" t="s">
        <v>373</v>
      </c>
      <c r="B129" s="15">
        <f t="shared" si="53"/>
        <v>0</v>
      </c>
      <c r="C129" s="23"/>
      <c r="D129" s="23"/>
      <c r="E129" s="23"/>
      <c r="F129" s="17"/>
      <c r="G129" s="23"/>
      <c r="H129" s="23"/>
      <c r="I129" s="267"/>
      <c r="J129" s="267"/>
      <c r="K129" s="23"/>
      <c r="L129" s="267"/>
      <c r="M129" s="16"/>
      <c r="N129" s="288"/>
      <c r="O129" s="23"/>
      <c r="P129" s="289"/>
      <c r="Q129" s="17"/>
      <c r="R129" s="289"/>
      <c r="S129" s="23"/>
      <c r="T129" s="289"/>
      <c r="U129" s="23"/>
      <c r="W129" s="29"/>
      <c r="X129" s="12">
        <f t="shared" si="52"/>
        <v>0</v>
      </c>
    </row>
    <row r="130" spans="1:24" ht="13.5" customHeight="1" thickBot="1">
      <c r="A130" s="287" t="s">
        <v>374</v>
      </c>
      <c r="B130" s="15">
        <f t="shared" si="53"/>
        <v>0</v>
      </c>
      <c r="C130" s="267"/>
      <c r="D130" s="267"/>
      <c r="E130" s="267"/>
      <c r="F130" s="267"/>
      <c r="G130" s="267"/>
      <c r="H130" s="267"/>
      <c r="I130" s="267"/>
      <c r="J130" s="267"/>
      <c r="K130" s="267"/>
      <c r="L130" s="267"/>
      <c r="M130" s="16"/>
      <c r="N130" s="270"/>
      <c r="O130" s="23"/>
      <c r="P130" s="267"/>
      <c r="Q130" s="17"/>
      <c r="R130" s="267"/>
      <c r="S130" s="23"/>
      <c r="T130" s="267"/>
      <c r="U130" s="23"/>
      <c r="W130" s="12">
        <f t="shared" ref="W130:W140" si="54">SUM(C130:H130)</f>
        <v>0</v>
      </c>
      <c r="X130" s="12">
        <f t="shared" si="52"/>
        <v>0</v>
      </c>
    </row>
    <row r="131" spans="1:24" ht="13.5" customHeight="1" thickBot="1">
      <c r="A131" s="287" t="s">
        <v>375</v>
      </c>
      <c r="B131" s="15">
        <f t="shared" si="53"/>
        <v>0</v>
      </c>
      <c r="C131" s="267"/>
      <c r="D131" s="267"/>
      <c r="E131" s="267"/>
      <c r="F131" s="267"/>
      <c r="G131" s="267"/>
      <c r="H131" s="267"/>
      <c r="I131" s="267"/>
      <c r="J131" s="267"/>
      <c r="K131" s="267"/>
      <c r="L131" s="267"/>
      <c r="M131" s="16"/>
      <c r="N131" s="270"/>
      <c r="O131" s="23"/>
      <c r="P131" s="267"/>
      <c r="Q131" s="17"/>
      <c r="R131" s="267"/>
      <c r="S131" s="23"/>
      <c r="T131" s="267"/>
      <c r="U131" s="23"/>
      <c r="W131" s="12">
        <f t="shared" si="54"/>
        <v>0</v>
      </c>
      <c r="X131" s="12">
        <f t="shared" si="52"/>
        <v>0</v>
      </c>
    </row>
    <row r="132" spans="1:24" ht="13.5" customHeight="1" thickBot="1">
      <c r="A132" s="287" t="s">
        <v>376</v>
      </c>
      <c r="B132" s="15">
        <f t="shared" si="53"/>
        <v>0</v>
      </c>
      <c r="C132" s="267"/>
      <c r="D132" s="267"/>
      <c r="E132" s="267"/>
      <c r="F132" s="267"/>
      <c r="G132" s="267"/>
      <c r="H132" s="267"/>
      <c r="I132" s="267"/>
      <c r="J132" s="267"/>
      <c r="K132" s="267"/>
      <c r="L132" s="267"/>
      <c r="M132" s="16"/>
      <c r="N132" s="290"/>
      <c r="O132" s="23"/>
      <c r="P132" s="267"/>
      <c r="Q132" s="17"/>
      <c r="R132" s="267"/>
      <c r="S132" s="23"/>
      <c r="T132" s="267"/>
      <c r="U132" s="23"/>
      <c r="W132" s="12">
        <f t="shared" si="54"/>
        <v>0</v>
      </c>
      <c r="X132" s="12">
        <f t="shared" si="52"/>
        <v>0</v>
      </c>
    </row>
    <row r="133" spans="1:24" ht="26.25" customHeight="1" thickBot="1">
      <c r="A133" s="287" t="s">
        <v>377</v>
      </c>
      <c r="B133" s="15">
        <f t="shared" si="53"/>
        <v>0</v>
      </c>
      <c r="C133" s="25">
        <f>SUM(C134:C136)</f>
        <v>0</v>
      </c>
      <c r="D133" s="25">
        <f t="shared" ref="D133:L133" si="55">SUM(D134:D136)</f>
        <v>0</v>
      </c>
      <c r="E133" s="25">
        <f t="shared" si="55"/>
        <v>0</v>
      </c>
      <c r="F133" s="25">
        <f t="shared" si="55"/>
        <v>0</v>
      </c>
      <c r="G133" s="25">
        <f t="shared" si="55"/>
        <v>0</v>
      </c>
      <c r="H133" s="25">
        <f t="shared" si="55"/>
        <v>0</v>
      </c>
      <c r="I133" s="25">
        <f t="shared" si="55"/>
        <v>0</v>
      </c>
      <c r="J133" s="25">
        <f t="shared" si="55"/>
        <v>0</v>
      </c>
      <c r="K133" s="25">
        <f t="shared" si="55"/>
        <v>0</v>
      </c>
      <c r="L133" s="25">
        <f t="shared" si="55"/>
        <v>0</v>
      </c>
      <c r="M133" s="16"/>
      <c r="N133" s="30">
        <f>SUM(N134:N136)</f>
        <v>0</v>
      </c>
      <c r="O133" s="23"/>
      <c r="P133" s="25">
        <f>SUM(P134:P136)</f>
        <v>0</v>
      </c>
      <c r="Q133" s="17"/>
      <c r="R133" s="25">
        <f>SUM(R134:R136)</f>
        <v>0</v>
      </c>
      <c r="S133" s="23"/>
      <c r="T133" s="25">
        <f>SUM(T134:T136)</f>
        <v>0</v>
      </c>
      <c r="U133" s="23"/>
      <c r="W133" s="12">
        <f t="shared" si="54"/>
        <v>0</v>
      </c>
      <c r="X133" s="12">
        <f t="shared" si="52"/>
        <v>0</v>
      </c>
    </row>
    <row r="134" spans="1:24" ht="13.5" customHeight="1" thickBot="1">
      <c r="A134" s="291"/>
      <c r="B134" s="15">
        <f t="shared" si="53"/>
        <v>0</v>
      </c>
      <c r="C134" s="267"/>
      <c r="D134" s="267"/>
      <c r="E134" s="267"/>
      <c r="F134" s="267"/>
      <c r="G134" s="267"/>
      <c r="H134" s="267"/>
      <c r="I134" s="267"/>
      <c r="J134" s="267"/>
      <c r="K134" s="267"/>
      <c r="L134" s="267"/>
      <c r="M134" s="16"/>
      <c r="N134" s="270"/>
      <c r="O134" s="23"/>
      <c r="P134" s="267"/>
      <c r="Q134" s="17"/>
      <c r="R134" s="267"/>
      <c r="S134" s="23"/>
      <c r="T134" s="267"/>
      <c r="U134" s="23"/>
      <c r="W134" s="12">
        <f t="shared" si="54"/>
        <v>0</v>
      </c>
      <c r="X134" s="12">
        <f t="shared" si="52"/>
        <v>0</v>
      </c>
    </row>
    <row r="135" spans="1:24" ht="13.5" customHeight="1" thickBot="1">
      <c r="A135" s="291"/>
      <c r="B135" s="15">
        <f t="shared" si="53"/>
        <v>0</v>
      </c>
      <c r="C135" s="267"/>
      <c r="D135" s="267"/>
      <c r="E135" s="267"/>
      <c r="F135" s="267"/>
      <c r="G135" s="267"/>
      <c r="H135" s="267"/>
      <c r="I135" s="267"/>
      <c r="J135" s="267"/>
      <c r="K135" s="267"/>
      <c r="L135" s="267"/>
      <c r="M135" s="16"/>
      <c r="N135" s="270"/>
      <c r="O135" s="23"/>
      <c r="P135" s="267"/>
      <c r="Q135" s="17"/>
      <c r="R135" s="267"/>
      <c r="S135" s="23"/>
      <c r="T135" s="267"/>
      <c r="U135" s="23"/>
      <c r="W135" s="12">
        <f t="shared" si="54"/>
        <v>0</v>
      </c>
      <c r="X135" s="12">
        <f t="shared" si="52"/>
        <v>0</v>
      </c>
    </row>
    <row r="136" spans="1:24" ht="13.5" customHeight="1" thickBot="1">
      <c r="A136" s="291"/>
      <c r="B136" s="15">
        <f t="shared" si="53"/>
        <v>0</v>
      </c>
      <c r="C136" s="267"/>
      <c r="D136" s="267"/>
      <c r="E136" s="267"/>
      <c r="F136" s="267"/>
      <c r="G136" s="267"/>
      <c r="H136" s="267"/>
      <c r="I136" s="267"/>
      <c r="J136" s="267"/>
      <c r="K136" s="267"/>
      <c r="L136" s="267"/>
      <c r="M136" s="16"/>
      <c r="N136" s="292"/>
      <c r="O136" s="23"/>
      <c r="P136" s="267"/>
      <c r="Q136" s="17"/>
      <c r="R136" s="267"/>
      <c r="S136" s="23"/>
      <c r="T136" s="267"/>
      <c r="U136" s="23"/>
      <c r="W136" s="12">
        <f t="shared" si="54"/>
        <v>0</v>
      </c>
      <c r="X136" s="12">
        <f t="shared" si="52"/>
        <v>0</v>
      </c>
    </row>
    <row r="137" spans="1:24" ht="26.25" customHeight="1" thickBot="1">
      <c r="A137" s="278" t="s">
        <v>378</v>
      </c>
      <c r="B137" s="15">
        <f t="shared" si="53"/>
        <v>0</v>
      </c>
      <c r="C137" s="13">
        <f>SUM(C126,C129:C133)</f>
        <v>0</v>
      </c>
      <c r="D137" s="13">
        <f t="shared" ref="D137:K137" si="56">SUM(D126,D129:D133)</f>
        <v>0</v>
      </c>
      <c r="E137" s="13">
        <f t="shared" si="56"/>
        <v>0</v>
      </c>
      <c r="F137" s="13">
        <f t="shared" si="56"/>
        <v>0</v>
      </c>
      <c r="G137" s="13">
        <f>SUM(G126,G129:G133)</f>
        <v>0</v>
      </c>
      <c r="H137" s="13">
        <f t="shared" si="56"/>
        <v>0</v>
      </c>
      <c r="I137" s="13">
        <f t="shared" si="56"/>
        <v>0</v>
      </c>
      <c r="J137" s="13">
        <f t="shared" si="56"/>
        <v>0</v>
      </c>
      <c r="K137" s="13">
        <f t="shared" si="56"/>
        <v>0</v>
      </c>
      <c r="L137" s="13">
        <f>SUM(L126,L129:L133)</f>
        <v>0</v>
      </c>
      <c r="M137" s="10"/>
      <c r="N137" s="31">
        <f>SUM(N126,N129:N133)</f>
        <v>0</v>
      </c>
      <c r="O137" s="28"/>
      <c r="P137" s="13">
        <f t="shared" ref="P137:T137" si="57">SUM(P126,P129:P133)</f>
        <v>0</v>
      </c>
      <c r="Q137" s="9"/>
      <c r="R137" s="13">
        <f t="shared" si="57"/>
        <v>0</v>
      </c>
      <c r="S137" s="28"/>
      <c r="T137" s="13">
        <f t="shared" si="57"/>
        <v>0</v>
      </c>
      <c r="U137" s="28"/>
      <c r="W137" s="12">
        <f t="shared" si="54"/>
        <v>0</v>
      </c>
      <c r="X137" s="12">
        <f t="shared" si="52"/>
        <v>0</v>
      </c>
    </row>
    <row r="138" spans="1:24" ht="13.5" customHeight="1" thickBot="1">
      <c r="A138" s="287" t="s">
        <v>379</v>
      </c>
      <c r="B138" s="15">
        <f>SUM(C138:L138)</f>
        <v>0</v>
      </c>
      <c r="C138" s="17"/>
      <c r="D138" s="23"/>
      <c r="E138" s="23"/>
      <c r="F138" s="17"/>
      <c r="G138" s="23"/>
      <c r="H138" s="23"/>
      <c r="I138" s="23"/>
      <c r="J138" s="17"/>
      <c r="K138" s="23"/>
      <c r="L138" s="267"/>
      <c r="M138" s="16"/>
      <c r="N138" s="29"/>
      <c r="O138" s="23"/>
      <c r="P138" s="17"/>
      <c r="Q138" s="17"/>
      <c r="R138" s="23"/>
      <c r="S138" s="23"/>
      <c r="T138" s="23"/>
      <c r="U138" s="23"/>
      <c r="W138" s="32"/>
      <c r="X138" s="32"/>
    </row>
    <row r="139" spans="1:24" ht="13.5" customHeight="1" thickBot="1">
      <c r="A139" s="287" t="s">
        <v>380</v>
      </c>
      <c r="B139" s="15">
        <f>SUM(C139:L139)</f>
        <v>0</v>
      </c>
      <c r="C139" s="17"/>
      <c r="D139" s="23"/>
      <c r="E139" s="23"/>
      <c r="F139" s="267"/>
      <c r="G139" s="23"/>
      <c r="H139" s="23"/>
      <c r="I139" s="23"/>
      <c r="J139" s="17"/>
      <c r="K139" s="23"/>
      <c r="L139" s="23"/>
      <c r="M139" s="16"/>
      <c r="N139" s="270"/>
      <c r="O139" s="23"/>
      <c r="P139" s="267"/>
      <c r="Q139" s="17"/>
      <c r="R139" s="267"/>
      <c r="S139" s="23"/>
      <c r="T139" s="267"/>
      <c r="U139" s="23"/>
      <c r="W139" s="12">
        <f t="shared" si="54"/>
        <v>0</v>
      </c>
      <c r="X139" s="32"/>
    </row>
    <row r="140" spans="1:24" ht="27.75" customHeight="1" thickBot="1">
      <c r="A140" s="293" t="s">
        <v>381</v>
      </c>
      <c r="B140" s="33">
        <f>SUM(B137:B139)</f>
        <v>0</v>
      </c>
      <c r="C140" s="33">
        <f t="shared" ref="C140:J140" si="58">SUM(C137:C139)</f>
        <v>0</v>
      </c>
      <c r="D140" s="33">
        <f t="shared" si="58"/>
        <v>0</v>
      </c>
      <c r="E140" s="33">
        <f t="shared" si="58"/>
        <v>0</v>
      </c>
      <c r="F140" s="33">
        <f>SUM(F137:F139)</f>
        <v>0</v>
      </c>
      <c r="G140" s="33">
        <f t="shared" si="58"/>
        <v>0</v>
      </c>
      <c r="H140" s="33">
        <f t="shared" si="58"/>
        <v>0</v>
      </c>
      <c r="I140" s="33">
        <f t="shared" si="58"/>
        <v>0</v>
      </c>
      <c r="J140" s="33">
        <f t="shared" si="58"/>
        <v>0</v>
      </c>
      <c r="K140" s="33">
        <f>SUM(K137:K139)</f>
        <v>0</v>
      </c>
      <c r="L140" s="33">
        <f>SUM(L137:L139)</f>
        <v>0</v>
      </c>
      <c r="M140" s="10"/>
      <c r="N140" s="14">
        <f t="shared" ref="N140:T140" si="59">SUM(N137:N139)</f>
        <v>0</v>
      </c>
      <c r="O140" s="34"/>
      <c r="P140" s="33">
        <f t="shared" si="59"/>
        <v>0</v>
      </c>
      <c r="Q140" s="35"/>
      <c r="R140" s="33">
        <f t="shared" si="59"/>
        <v>0</v>
      </c>
      <c r="S140" s="34"/>
      <c r="T140" s="33">
        <f t="shared" si="59"/>
        <v>0</v>
      </c>
      <c r="U140" s="34"/>
      <c r="W140" s="14">
        <f t="shared" si="54"/>
        <v>0</v>
      </c>
      <c r="X140" s="14">
        <f t="shared" ref="X140" si="60">SUM(I140:J140)</f>
        <v>0</v>
      </c>
    </row>
    <row r="141" spans="1:24" ht="13.5" customHeight="1" thickBot="1">
      <c r="A141" s="294"/>
      <c r="B141" s="10"/>
      <c r="C141" s="10"/>
      <c r="D141" s="10"/>
      <c r="E141" s="10"/>
      <c r="F141" s="10"/>
      <c r="G141" s="10"/>
      <c r="H141" s="10"/>
      <c r="I141" s="10"/>
      <c r="J141" s="10"/>
      <c r="K141" s="10"/>
      <c r="L141" s="10"/>
      <c r="M141" s="10"/>
      <c r="N141" s="10"/>
      <c r="O141" s="10"/>
      <c r="P141" s="10"/>
      <c r="Q141" s="10"/>
      <c r="R141" s="10"/>
      <c r="S141" s="10"/>
      <c r="T141" s="10"/>
      <c r="U141" s="10"/>
      <c r="W141" s="10"/>
      <c r="X141" s="10"/>
    </row>
    <row r="142" spans="1:24" ht="13.5" customHeight="1" thickBot="1">
      <c r="A142" s="295" t="s">
        <v>382</v>
      </c>
      <c r="B142" s="296" t="str">
        <f>IF(ABS(B123-B140)&lt;=B143,"OK","Commentary Required")</f>
        <v>OK</v>
      </c>
      <c r="C142" s="296" t="str">
        <f t="shared" ref="C142:L142" si="61">IF(ABS(C123-C140)&lt;=C143,"OK","Commentary Required")</f>
        <v>OK</v>
      </c>
      <c r="D142" s="296" t="str">
        <f t="shared" si="61"/>
        <v>OK</v>
      </c>
      <c r="E142" s="296" t="str">
        <f t="shared" si="61"/>
        <v>OK</v>
      </c>
      <c r="F142" s="296" t="str">
        <f t="shared" si="61"/>
        <v>OK</v>
      </c>
      <c r="G142" s="296" t="str">
        <f t="shared" si="61"/>
        <v>OK</v>
      </c>
      <c r="H142" s="296" t="str">
        <f t="shared" si="61"/>
        <v>OK</v>
      </c>
      <c r="I142" s="296" t="str">
        <f t="shared" si="61"/>
        <v>OK</v>
      </c>
      <c r="J142" s="296" t="str">
        <f t="shared" si="61"/>
        <v>OK</v>
      </c>
      <c r="K142" s="296" t="str">
        <f t="shared" si="61"/>
        <v>OK</v>
      </c>
      <c r="L142" s="296" t="str">
        <f t="shared" si="61"/>
        <v>OK</v>
      </c>
      <c r="M142" s="10"/>
      <c r="N142" s="296" t="str">
        <f>IF(ABS(N123-N140)&lt;=N143,"OK","Commentary Required")</f>
        <v>OK</v>
      </c>
      <c r="O142" s="297"/>
      <c r="P142" s="296" t="str">
        <f>IF(ABS(P123-P140)&lt;=P143,"OK","Commentary Required")</f>
        <v>OK</v>
      </c>
      <c r="Q142" s="297"/>
      <c r="R142" s="296" t="str">
        <f>IF(ABS(R123-R140)&lt;=R143,"OK","Commentary Required")</f>
        <v>OK</v>
      </c>
      <c r="S142" s="297"/>
      <c r="T142" s="296" t="str">
        <f>IF(ABS(T123-T140)&lt;=T143,"OK","Commentary Required")</f>
        <v>OK</v>
      </c>
      <c r="U142" s="298"/>
    </row>
    <row r="143" spans="1:24" ht="13.5" customHeight="1" thickBot="1">
      <c r="A143" s="299" t="s">
        <v>383</v>
      </c>
      <c r="B143" s="300">
        <v>1</v>
      </c>
      <c r="C143" s="300">
        <v>1</v>
      </c>
      <c r="D143" s="300">
        <v>1</v>
      </c>
      <c r="E143" s="300">
        <v>1</v>
      </c>
      <c r="F143" s="300">
        <v>1</v>
      </c>
      <c r="G143" s="300">
        <v>1</v>
      </c>
      <c r="H143" s="300">
        <v>1</v>
      </c>
      <c r="I143" s="300">
        <v>1</v>
      </c>
      <c r="J143" s="300">
        <v>1</v>
      </c>
      <c r="K143" s="300">
        <v>1</v>
      </c>
      <c r="L143" s="300">
        <v>1</v>
      </c>
      <c r="M143" s="10"/>
      <c r="N143" s="300">
        <v>1</v>
      </c>
      <c r="O143" s="301"/>
      <c r="P143" s="300">
        <v>1</v>
      </c>
      <c r="Q143" s="301"/>
      <c r="R143" s="300">
        <v>1</v>
      </c>
      <c r="S143" s="301"/>
      <c r="T143" s="300">
        <v>1</v>
      </c>
      <c r="U143" s="302"/>
    </row>
    <row r="144" spans="1:24" ht="13.5" customHeight="1" thickBot="1">
      <c r="A144" s="303" t="s">
        <v>384</v>
      </c>
      <c r="B144" s="304"/>
      <c r="C144" s="304"/>
      <c r="D144" s="304"/>
      <c r="E144" s="304"/>
      <c r="F144" s="304"/>
      <c r="G144" s="304"/>
      <c r="H144" s="304"/>
      <c r="I144" s="304"/>
      <c r="J144" s="304"/>
      <c r="K144" s="304"/>
      <c r="L144" s="304"/>
      <c r="M144" s="10"/>
      <c r="N144" s="304"/>
      <c r="O144" s="305"/>
      <c r="P144" s="304"/>
      <c r="Q144" s="305"/>
      <c r="R144" s="304"/>
      <c r="S144" s="305"/>
      <c r="T144" s="304"/>
      <c r="U144" s="306"/>
    </row>
    <row r="145" spans="1:21" ht="12.75" customHeight="1">
      <c r="A145" s="294"/>
      <c r="B145" s="10"/>
      <c r="C145" s="10"/>
      <c r="D145" s="10"/>
      <c r="E145" s="10"/>
      <c r="F145" s="10"/>
      <c r="G145" s="10"/>
      <c r="H145" s="10"/>
      <c r="I145" s="10"/>
      <c r="J145" s="10"/>
      <c r="K145" s="10"/>
      <c r="L145" s="10"/>
      <c r="M145" s="10"/>
      <c r="N145" s="10"/>
      <c r="O145" s="182"/>
      <c r="P145" s="10"/>
      <c r="Q145" s="182"/>
      <c r="R145" s="10"/>
      <c r="S145" s="182"/>
      <c r="T145" s="10"/>
      <c r="U145" s="182"/>
    </row>
    <row r="146" spans="1:21" ht="12.75" customHeight="1">
      <c r="A146" s="2" t="s">
        <v>385</v>
      </c>
      <c r="B146" s="2"/>
    </row>
    <row r="147" spans="1:21" ht="12.75" customHeight="1">
      <c r="A147" s="1" t="s">
        <v>386</v>
      </c>
      <c r="B147" s="307" t="str">
        <f>IF((AND(N15="(Jurisdiction) Branch 1",SUM(N123,N140,O127)=0)),"OK",IF(N15&lt;&gt;"(Jurisdiction) Branch 1","OK","Error"))</f>
        <v>OK</v>
      </c>
    </row>
    <row r="148" spans="1:21" ht="12.75" customHeight="1">
      <c r="A148" s="3"/>
    </row>
    <row r="149" spans="1:21" ht="12.75" customHeight="1">
      <c r="A149" s="2" t="s">
        <v>387</v>
      </c>
      <c r="B149" s="2"/>
    </row>
    <row r="150" spans="1:21" ht="12.75" customHeight="1">
      <c r="A150" s="1" t="s">
        <v>386</v>
      </c>
      <c r="B150" s="307" t="str">
        <f>IF((AND(P15="(Jurisdiction) Branch 2",SUM(P123,P140,Q127)=0)),"OK",IF(P15&lt;&gt;"(Jurisdiction) Branch 2","OK","Error"))</f>
        <v>OK</v>
      </c>
    </row>
    <row r="152" spans="1:21" ht="12.75" customHeight="1">
      <c r="A152" s="2" t="s">
        <v>388</v>
      </c>
      <c r="B152" s="2"/>
    </row>
    <row r="153" spans="1:21" ht="12.75" customHeight="1">
      <c r="A153" s="1" t="s">
        <v>386</v>
      </c>
      <c r="B153" s="307" t="str">
        <f>IF((AND(R15="(Jurisdiction) Branch 3",SUM(R123,R140,S127)=0)),"OK",IF(R15&lt;&gt;"(Jurisdiction) Branch 3","OK","Error"))</f>
        <v>OK</v>
      </c>
    </row>
    <row r="155" spans="1:21" ht="12.75" customHeight="1">
      <c r="A155" s="2" t="s">
        <v>389</v>
      </c>
      <c r="B155" s="2"/>
    </row>
    <row r="156" spans="1:21" ht="12.75" customHeight="1">
      <c r="A156" s="1" t="s">
        <v>386</v>
      </c>
      <c r="B156" s="307" t="str">
        <f>IF((AND(T15="(Jurisdiction) Branch 4",SUM(T123,T140,U127)=0)),"OK",IF(T15&lt;&gt;"(Jurisdiction) Branch 4","OK","Error"))</f>
        <v>OK</v>
      </c>
    </row>
    <row r="160" spans="1:21">
      <c r="A160" s="3"/>
    </row>
  </sheetData>
  <sheetProtection insertHyperlinks="0"/>
  <mergeCells count="37">
    <mergeCell ref="A12:A16"/>
    <mergeCell ref="B13:B16"/>
    <mergeCell ref="C13:L13"/>
    <mergeCell ref="W13:X13"/>
    <mergeCell ref="Z13:AJ13"/>
    <mergeCell ref="C14:H14"/>
    <mergeCell ref="I14:J14"/>
    <mergeCell ref="K14:K16"/>
    <mergeCell ref="L14:L16"/>
    <mergeCell ref="N14:U14"/>
    <mergeCell ref="AH14:AI14"/>
    <mergeCell ref="AJ14:AJ16"/>
    <mergeCell ref="AE15:AE16"/>
    <mergeCell ref="AF15:AF16"/>
    <mergeCell ref="AG15:AG16"/>
    <mergeCell ref="AH15:AH16"/>
    <mergeCell ref="P15:Q15"/>
    <mergeCell ref="W14:W16"/>
    <mergeCell ref="X14:X16"/>
    <mergeCell ref="Z14:Z16"/>
    <mergeCell ref="AA14:AG14"/>
    <mergeCell ref="AI15:AI16"/>
    <mergeCell ref="A17:A18"/>
    <mergeCell ref="C17:L17"/>
    <mergeCell ref="N17:T17"/>
    <mergeCell ref="AA25:AI25"/>
    <mergeCell ref="R15:S15"/>
    <mergeCell ref="T15:U15"/>
    <mergeCell ref="AA15:AA16"/>
    <mergeCell ref="AB15:AB16"/>
    <mergeCell ref="AC15:AC16"/>
    <mergeCell ref="AD15:AD16"/>
    <mergeCell ref="C15:G15"/>
    <mergeCell ref="H15:H16"/>
    <mergeCell ref="I15:I16"/>
    <mergeCell ref="J15:J16"/>
    <mergeCell ref="N15:O15"/>
  </mergeCells>
  <phoneticPr fontId="46" type="noConversion"/>
  <conditionalFormatting sqref="A142:XFD142">
    <cfRule type="cellIs" dxfId="165" priority="1" operator="equal">
      <formula>"Commentary Required"</formula>
    </cfRule>
  </conditionalFormatting>
  <conditionalFormatting sqref="B147">
    <cfRule type="cellIs" dxfId="164" priority="11" operator="equal">
      <formula>"Commentary Required"</formula>
    </cfRule>
    <cfRule type="cellIs" dxfId="163" priority="12" operator="equal">
      <formula>"OK"</formula>
    </cfRule>
    <cfRule type="cellIs" dxfId="162" priority="13" operator="equal">
      <formula>"Error"</formula>
    </cfRule>
  </conditionalFormatting>
  <conditionalFormatting sqref="B150">
    <cfRule type="cellIs" dxfId="161" priority="8" operator="equal">
      <formula>"Commentary Required"</formula>
    </cfRule>
    <cfRule type="cellIs" dxfId="160" priority="9" operator="equal">
      <formula>"OK"</formula>
    </cfRule>
    <cfRule type="cellIs" dxfId="159" priority="10" operator="equal">
      <formula>"Error"</formula>
    </cfRule>
  </conditionalFormatting>
  <conditionalFormatting sqref="B153">
    <cfRule type="cellIs" dxfId="158" priority="5" operator="equal">
      <formula>"Commentary Required"</formula>
    </cfRule>
    <cfRule type="cellIs" dxfId="157" priority="6" operator="equal">
      <formula>"OK"</formula>
    </cfRule>
    <cfRule type="cellIs" dxfId="156" priority="7" operator="equal">
      <formula>"Error"</formula>
    </cfRule>
  </conditionalFormatting>
  <conditionalFormatting sqref="B156">
    <cfRule type="cellIs" dxfId="155" priority="2" operator="equal">
      <formula>"Commentary Required"</formula>
    </cfRule>
    <cfRule type="cellIs" dxfId="154" priority="3" operator="equal">
      <formula>"OK"</formula>
    </cfRule>
    <cfRule type="cellIs" dxfId="153" priority="4" operator="equal">
      <formula>"Error"</formula>
    </cfRule>
  </conditionalFormatting>
  <conditionalFormatting sqref="B142:U142">
    <cfRule type="cellIs" dxfId="152" priority="14" operator="equal">
      <formula>"OK"</formula>
    </cfRule>
  </conditionalFormatting>
  <dataValidations count="1">
    <dataValidation type="decimal" allowBlank="1" showInputMessage="1" showErrorMessage="1" errorTitle="Error" error="Please enter a number of +/- 11 digits" sqref="O22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N23:N25 U22 S22 Q22" xr:uid="{00000000-0002-0000-0A00-000000000000}">
      <formula1>-99999999999</formula1>
      <formula2>99999999999</formula2>
    </dataValidation>
  </dataValidations>
  <pageMargins left="0.7" right="0.7" top="0.75" bottom="0.75" header="0.3" footer="0.3"/>
  <pageSetup paperSize="8" scale="32" fitToHeight="0" orientation="landscape" r:id="rId1"/>
  <headerFooter>
    <oddHeader>&amp;C&amp;G</oddHeader>
  </headerFooter>
  <rowBreaks count="1" manualBreakCount="1">
    <brk id="78"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DropDownList!$E$2:$G$2</xm:f>
          </x14:formula1>
          <xm:sqref>H8 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autoPageBreaks="0" fitToPage="1"/>
  </sheetPr>
  <dimension ref="A1:BP170"/>
  <sheetViews>
    <sheetView topLeftCell="B1" zoomScaleNormal="100" zoomScaleSheetLayoutView="100" workbookViewId="0">
      <selection activeCell="B1" sqref="B1"/>
    </sheetView>
  </sheetViews>
  <sheetFormatPr defaultColWidth="9.42578125" defaultRowHeight="12.75"/>
  <cols>
    <col min="1" max="1" width="2.42578125" style="2" hidden="1" customWidth="1"/>
    <col min="2" max="2" width="39.42578125" style="2" customWidth="1"/>
    <col min="3" max="5" width="16.42578125" style="2" customWidth="1"/>
    <col min="6" max="6" width="3.42578125" style="2" customWidth="1"/>
    <col min="7" max="10" width="16.42578125" style="2" customWidth="1"/>
    <col min="11" max="11" width="17.42578125" style="2" customWidth="1"/>
    <col min="12" max="12" width="3.42578125" style="2" customWidth="1"/>
    <col min="13" max="16" width="16.42578125" style="2" customWidth="1"/>
    <col min="17" max="17" width="15.42578125" style="2" customWidth="1"/>
    <col min="18" max="18" width="2.42578125" style="2" customWidth="1"/>
    <col min="19" max="19" width="3.42578125" style="2" customWidth="1"/>
    <col min="20" max="20" width="15.42578125" style="2" customWidth="1"/>
    <col min="21" max="21" width="22.7109375" style="2" customWidth="1"/>
    <col min="22" max="22" width="3.42578125" style="2" customWidth="1"/>
    <col min="23" max="27" width="9.42578125" style="2" customWidth="1"/>
    <col min="28" max="29" width="9.42578125" style="36" customWidth="1"/>
    <col min="30" max="68" width="9.42578125" style="2" customWidth="1"/>
    <col min="69" max="16384" width="9.42578125" style="2"/>
  </cols>
  <sheetData>
    <row r="1" spans="1:29" ht="15" customHeight="1">
      <c r="B1" s="227" t="s">
        <v>390</v>
      </c>
      <c r="C1" s="227"/>
      <c r="D1" s="227"/>
      <c r="E1" s="227"/>
      <c r="F1" s="227"/>
      <c r="G1" s="227"/>
      <c r="H1" s="227"/>
      <c r="I1" s="227"/>
      <c r="J1" s="227"/>
      <c r="K1" s="227"/>
      <c r="L1" s="227"/>
      <c r="M1" s="227"/>
      <c r="N1" s="227"/>
      <c r="O1" s="227"/>
      <c r="P1" s="227"/>
      <c r="Q1" s="227"/>
      <c r="R1" s="227"/>
      <c r="S1" s="227"/>
      <c r="T1" s="227"/>
      <c r="U1" s="227"/>
      <c r="V1" s="308"/>
    </row>
    <row r="2" spans="1:29" ht="15" customHeight="1">
      <c r="B2" s="309" t="s">
        <v>174</v>
      </c>
      <c r="C2" s="896"/>
      <c r="D2" s="897"/>
      <c r="L2" s="310"/>
      <c r="M2" s="310"/>
      <c r="N2" s="310"/>
      <c r="O2" s="310"/>
      <c r="P2" s="310"/>
      <c r="Q2" s="310"/>
      <c r="R2" s="310"/>
      <c r="S2" s="310"/>
    </row>
    <row r="3" spans="1:29" ht="15" customHeight="1">
      <c r="B3" s="309" t="s">
        <v>175</v>
      </c>
      <c r="C3" s="898"/>
      <c r="D3" s="899"/>
      <c r="L3" s="310"/>
      <c r="M3" s="310"/>
      <c r="N3" s="310"/>
      <c r="O3" s="310"/>
      <c r="P3" s="310"/>
      <c r="Q3" s="310"/>
      <c r="R3" s="310"/>
      <c r="S3" s="310"/>
    </row>
    <row r="4" spans="1:29" ht="15" customHeight="1">
      <c r="B4" s="309" t="s">
        <v>176</v>
      </c>
      <c r="C4" s="900"/>
      <c r="D4" s="901"/>
      <c r="L4" s="36"/>
      <c r="M4" s="36"/>
      <c r="N4" s="36"/>
      <c r="O4" s="36"/>
      <c r="P4" s="36"/>
      <c r="Q4" s="36"/>
      <c r="R4" s="36"/>
      <c r="S4" s="36"/>
    </row>
    <row r="5" spans="1:29" ht="15" hidden="1" customHeight="1"/>
    <row r="6" spans="1:29" ht="12.75" customHeight="1">
      <c r="B6" s="36" t="s">
        <v>177</v>
      </c>
    </row>
    <row r="7" spans="1:29" ht="22.5" customHeight="1">
      <c r="B7" s="311" t="s">
        <v>181</v>
      </c>
      <c r="C7" s="311" t="s">
        <v>182</v>
      </c>
      <c r="D7" s="311" t="s">
        <v>183</v>
      </c>
      <c r="E7" s="311" t="s">
        <v>184</v>
      </c>
      <c r="G7" s="251" t="s">
        <v>185</v>
      </c>
      <c r="H7" s="251" t="s">
        <v>186</v>
      </c>
      <c r="I7" s="251" t="s">
        <v>187</v>
      </c>
      <c r="J7" s="251" t="s">
        <v>188</v>
      </c>
      <c r="K7" s="251" t="s">
        <v>189</v>
      </c>
      <c r="L7" s="312"/>
      <c r="M7" s="251" t="s">
        <v>190</v>
      </c>
      <c r="N7" s="251" t="s">
        <v>191</v>
      </c>
      <c r="O7" s="251" t="s">
        <v>192</v>
      </c>
      <c r="P7" s="251" t="s">
        <v>193</v>
      </c>
      <c r="Q7" s="251" t="s">
        <v>194</v>
      </c>
      <c r="R7" s="37"/>
      <c r="S7" s="37"/>
      <c r="T7" s="251" t="s">
        <v>391</v>
      </c>
      <c r="U7" s="251" t="s">
        <v>392</v>
      </c>
    </row>
    <row r="8" spans="1:29" ht="24.75" customHeight="1">
      <c r="A8" s="3"/>
      <c r="B8" s="892" t="s">
        <v>393</v>
      </c>
      <c r="C8" s="893" t="s">
        <v>394</v>
      </c>
      <c r="D8" s="893"/>
      <c r="E8" s="893"/>
      <c r="F8" s="314"/>
      <c r="G8" s="894" t="s">
        <v>395</v>
      </c>
      <c r="H8" s="894"/>
      <c r="I8" s="894"/>
      <c r="J8" s="894"/>
      <c r="K8" s="894"/>
      <c r="L8" s="316"/>
      <c r="M8" s="894" t="s">
        <v>396</v>
      </c>
      <c r="N8" s="894"/>
      <c r="O8" s="894"/>
      <c r="P8" s="894"/>
      <c r="Q8" s="894"/>
      <c r="R8" s="317"/>
      <c r="S8" s="318"/>
      <c r="T8" s="895" t="s">
        <v>397</v>
      </c>
      <c r="U8" s="895"/>
    </row>
    <row r="9" spans="1:29" ht="100.15" customHeight="1">
      <c r="B9" s="892"/>
      <c r="C9" s="313" t="s">
        <v>398</v>
      </c>
      <c r="D9" s="313" t="s">
        <v>399</v>
      </c>
      <c r="E9" s="313" t="s">
        <v>400</v>
      </c>
      <c r="F9" s="314"/>
      <c r="G9" s="315" t="s">
        <v>401</v>
      </c>
      <c r="H9" s="315" t="s">
        <v>402</v>
      </c>
      <c r="I9" s="315" t="s">
        <v>403</v>
      </c>
      <c r="J9" s="315" t="s">
        <v>404</v>
      </c>
      <c r="K9" s="315" t="s">
        <v>405</v>
      </c>
      <c r="L9" s="316"/>
      <c r="M9" s="315" t="s">
        <v>406</v>
      </c>
      <c r="N9" s="315" t="s">
        <v>407</v>
      </c>
      <c r="O9" s="315" t="s">
        <v>408</v>
      </c>
      <c r="P9" s="315" t="s">
        <v>409</v>
      </c>
      <c r="Q9" s="315" t="s">
        <v>405</v>
      </c>
      <c r="R9" s="317"/>
      <c r="S9" s="316"/>
      <c r="T9" s="319" t="s">
        <v>410</v>
      </c>
      <c r="U9" s="319" t="s">
        <v>411</v>
      </c>
      <c r="Y9" s="320"/>
      <c r="Z9" s="320"/>
    </row>
    <row r="10" spans="1:29" ht="15" customHeight="1">
      <c r="B10" s="321" t="s">
        <v>412</v>
      </c>
      <c r="C10" s="322">
        <f>SUM(C11,C28)</f>
        <v>0</v>
      </c>
      <c r="D10" s="322">
        <f t="shared" ref="D10:E10" si="0">SUM(D11,D28)</f>
        <v>0</v>
      </c>
      <c r="E10" s="322">
        <f t="shared" si="0"/>
        <v>0</v>
      </c>
      <c r="F10" s="323"/>
      <c r="G10" s="40">
        <f t="shared" ref="G10:K10" si="1">SUM(G11,G28)</f>
        <v>0</v>
      </c>
      <c r="H10" s="40">
        <f t="shared" si="1"/>
        <v>0</v>
      </c>
      <c r="I10" s="40">
        <f t="shared" si="1"/>
        <v>0</v>
      </c>
      <c r="J10" s="40">
        <f t="shared" si="1"/>
        <v>0</v>
      </c>
      <c r="K10" s="40">
        <f t="shared" si="1"/>
        <v>0</v>
      </c>
      <c r="L10" s="323"/>
      <c r="M10" s="40">
        <f t="shared" ref="M10:Q10" si="2">SUM(M11,M28)</f>
        <v>0</v>
      </c>
      <c r="N10" s="40">
        <f t="shared" si="2"/>
        <v>0</v>
      </c>
      <c r="O10" s="40">
        <f t="shared" si="2"/>
        <v>0</v>
      </c>
      <c r="P10" s="40">
        <f t="shared" si="2"/>
        <v>0</v>
      </c>
      <c r="Q10" s="40">
        <f t="shared" si="2"/>
        <v>0</v>
      </c>
      <c r="R10" s="324"/>
      <c r="S10" s="38"/>
      <c r="T10" s="325"/>
      <c r="U10" s="326"/>
      <c r="AC10" s="36" t="s">
        <v>413</v>
      </c>
    </row>
    <row r="11" spans="1:29" ht="15" customHeight="1">
      <c r="B11" s="327" t="s">
        <v>414</v>
      </c>
      <c r="C11" s="322">
        <f>+SUM(C12:C18,C21,C24)</f>
        <v>0</v>
      </c>
      <c r="D11" s="322">
        <f>+SUM(D12:D18,D21,D24)</f>
        <v>0</v>
      </c>
      <c r="E11" s="322">
        <f>+SUM(E12:E18,E21,E24)</f>
        <v>0</v>
      </c>
      <c r="F11" s="323"/>
      <c r="G11" s="40">
        <f>+SUM(G12:G18,G21,G24)</f>
        <v>0</v>
      </c>
      <c r="H11" s="40">
        <f>+SUM(H12:H18,H21,H24)</f>
        <v>0</v>
      </c>
      <c r="I11" s="40">
        <f>+SUM(I12:I18,I21,I24)</f>
        <v>0</v>
      </c>
      <c r="J11" s="40">
        <f>+SUM(J12:J18,J21,J24)</f>
        <v>0</v>
      </c>
      <c r="K11" s="40">
        <f>+SUM(K12:K18,K21,K24)</f>
        <v>0</v>
      </c>
      <c r="L11" s="323"/>
      <c r="M11" s="40">
        <f>+SUM(M12:M18,M21,M24)</f>
        <v>0</v>
      </c>
      <c r="N11" s="40">
        <f>+SUM(N12:N18,N21,N24)</f>
        <v>0</v>
      </c>
      <c r="O11" s="40">
        <f>+SUM(O12:O18,O21,O24)</f>
        <v>0</v>
      </c>
      <c r="P11" s="40">
        <f>+SUM(P12:P18,P21,P24)</f>
        <v>0</v>
      </c>
      <c r="Q11" s="40">
        <f>+SUM(Q12:Q18,Q21,Q24)</f>
        <v>0</v>
      </c>
      <c r="R11" s="328"/>
      <c r="S11" s="328"/>
      <c r="T11" s="325"/>
      <c r="U11" s="326"/>
      <c r="AB11" s="36" t="s">
        <v>413</v>
      </c>
      <c r="AC11" s="36" t="s">
        <v>413</v>
      </c>
    </row>
    <row r="12" spans="1:29" ht="15" customHeight="1">
      <c r="B12" s="329" t="s">
        <v>260</v>
      </c>
      <c r="C12" s="40">
        <f t="shared" ref="C12:C105" si="3">SUM(G12:K12)</f>
        <v>0</v>
      </c>
      <c r="D12" s="40">
        <f t="shared" ref="D12:D105" si="4">C12-E12</f>
        <v>0</v>
      </c>
      <c r="E12" s="40">
        <f t="shared" ref="E12:E105" si="5">SUM(M12:Q12)</f>
        <v>0</v>
      </c>
      <c r="F12" s="323"/>
      <c r="G12" s="330"/>
      <c r="H12" s="330"/>
      <c r="I12" s="40">
        <f t="shared" ref="I12:J105" si="6">O12</f>
        <v>0</v>
      </c>
      <c r="J12" s="40">
        <f t="shared" si="6"/>
        <v>0</v>
      </c>
      <c r="K12" s="330"/>
      <c r="L12" s="323"/>
      <c r="M12" s="330"/>
      <c r="N12" s="330"/>
      <c r="O12" s="330"/>
      <c r="P12" s="330"/>
      <c r="Q12" s="330"/>
      <c r="R12" s="331"/>
      <c r="S12" s="331"/>
      <c r="T12" s="332" t="str">
        <f>IF(AND(D12&gt;=0,G12-M12&gt;=0,H12-N12&gt;=0),"OK","Please explain =&gt;")</f>
        <v>OK</v>
      </c>
      <c r="U12" s="39"/>
      <c r="AB12" s="36" t="s">
        <v>415</v>
      </c>
      <c r="AC12" s="36" t="s">
        <v>416</v>
      </c>
    </row>
    <row r="13" spans="1:29" ht="15" customHeight="1">
      <c r="B13" s="329" t="s">
        <v>261</v>
      </c>
      <c r="C13" s="40">
        <f t="shared" si="3"/>
        <v>0</v>
      </c>
      <c r="D13" s="40">
        <f t="shared" si="4"/>
        <v>0</v>
      </c>
      <c r="E13" s="40">
        <f t="shared" si="5"/>
        <v>0</v>
      </c>
      <c r="F13" s="323"/>
      <c r="G13" s="330"/>
      <c r="H13" s="330"/>
      <c r="I13" s="40">
        <f t="shared" si="6"/>
        <v>0</v>
      </c>
      <c r="J13" s="40">
        <f t="shared" si="6"/>
        <v>0</v>
      </c>
      <c r="K13" s="330"/>
      <c r="L13" s="323"/>
      <c r="M13" s="330"/>
      <c r="N13" s="330"/>
      <c r="O13" s="330"/>
      <c r="P13" s="330"/>
      <c r="Q13" s="330"/>
      <c r="R13" s="45"/>
      <c r="S13" s="45"/>
      <c r="T13" s="332" t="str">
        <f t="shared" ref="T13:T44" si="7">IF(AND(D13&gt;=0,G13-M13&gt;=0,H13-N13&gt;=0),"OK","Please explain =&gt;")</f>
        <v>OK</v>
      </c>
      <c r="U13" s="39"/>
      <c r="AB13" s="36" t="s">
        <v>417</v>
      </c>
      <c r="AC13" s="36" t="s">
        <v>418</v>
      </c>
    </row>
    <row r="14" spans="1:29" ht="15" customHeight="1">
      <c r="B14" s="329" t="s">
        <v>419</v>
      </c>
      <c r="C14" s="40">
        <f t="shared" si="3"/>
        <v>0</v>
      </c>
      <c r="D14" s="40">
        <f t="shared" si="4"/>
        <v>0</v>
      </c>
      <c r="E14" s="40">
        <f t="shared" si="5"/>
        <v>0</v>
      </c>
      <c r="F14" s="323"/>
      <c r="G14" s="330"/>
      <c r="H14" s="330"/>
      <c r="I14" s="40">
        <f t="shared" si="6"/>
        <v>0</v>
      </c>
      <c r="J14" s="40">
        <f t="shared" si="6"/>
        <v>0</v>
      </c>
      <c r="K14" s="330"/>
      <c r="L14" s="323"/>
      <c r="M14" s="330"/>
      <c r="N14" s="330"/>
      <c r="O14" s="330"/>
      <c r="P14" s="330"/>
      <c r="Q14" s="330"/>
      <c r="R14" s="45"/>
      <c r="S14" s="45"/>
      <c r="T14" s="332" t="str">
        <f t="shared" si="7"/>
        <v>OK</v>
      </c>
      <c r="U14" s="39"/>
      <c r="AB14" s="36" t="s">
        <v>420</v>
      </c>
      <c r="AC14" s="36" t="s">
        <v>421</v>
      </c>
    </row>
    <row r="15" spans="1:29" ht="15" customHeight="1">
      <c r="B15" s="329" t="s">
        <v>422</v>
      </c>
      <c r="C15" s="40">
        <f t="shared" si="3"/>
        <v>0</v>
      </c>
      <c r="D15" s="40">
        <f t="shared" si="4"/>
        <v>0</v>
      </c>
      <c r="E15" s="40">
        <f t="shared" si="5"/>
        <v>0</v>
      </c>
      <c r="F15" s="323"/>
      <c r="G15" s="330"/>
      <c r="H15" s="330"/>
      <c r="I15" s="40">
        <f t="shared" si="6"/>
        <v>0</v>
      </c>
      <c r="J15" s="40">
        <f t="shared" si="6"/>
        <v>0</v>
      </c>
      <c r="K15" s="330"/>
      <c r="L15" s="323"/>
      <c r="M15" s="330"/>
      <c r="N15" s="330"/>
      <c r="O15" s="330"/>
      <c r="P15" s="330"/>
      <c r="Q15" s="330"/>
      <c r="R15" s="45"/>
      <c r="S15" s="45"/>
      <c r="T15" s="332" t="str">
        <f t="shared" si="7"/>
        <v>OK</v>
      </c>
      <c r="U15" s="39"/>
      <c r="X15" s="3"/>
      <c r="AB15" s="5" t="s">
        <v>423</v>
      </c>
      <c r="AC15" s="5" t="s">
        <v>424</v>
      </c>
    </row>
    <row r="16" spans="1:29" ht="15" customHeight="1">
      <c r="B16" s="329" t="s">
        <v>425</v>
      </c>
      <c r="C16" s="40">
        <f t="shared" si="3"/>
        <v>0</v>
      </c>
      <c r="D16" s="40">
        <f t="shared" si="4"/>
        <v>0</v>
      </c>
      <c r="E16" s="40">
        <f t="shared" si="5"/>
        <v>0</v>
      </c>
      <c r="F16" s="323"/>
      <c r="G16" s="330"/>
      <c r="H16" s="330"/>
      <c r="I16" s="40">
        <f t="shared" si="6"/>
        <v>0</v>
      </c>
      <c r="J16" s="40">
        <f t="shared" si="6"/>
        <v>0</v>
      </c>
      <c r="K16" s="330"/>
      <c r="L16" s="323"/>
      <c r="M16" s="330"/>
      <c r="N16" s="330"/>
      <c r="O16" s="330"/>
      <c r="P16" s="330"/>
      <c r="Q16" s="330"/>
      <c r="R16" s="45"/>
      <c r="S16" s="45"/>
      <c r="T16" s="332" t="str">
        <f t="shared" si="7"/>
        <v>OK</v>
      </c>
      <c r="U16" s="39"/>
      <c r="X16" s="3"/>
      <c r="AB16" s="5" t="s">
        <v>426</v>
      </c>
      <c r="AC16" s="5" t="s">
        <v>427</v>
      </c>
    </row>
    <row r="17" spans="2:29" ht="15" customHeight="1">
      <c r="B17" s="329" t="s">
        <v>263</v>
      </c>
      <c r="C17" s="40">
        <f t="shared" si="3"/>
        <v>0</v>
      </c>
      <c r="D17" s="40">
        <f t="shared" si="4"/>
        <v>0</v>
      </c>
      <c r="E17" s="40">
        <f t="shared" si="5"/>
        <v>0</v>
      </c>
      <c r="F17" s="323"/>
      <c r="G17" s="330"/>
      <c r="H17" s="330"/>
      <c r="I17" s="40">
        <f t="shared" si="6"/>
        <v>0</v>
      </c>
      <c r="J17" s="40">
        <f t="shared" si="6"/>
        <v>0</v>
      </c>
      <c r="K17" s="330"/>
      <c r="L17" s="323"/>
      <c r="M17" s="330"/>
      <c r="N17" s="330"/>
      <c r="O17" s="330"/>
      <c r="P17" s="330"/>
      <c r="Q17" s="330"/>
      <c r="R17" s="45"/>
      <c r="S17" s="45"/>
      <c r="T17" s="332" t="str">
        <f t="shared" si="7"/>
        <v>OK</v>
      </c>
      <c r="U17" s="39"/>
      <c r="X17" s="3"/>
      <c r="AB17" s="5" t="s">
        <v>428</v>
      </c>
      <c r="AC17" s="5" t="s">
        <v>429</v>
      </c>
    </row>
    <row r="18" spans="2:29" ht="15" customHeight="1">
      <c r="B18" s="333" t="s">
        <v>430</v>
      </c>
      <c r="C18" s="40">
        <f>+C19+C20</f>
        <v>0</v>
      </c>
      <c r="D18" s="40">
        <f>+D19+D20</f>
        <v>0</v>
      </c>
      <c r="E18" s="40">
        <f>+E19+E20</f>
        <v>0</v>
      </c>
      <c r="F18" s="323"/>
      <c r="G18" s="40">
        <f>+G19+G20</f>
        <v>0</v>
      </c>
      <c r="H18" s="40">
        <f>+H19+H20</f>
        <v>0</v>
      </c>
      <c r="I18" s="40">
        <f>+I19+I20</f>
        <v>0</v>
      </c>
      <c r="J18" s="40">
        <f>+J19+J20</f>
        <v>0</v>
      </c>
      <c r="K18" s="40">
        <f>+K19+K20</f>
        <v>0</v>
      </c>
      <c r="L18" s="323"/>
      <c r="M18" s="40">
        <f>+M19+M20</f>
        <v>0</v>
      </c>
      <c r="N18" s="40">
        <f>+N19+N20</f>
        <v>0</v>
      </c>
      <c r="O18" s="40">
        <f>+O19+O20</f>
        <v>0</v>
      </c>
      <c r="P18" s="40">
        <f>+P19+P20</f>
        <v>0</v>
      </c>
      <c r="Q18" s="40">
        <f>+Q19+Q20</f>
        <v>0</v>
      </c>
      <c r="R18" s="45"/>
      <c r="S18" s="45"/>
      <c r="T18" s="325"/>
      <c r="U18" s="326"/>
      <c r="X18" s="3"/>
      <c r="AB18" s="5" t="s">
        <v>431</v>
      </c>
      <c r="AC18" s="5" t="s">
        <v>413</v>
      </c>
    </row>
    <row r="19" spans="2:29" ht="15" customHeight="1">
      <c r="B19" s="334" t="s">
        <v>432</v>
      </c>
      <c r="C19" s="41">
        <f t="shared" si="3"/>
        <v>0</v>
      </c>
      <c r="D19" s="41">
        <f t="shared" si="4"/>
        <v>0</v>
      </c>
      <c r="E19" s="41">
        <f t="shared" si="5"/>
        <v>0</v>
      </c>
      <c r="F19" s="323"/>
      <c r="G19" s="330"/>
      <c r="H19" s="330"/>
      <c r="I19" s="40">
        <f t="shared" si="6"/>
        <v>0</v>
      </c>
      <c r="J19" s="40">
        <f t="shared" si="6"/>
        <v>0</v>
      </c>
      <c r="K19" s="330"/>
      <c r="L19" s="323"/>
      <c r="M19" s="330"/>
      <c r="N19" s="330"/>
      <c r="O19" s="330"/>
      <c r="P19" s="330"/>
      <c r="Q19" s="330"/>
      <c r="R19" s="42"/>
      <c r="S19" s="42"/>
      <c r="T19" s="332" t="str">
        <f t="shared" si="7"/>
        <v>OK</v>
      </c>
      <c r="U19" s="39"/>
      <c r="X19" s="3"/>
      <c r="AB19" s="5" t="s">
        <v>433</v>
      </c>
      <c r="AC19" s="5" t="s">
        <v>434</v>
      </c>
    </row>
    <row r="20" spans="2:29" ht="15" customHeight="1">
      <c r="B20" s="334" t="s">
        <v>435</v>
      </c>
      <c r="C20" s="41">
        <f t="shared" si="3"/>
        <v>0</v>
      </c>
      <c r="D20" s="41">
        <f t="shared" si="4"/>
        <v>0</v>
      </c>
      <c r="E20" s="41">
        <f t="shared" si="5"/>
        <v>0</v>
      </c>
      <c r="F20" s="323"/>
      <c r="G20" s="330"/>
      <c r="H20" s="330"/>
      <c r="I20" s="40">
        <f t="shared" si="6"/>
        <v>0</v>
      </c>
      <c r="J20" s="40">
        <f t="shared" si="6"/>
        <v>0</v>
      </c>
      <c r="K20" s="330"/>
      <c r="L20" s="323"/>
      <c r="M20" s="330"/>
      <c r="N20" s="330"/>
      <c r="O20" s="330"/>
      <c r="P20" s="330"/>
      <c r="Q20" s="330"/>
      <c r="R20" s="45"/>
      <c r="S20" s="45"/>
      <c r="T20" s="332" t="str">
        <f t="shared" si="7"/>
        <v>OK</v>
      </c>
      <c r="U20" s="39"/>
      <c r="X20" s="3"/>
      <c r="AB20" s="5" t="s">
        <v>436</v>
      </c>
      <c r="AC20" s="5" t="s">
        <v>437</v>
      </c>
    </row>
    <row r="21" spans="2:29" ht="15" customHeight="1">
      <c r="B21" s="333" t="s">
        <v>265</v>
      </c>
      <c r="C21" s="40">
        <f>+C22+C23</f>
        <v>0</v>
      </c>
      <c r="D21" s="40">
        <f>+D22+D23</f>
        <v>0</v>
      </c>
      <c r="E21" s="40">
        <f>+E22+E23</f>
        <v>0</v>
      </c>
      <c r="F21" s="323"/>
      <c r="G21" s="40">
        <f>+G22+G23</f>
        <v>0</v>
      </c>
      <c r="H21" s="40">
        <f>+H22+H23</f>
        <v>0</v>
      </c>
      <c r="I21" s="40">
        <f>+I22+I23</f>
        <v>0</v>
      </c>
      <c r="J21" s="40">
        <f>+J22+J23</f>
        <v>0</v>
      </c>
      <c r="K21" s="40">
        <f>+K22+K23</f>
        <v>0</v>
      </c>
      <c r="L21" s="323"/>
      <c r="M21" s="40">
        <f>+M22+M23</f>
        <v>0</v>
      </c>
      <c r="N21" s="40">
        <f>+N22+N23</f>
        <v>0</v>
      </c>
      <c r="O21" s="40">
        <f>+O22+O23</f>
        <v>0</v>
      </c>
      <c r="P21" s="40">
        <f>+P22+P23</f>
        <v>0</v>
      </c>
      <c r="Q21" s="40">
        <f>+Q22+Q23</f>
        <v>0</v>
      </c>
      <c r="R21" s="45"/>
      <c r="S21" s="45"/>
      <c r="T21" s="335"/>
      <c r="U21" s="336"/>
      <c r="X21" s="3"/>
      <c r="AB21" s="5" t="s">
        <v>431</v>
      </c>
      <c r="AC21" s="5" t="s">
        <v>438</v>
      </c>
    </row>
    <row r="22" spans="2:29" ht="15" customHeight="1">
      <c r="B22" s="334" t="s">
        <v>439</v>
      </c>
      <c r="C22" s="41">
        <f t="shared" si="3"/>
        <v>0</v>
      </c>
      <c r="D22" s="41">
        <f t="shared" si="4"/>
        <v>0</v>
      </c>
      <c r="E22" s="41">
        <f t="shared" si="5"/>
        <v>0</v>
      </c>
      <c r="F22" s="323"/>
      <c r="G22" s="330"/>
      <c r="H22" s="330"/>
      <c r="I22" s="40">
        <f t="shared" si="6"/>
        <v>0</v>
      </c>
      <c r="J22" s="40">
        <f t="shared" si="6"/>
        <v>0</v>
      </c>
      <c r="K22" s="330"/>
      <c r="L22" s="323"/>
      <c r="M22" s="330"/>
      <c r="N22" s="330"/>
      <c r="O22" s="330"/>
      <c r="P22" s="330"/>
      <c r="Q22" s="330"/>
      <c r="R22" s="42"/>
      <c r="S22" s="42"/>
      <c r="T22" s="332" t="str">
        <f t="shared" si="7"/>
        <v>OK</v>
      </c>
      <c r="U22" s="39"/>
      <c r="X22" s="3"/>
      <c r="AB22" s="5" t="s">
        <v>440</v>
      </c>
      <c r="AC22" s="5" t="s">
        <v>441</v>
      </c>
    </row>
    <row r="23" spans="2:29" ht="15" customHeight="1">
      <c r="B23" s="334" t="s">
        <v>442</v>
      </c>
      <c r="C23" s="41">
        <f t="shared" si="3"/>
        <v>0</v>
      </c>
      <c r="D23" s="41">
        <f t="shared" si="4"/>
        <v>0</v>
      </c>
      <c r="E23" s="41">
        <f t="shared" si="5"/>
        <v>0</v>
      </c>
      <c r="F23" s="323"/>
      <c r="G23" s="330"/>
      <c r="H23" s="330"/>
      <c r="I23" s="40">
        <f t="shared" si="6"/>
        <v>0</v>
      </c>
      <c r="J23" s="40">
        <f t="shared" si="6"/>
        <v>0</v>
      </c>
      <c r="K23" s="330"/>
      <c r="L23" s="323"/>
      <c r="M23" s="330"/>
      <c r="N23" s="330"/>
      <c r="O23" s="330"/>
      <c r="P23" s="330"/>
      <c r="Q23" s="330"/>
      <c r="R23" s="45"/>
      <c r="S23" s="45"/>
      <c r="T23" s="332" t="str">
        <f t="shared" si="7"/>
        <v>OK</v>
      </c>
      <c r="U23" s="39"/>
      <c r="X23" s="3"/>
      <c r="AB23" s="5" t="s">
        <v>443</v>
      </c>
      <c r="AC23" s="5" t="s">
        <v>444</v>
      </c>
    </row>
    <row r="24" spans="2:29" s="43" customFormat="1" ht="15" customHeight="1">
      <c r="B24" s="333" t="s">
        <v>266</v>
      </c>
      <c r="C24" s="40">
        <f>+C25+C26+C27</f>
        <v>0</v>
      </c>
      <c r="D24" s="40">
        <f t="shared" ref="D24:E24" si="8">+D25+D26+D27</f>
        <v>0</v>
      </c>
      <c r="E24" s="40">
        <f t="shared" si="8"/>
        <v>0</v>
      </c>
      <c r="F24" s="323"/>
      <c r="G24" s="40">
        <f t="shared" ref="G24:K24" si="9">+G25+G26+G27</f>
        <v>0</v>
      </c>
      <c r="H24" s="40">
        <f t="shared" si="9"/>
        <v>0</v>
      </c>
      <c r="I24" s="40">
        <f t="shared" si="9"/>
        <v>0</v>
      </c>
      <c r="J24" s="40">
        <f t="shared" si="9"/>
        <v>0</v>
      </c>
      <c r="K24" s="40">
        <f t="shared" si="9"/>
        <v>0</v>
      </c>
      <c r="L24" s="323"/>
      <c r="M24" s="40">
        <f t="shared" ref="M24:Q24" si="10">+M25+M26+M27</f>
        <v>0</v>
      </c>
      <c r="N24" s="40">
        <f t="shared" si="10"/>
        <v>0</v>
      </c>
      <c r="O24" s="40">
        <f t="shared" si="10"/>
        <v>0</v>
      </c>
      <c r="P24" s="40">
        <f t="shared" si="10"/>
        <v>0</v>
      </c>
      <c r="Q24" s="40">
        <f t="shared" si="10"/>
        <v>0</v>
      </c>
      <c r="R24" s="337"/>
      <c r="S24" s="337"/>
      <c r="T24" s="335"/>
      <c r="U24" s="336"/>
      <c r="X24" s="3"/>
      <c r="Y24" s="2"/>
      <c r="Z24" s="2"/>
      <c r="AA24" s="2"/>
      <c r="AB24" s="5" t="s">
        <v>445</v>
      </c>
      <c r="AC24" s="5" t="s">
        <v>446</v>
      </c>
    </row>
    <row r="25" spans="2:29" s="43" customFormat="1" ht="15" customHeight="1">
      <c r="B25" s="334" t="s">
        <v>447</v>
      </c>
      <c r="C25" s="41">
        <f>SUM(G25:K25)</f>
        <v>0</v>
      </c>
      <c r="D25" s="41">
        <f t="shared" si="4"/>
        <v>0</v>
      </c>
      <c r="E25" s="41">
        <f t="shared" si="5"/>
        <v>0</v>
      </c>
      <c r="F25" s="323"/>
      <c r="G25" s="330"/>
      <c r="H25" s="330"/>
      <c r="I25" s="40">
        <f t="shared" si="6"/>
        <v>0</v>
      </c>
      <c r="J25" s="40">
        <f t="shared" si="6"/>
        <v>0</v>
      </c>
      <c r="K25" s="330"/>
      <c r="L25" s="323"/>
      <c r="M25" s="330"/>
      <c r="N25" s="330"/>
      <c r="O25" s="330"/>
      <c r="P25" s="330"/>
      <c r="Q25" s="330"/>
      <c r="R25" s="44"/>
      <c r="S25" s="44"/>
      <c r="T25" s="332" t="str">
        <f t="shared" si="7"/>
        <v>OK</v>
      </c>
      <c r="U25" s="39"/>
      <c r="X25" s="3"/>
      <c r="Y25" s="2"/>
      <c r="Z25" s="2"/>
      <c r="AA25" s="2"/>
      <c r="AB25" s="5" t="s">
        <v>448</v>
      </c>
      <c r="AC25" s="5" t="s">
        <v>449</v>
      </c>
    </row>
    <row r="26" spans="2:29" s="43" customFormat="1" ht="15" customHeight="1">
      <c r="B26" s="334" t="s">
        <v>450</v>
      </c>
      <c r="C26" s="41">
        <f>SUM(G26:K26)</f>
        <v>0</v>
      </c>
      <c r="D26" s="41">
        <f t="shared" si="4"/>
        <v>0</v>
      </c>
      <c r="E26" s="41">
        <f t="shared" ref="E26" si="11">SUM(M26:Q26)</f>
        <v>0</v>
      </c>
      <c r="F26" s="323"/>
      <c r="G26" s="330"/>
      <c r="H26" s="330"/>
      <c r="I26" s="40">
        <f t="shared" si="6"/>
        <v>0</v>
      </c>
      <c r="J26" s="40">
        <f t="shared" si="6"/>
        <v>0</v>
      </c>
      <c r="K26" s="330"/>
      <c r="L26" s="323"/>
      <c r="M26" s="330"/>
      <c r="N26" s="330"/>
      <c r="O26" s="330"/>
      <c r="P26" s="330"/>
      <c r="Q26" s="330"/>
      <c r="R26" s="44"/>
      <c r="S26" s="44"/>
      <c r="T26" s="332" t="str">
        <f t="shared" si="7"/>
        <v>OK</v>
      </c>
      <c r="U26" s="39"/>
      <c r="X26" s="3"/>
      <c r="Y26" s="2"/>
      <c r="Z26" s="2"/>
      <c r="AA26" s="2"/>
      <c r="AB26" s="5" t="s">
        <v>451</v>
      </c>
      <c r="AC26" s="5" t="s">
        <v>452</v>
      </c>
    </row>
    <row r="27" spans="2:29" s="43" customFormat="1" ht="15" customHeight="1">
      <c r="B27" s="334" t="s">
        <v>453</v>
      </c>
      <c r="C27" s="41">
        <f t="shared" si="3"/>
        <v>0</v>
      </c>
      <c r="D27" s="41">
        <f t="shared" si="4"/>
        <v>0</v>
      </c>
      <c r="E27" s="41">
        <f t="shared" si="5"/>
        <v>0</v>
      </c>
      <c r="F27" s="323"/>
      <c r="G27" s="330"/>
      <c r="H27" s="330"/>
      <c r="I27" s="40">
        <f>O27</f>
        <v>0</v>
      </c>
      <c r="J27" s="40">
        <f t="shared" si="6"/>
        <v>0</v>
      </c>
      <c r="K27" s="330"/>
      <c r="L27" s="323"/>
      <c r="M27" s="330"/>
      <c r="N27" s="330"/>
      <c r="O27" s="330"/>
      <c r="P27" s="330"/>
      <c r="Q27" s="330"/>
      <c r="R27" s="337"/>
      <c r="S27" s="337"/>
      <c r="T27" s="332" t="str">
        <f t="shared" si="7"/>
        <v>OK</v>
      </c>
      <c r="U27" s="39"/>
      <c r="X27" s="3"/>
      <c r="Y27" s="2"/>
      <c r="Z27" s="2"/>
      <c r="AA27" s="2"/>
      <c r="AB27" s="5" t="s">
        <v>454</v>
      </c>
      <c r="AC27" s="5" t="s">
        <v>455</v>
      </c>
    </row>
    <row r="28" spans="2:29" ht="15" customHeight="1">
      <c r="B28" s="327" t="s">
        <v>456</v>
      </c>
      <c r="C28" s="322">
        <f>+SUM(C29:C35,C38,C41)</f>
        <v>0</v>
      </c>
      <c r="D28" s="322">
        <f>+SUM(D29:D35,D38,D41)</f>
        <v>0</v>
      </c>
      <c r="E28" s="322">
        <f>+SUM(E29:E35,E38,E41)</f>
        <v>0</v>
      </c>
      <c r="F28" s="323"/>
      <c r="G28" s="40">
        <f>+SUM(G29:G35,G38,G41)</f>
        <v>0</v>
      </c>
      <c r="H28" s="40">
        <f>+SUM(H29:H35,H38,H41)</f>
        <v>0</v>
      </c>
      <c r="I28" s="40">
        <f>+SUM(I29:I35,I38,I41)</f>
        <v>0</v>
      </c>
      <c r="J28" s="40">
        <f>+SUM(J29:J35,J38,J41)</f>
        <v>0</v>
      </c>
      <c r="K28" s="40">
        <f>+SUM(K29:K35,K38,K41)</f>
        <v>0</v>
      </c>
      <c r="L28" s="323"/>
      <c r="M28" s="40">
        <f>+SUM(M29:M35,M38,M41)</f>
        <v>0</v>
      </c>
      <c r="N28" s="40">
        <f>+SUM(N29:N35,N38,N41)</f>
        <v>0</v>
      </c>
      <c r="O28" s="40">
        <f>+SUM(O29:O35,O38,O41)</f>
        <v>0</v>
      </c>
      <c r="P28" s="40">
        <f>+SUM(P29:P35,P38,P41)</f>
        <v>0</v>
      </c>
      <c r="Q28" s="40">
        <f>+SUM(Q29:Q35,Q38,Q41)</f>
        <v>0</v>
      </c>
      <c r="R28" s="328"/>
      <c r="S28" s="328"/>
      <c r="T28" s="335"/>
      <c r="U28" s="336"/>
      <c r="X28" s="3"/>
      <c r="AB28" s="5" t="s">
        <v>431</v>
      </c>
      <c r="AC28" s="5" t="s">
        <v>413</v>
      </c>
    </row>
    <row r="29" spans="2:29" ht="15" customHeight="1">
      <c r="B29" s="329" t="s">
        <v>260</v>
      </c>
      <c r="C29" s="40">
        <f t="shared" ref="C29:C34" si="12">SUM(G29:K29)</f>
        <v>0</v>
      </c>
      <c r="D29" s="40">
        <f t="shared" ref="D29:D34" si="13">C29-E29</f>
        <v>0</v>
      </c>
      <c r="E29" s="40">
        <f t="shared" ref="E29:E34" si="14">SUM(M29:Q29)</f>
        <v>0</v>
      </c>
      <c r="F29" s="323"/>
      <c r="G29" s="330"/>
      <c r="H29" s="330"/>
      <c r="I29" s="40">
        <f t="shared" ref="I29:J34" si="15">O29</f>
        <v>0</v>
      </c>
      <c r="J29" s="40">
        <f t="shared" si="15"/>
        <v>0</v>
      </c>
      <c r="K29" s="330"/>
      <c r="L29" s="323"/>
      <c r="M29" s="330"/>
      <c r="N29" s="330"/>
      <c r="O29" s="330"/>
      <c r="P29" s="330"/>
      <c r="Q29" s="330"/>
      <c r="R29" s="331"/>
      <c r="S29" s="331"/>
      <c r="T29" s="332" t="str">
        <f t="shared" si="7"/>
        <v>OK</v>
      </c>
      <c r="U29" s="39"/>
      <c r="X29" s="3"/>
      <c r="AB29" s="5" t="s">
        <v>415</v>
      </c>
      <c r="AC29" s="5" t="s">
        <v>457</v>
      </c>
    </row>
    <row r="30" spans="2:29" ht="15" customHeight="1">
      <c r="B30" s="329" t="s">
        <v>261</v>
      </c>
      <c r="C30" s="40">
        <f t="shared" si="12"/>
        <v>0</v>
      </c>
      <c r="D30" s="40">
        <f t="shared" si="13"/>
        <v>0</v>
      </c>
      <c r="E30" s="40">
        <f t="shared" si="14"/>
        <v>0</v>
      </c>
      <c r="F30" s="323"/>
      <c r="G30" s="330"/>
      <c r="H30" s="330"/>
      <c r="I30" s="40">
        <f t="shared" si="15"/>
        <v>0</v>
      </c>
      <c r="J30" s="40">
        <f t="shared" si="15"/>
        <v>0</v>
      </c>
      <c r="K30" s="330"/>
      <c r="L30" s="323"/>
      <c r="M30" s="330"/>
      <c r="N30" s="330"/>
      <c r="O30" s="330"/>
      <c r="P30" s="330"/>
      <c r="Q30" s="330"/>
      <c r="R30" s="45"/>
      <c r="S30" s="45"/>
      <c r="T30" s="332" t="str">
        <f t="shared" si="7"/>
        <v>OK</v>
      </c>
      <c r="U30" s="39"/>
      <c r="X30" s="3"/>
      <c r="AB30" s="5" t="s">
        <v>417</v>
      </c>
      <c r="AC30" s="5" t="s">
        <v>458</v>
      </c>
    </row>
    <row r="31" spans="2:29" ht="15" customHeight="1">
      <c r="B31" s="329" t="s">
        <v>419</v>
      </c>
      <c r="C31" s="40">
        <f t="shared" si="12"/>
        <v>0</v>
      </c>
      <c r="D31" s="40">
        <f t="shared" si="13"/>
        <v>0</v>
      </c>
      <c r="E31" s="40">
        <f t="shared" si="14"/>
        <v>0</v>
      </c>
      <c r="F31" s="323"/>
      <c r="G31" s="330"/>
      <c r="H31" s="330"/>
      <c r="I31" s="40">
        <f t="shared" si="15"/>
        <v>0</v>
      </c>
      <c r="J31" s="40">
        <f t="shared" si="15"/>
        <v>0</v>
      </c>
      <c r="K31" s="330"/>
      <c r="L31" s="323"/>
      <c r="M31" s="330"/>
      <c r="N31" s="330"/>
      <c r="O31" s="330"/>
      <c r="P31" s="330"/>
      <c r="Q31" s="330"/>
      <c r="R31" s="45"/>
      <c r="S31" s="45"/>
      <c r="T31" s="332" t="str">
        <f t="shared" si="7"/>
        <v>OK</v>
      </c>
      <c r="U31" s="39"/>
      <c r="X31" s="3"/>
      <c r="AB31" s="5" t="s">
        <v>420</v>
      </c>
      <c r="AC31" s="5" t="s">
        <v>459</v>
      </c>
    </row>
    <row r="32" spans="2:29" ht="15" customHeight="1">
      <c r="B32" s="329" t="s">
        <v>422</v>
      </c>
      <c r="C32" s="40">
        <f t="shared" si="12"/>
        <v>0</v>
      </c>
      <c r="D32" s="40">
        <f t="shared" si="13"/>
        <v>0</v>
      </c>
      <c r="E32" s="40">
        <f t="shared" si="14"/>
        <v>0</v>
      </c>
      <c r="F32" s="323"/>
      <c r="G32" s="330"/>
      <c r="H32" s="330"/>
      <c r="I32" s="40">
        <f t="shared" si="15"/>
        <v>0</v>
      </c>
      <c r="J32" s="40">
        <f t="shared" si="15"/>
        <v>0</v>
      </c>
      <c r="K32" s="330"/>
      <c r="L32" s="323"/>
      <c r="M32" s="330"/>
      <c r="N32" s="330"/>
      <c r="O32" s="330"/>
      <c r="P32" s="330"/>
      <c r="Q32" s="330"/>
      <c r="R32" s="45"/>
      <c r="S32" s="45"/>
      <c r="T32" s="332" t="str">
        <f t="shared" si="7"/>
        <v>OK</v>
      </c>
      <c r="U32" s="39"/>
      <c r="X32" s="3"/>
      <c r="AB32" s="5" t="s">
        <v>423</v>
      </c>
      <c r="AC32" s="5" t="s">
        <v>460</v>
      </c>
    </row>
    <row r="33" spans="2:29" ht="15" customHeight="1">
      <c r="B33" s="329" t="s">
        <v>425</v>
      </c>
      <c r="C33" s="40">
        <f t="shared" si="12"/>
        <v>0</v>
      </c>
      <c r="D33" s="40">
        <f t="shared" si="13"/>
        <v>0</v>
      </c>
      <c r="E33" s="40">
        <f t="shared" si="14"/>
        <v>0</v>
      </c>
      <c r="F33" s="323"/>
      <c r="G33" s="330"/>
      <c r="H33" s="330"/>
      <c r="I33" s="40">
        <f t="shared" si="15"/>
        <v>0</v>
      </c>
      <c r="J33" s="40">
        <f t="shared" si="15"/>
        <v>0</v>
      </c>
      <c r="K33" s="330"/>
      <c r="L33" s="323"/>
      <c r="M33" s="330"/>
      <c r="N33" s="330"/>
      <c r="O33" s="330"/>
      <c r="P33" s="330"/>
      <c r="Q33" s="330"/>
      <c r="R33" s="45"/>
      <c r="S33" s="45"/>
      <c r="T33" s="332" t="str">
        <f t="shared" si="7"/>
        <v>OK</v>
      </c>
      <c r="U33" s="39"/>
      <c r="X33" s="3"/>
      <c r="AB33" s="5" t="s">
        <v>426</v>
      </c>
      <c r="AC33" s="5" t="s">
        <v>461</v>
      </c>
    </row>
    <row r="34" spans="2:29" ht="15" customHeight="1">
      <c r="B34" s="329" t="s">
        <v>263</v>
      </c>
      <c r="C34" s="40">
        <f t="shared" si="12"/>
        <v>0</v>
      </c>
      <c r="D34" s="40">
        <f t="shared" si="13"/>
        <v>0</v>
      </c>
      <c r="E34" s="40">
        <f t="shared" si="14"/>
        <v>0</v>
      </c>
      <c r="F34" s="323"/>
      <c r="G34" s="330"/>
      <c r="H34" s="330"/>
      <c r="I34" s="40">
        <f t="shared" si="15"/>
        <v>0</v>
      </c>
      <c r="J34" s="40">
        <f t="shared" si="15"/>
        <v>0</v>
      </c>
      <c r="K34" s="330"/>
      <c r="L34" s="323"/>
      <c r="M34" s="330"/>
      <c r="N34" s="330"/>
      <c r="O34" s="330"/>
      <c r="P34" s="330"/>
      <c r="Q34" s="330"/>
      <c r="R34" s="45"/>
      <c r="S34" s="45"/>
      <c r="T34" s="332" t="str">
        <f t="shared" si="7"/>
        <v>OK</v>
      </c>
      <c r="U34" s="39"/>
      <c r="X34" s="3"/>
      <c r="AB34" s="5" t="s">
        <v>428</v>
      </c>
      <c r="AC34" s="5" t="s">
        <v>462</v>
      </c>
    </row>
    <row r="35" spans="2:29" ht="15" customHeight="1">
      <c r="B35" s="333" t="s">
        <v>430</v>
      </c>
      <c r="C35" s="40">
        <f>+C36+C37</f>
        <v>0</v>
      </c>
      <c r="D35" s="40">
        <f>+D36+D37</f>
        <v>0</v>
      </c>
      <c r="E35" s="40">
        <f>+E36+E37</f>
        <v>0</v>
      </c>
      <c r="F35" s="323"/>
      <c r="G35" s="40">
        <f>+G36+G37</f>
        <v>0</v>
      </c>
      <c r="H35" s="40">
        <f>+H36+H37</f>
        <v>0</v>
      </c>
      <c r="I35" s="40">
        <f>+I36+I37</f>
        <v>0</v>
      </c>
      <c r="J35" s="40">
        <f>+J36+J37</f>
        <v>0</v>
      </c>
      <c r="K35" s="40">
        <f>+K36+K37</f>
        <v>0</v>
      </c>
      <c r="L35" s="323"/>
      <c r="M35" s="40">
        <f>+M36+M37</f>
        <v>0</v>
      </c>
      <c r="N35" s="40">
        <f>+N36+N37</f>
        <v>0</v>
      </c>
      <c r="O35" s="40">
        <f>+O36+O37</f>
        <v>0</v>
      </c>
      <c r="P35" s="40">
        <f>+P36+P37</f>
        <v>0</v>
      </c>
      <c r="Q35" s="40">
        <f>+Q36+Q37</f>
        <v>0</v>
      </c>
      <c r="R35" s="45"/>
      <c r="S35" s="45"/>
      <c r="T35" s="335"/>
      <c r="U35" s="336"/>
      <c r="X35" s="3"/>
      <c r="AB35" s="5" t="s">
        <v>431</v>
      </c>
      <c r="AC35" s="5" t="s">
        <v>413</v>
      </c>
    </row>
    <row r="36" spans="2:29" ht="15" customHeight="1">
      <c r="B36" s="334" t="s">
        <v>432</v>
      </c>
      <c r="C36" s="41">
        <f t="shared" ref="C36:C37" si="16">SUM(G36:K36)</f>
        <v>0</v>
      </c>
      <c r="D36" s="41">
        <f t="shared" ref="D36:D37" si="17">C36-E36</f>
        <v>0</v>
      </c>
      <c r="E36" s="41">
        <f t="shared" ref="E36:E37" si="18">SUM(M36:Q36)</f>
        <v>0</v>
      </c>
      <c r="F36" s="323"/>
      <c r="G36" s="330"/>
      <c r="H36" s="330"/>
      <c r="I36" s="40">
        <f t="shared" ref="I36:J37" si="19">O36</f>
        <v>0</v>
      </c>
      <c r="J36" s="40">
        <f t="shared" si="19"/>
        <v>0</v>
      </c>
      <c r="K36" s="330"/>
      <c r="L36" s="323"/>
      <c r="M36" s="330"/>
      <c r="N36" s="330"/>
      <c r="O36" s="330"/>
      <c r="P36" s="330"/>
      <c r="Q36" s="330"/>
      <c r="R36" s="42"/>
      <c r="S36" s="42"/>
      <c r="T36" s="332" t="str">
        <f t="shared" si="7"/>
        <v>OK</v>
      </c>
      <c r="U36" s="39"/>
      <c r="X36" s="3"/>
      <c r="AB36" s="5" t="s">
        <v>433</v>
      </c>
      <c r="AC36" s="5" t="s">
        <v>463</v>
      </c>
    </row>
    <row r="37" spans="2:29" ht="15" customHeight="1">
      <c r="B37" s="334" t="s">
        <v>435</v>
      </c>
      <c r="C37" s="41">
        <f t="shared" si="16"/>
        <v>0</v>
      </c>
      <c r="D37" s="41">
        <f t="shared" si="17"/>
        <v>0</v>
      </c>
      <c r="E37" s="41">
        <f t="shared" si="18"/>
        <v>0</v>
      </c>
      <c r="F37" s="323"/>
      <c r="G37" s="330"/>
      <c r="H37" s="330"/>
      <c r="I37" s="40">
        <f t="shared" si="19"/>
        <v>0</v>
      </c>
      <c r="J37" s="40">
        <f t="shared" si="19"/>
        <v>0</v>
      </c>
      <c r="K37" s="330"/>
      <c r="L37" s="323"/>
      <c r="M37" s="330"/>
      <c r="N37" s="330"/>
      <c r="O37" s="330"/>
      <c r="P37" s="330"/>
      <c r="Q37" s="330"/>
      <c r="R37" s="45"/>
      <c r="S37" s="45"/>
      <c r="T37" s="332" t="str">
        <f t="shared" si="7"/>
        <v>OK</v>
      </c>
      <c r="U37" s="39"/>
      <c r="X37" s="3"/>
      <c r="AB37" s="5" t="s">
        <v>436</v>
      </c>
      <c r="AC37" s="5" t="s">
        <v>464</v>
      </c>
    </row>
    <row r="38" spans="2:29" ht="15" customHeight="1">
      <c r="B38" s="333" t="s">
        <v>265</v>
      </c>
      <c r="C38" s="40">
        <f>+C39+C40</f>
        <v>0</v>
      </c>
      <c r="D38" s="40">
        <f>+D39+D40</f>
        <v>0</v>
      </c>
      <c r="E38" s="40">
        <f>+E39+E40</f>
        <v>0</v>
      </c>
      <c r="F38" s="323"/>
      <c r="G38" s="40">
        <f>+G39+G40</f>
        <v>0</v>
      </c>
      <c r="H38" s="40">
        <f>+H39+H40</f>
        <v>0</v>
      </c>
      <c r="I38" s="40">
        <f>+I39+I40</f>
        <v>0</v>
      </c>
      <c r="J38" s="40">
        <f>+J39+J40</f>
        <v>0</v>
      </c>
      <c r="K38" s="40">
        <f>+K39+K40</f>
        <v>0</v>
      </c>
      <c r="L38" s="323"/>
      <c r="M38" s="40">
        <f>+M39+M40</f>
        <v>0</v>
      </c>
      <c r="N38" s="40">
        <f>+N39+N40</f>
        <v>0</v>
      </c>
      <c r="O38" s="40">
        <f>+O39+O40</f>
        <v>0</v>
      </c>
      <c r="P38" s="40">
        <f>+P39+P40</f>
        <v>0</v>
      </c>
      <c r="Q38" s="40">
        <f>+Q39+Q40</f>
        <v>0</v>
      </c>
      <c r="R38" s="45"/>
      <c r="S38" s="45"/>
      <c r="T38" s="335"/>
      <c r="U38" s="336"/>
      <c r="X38" s="3"/>
      <c r="AB38" s="5" t="s">
        <v>431</v>
      </c>
      <c r="AC38" s="5" t="s">
        <v>465</v>
      </c>
    </row>
    <row r="39" spans="2:29" ht="15" customHeight="1">
      <c r="B39" s="334" t="s">
        <v>439</v>
      </c>
      <c r="C39" s="41">
        <f t="shared" ref="C39:C40" si="20">SUM(G39:K39)</f>
        <v>0</v>
      </c>
      <c r="D39" s="41">
        <f t="shared" ref="D39:D40" si="21">C39-E39</f>
        <v>0</v>
      </c>
      <c r="E39" s="41">
        <f t="shared" ref="E39:E40" si="22">SUM(M39:Q39)</f>
        <v>0</v>
      </c>
      <c r="F39" s="323"/>
      <c r="G39" s="330"/>
      <c r="H39" s="330"/>
      <c r="I39" s="40">
        <f t="shared" ref="I39:J44" si="23">O39</f>
        <v>0</v>
      </c>
      <c r="J39" s="40">
        <f t="shared" si="23"/>
        <v>0</v>
      </c>
      <c r="K39" s="330"/>
      <c r="L39" s="323"/>
      <c r="M39" s="330"/>
      <c r="N39" s="330"/>
      <c r="O39" s="330"/>
      <c r="P39" s="330"/>
      <c r="Q39" s="330"/>
      <c r="R39" s="42"/>
      <c r="S39" s="42"/>
      <c r="T39" s="332" t="str">
        <f t="shared" si="7"/>
        <v>OK</v>
      </c>
      <c r="U39" s="39"/>
      <c r="X39" s="3"/>
      <c r="AB39" s="5" t="s">
        <v>440</v>
      </c>
      <c r="AC39" s="5" t="s">
        <v>466</v>
      </c>
    </row>
    <row r="40" spans="2:29" ht="15" customHeight="1">
      <c r="B40" s="334" t="s">
        <v>442</v>
      </c>
      <c r="C40" s="41">
        <f t="shared" si="20"/>
        <v>0</v>
      </c>
      <c r="D40" s="41">
        <f t="shared" si="21"/>
        <v>0</v>
      </c>
      <c r="E40" s="41">
        <f t="shared" si="22"/>
        <v>0</v>
      </c>
      <c r="F40" s="323"/>
      <c r="G40" s="330"/>
      <c r="H40" s="330"/>
      <c r="I40" s="40">
        <f t="shared" si="23"/>
        <v>0</v>
      </c>
      <c r="J40" s="40">
        <f t="shared" si="23"/>
        <v>0</v>
      </c>
      <c r="K40" s="330"/>
      <c r="L40" s="323"/>
      <c r="M40" s="330"/>
      <c r="N40" s="330"/>
      <c r="O40" s="330"/>
      <c r="P40" s="330"/>
      <c r="Q40" s="330"/>
      <c r="R40" s="45"/>
      <c r="S40" s="45"/>
      <c r="T40" s="332" t="str">
        <f t="shared" si="7"/>
        <v>OK</v>
      </c>
      <c r="U40" s="39"/>
      <c r="X40" s="3"/>
      <c r="AB40" s="5" t="s">
        <v>443</v>
      </c>
      <c r="AC40" s="5" t="s">
        <v>467</v>
      </c>
    </row>
    <row r="41" spans="2:29" ht="15" customHeight="1">
      <c r="B41" s="333" t="s">
        <v>266</v>
      </c>
      <c r="C41" s="40">
        <f>+C42+C43+C44</f>
        <v>0</v>
      </c>
      <c r="D41" s="40">
        <f t="shared" ref="D41:E41" si="24">+D42+D43+D44</f>
        <v>0</v>
      </c>
      <c r="E41" s="40">
        <f t="shared" si="24"/>
        <v>0</v>
      </c>
      <c r="F41" s="323"/>
      <c r="G41" s="40">
        <f t="shared" ref="G41:K41" si="25">+G42+G43+G44</f>
        <v>0</v>
      </c>
      <c r="H41" s="40">
        <f t="shared" si="25"/>
        <v>0</v>
      </c>
      <c r="I41" s="40">
        <f t="shared" si="25"/>
        <v>0</v>
      </c>
      <c r="J41" s="40">
        <f t="shared" si="25"/>
        <v>0</v>
      </c>
      <c r="K41" s="40">
        <f t="shared" si="25"/>
        <v>0</v>
      </c>
      <c r="L41" s="323"/>
      <c r="M41" s="40">
        <f t="shared" ref="M41:Q41" si="26">+M42+M43+M44</f>
        <v>0</v>
      </c>
      <c r="N41" s="40">
        <f t="shared" si="26"/>
        <v>0</v>
      </c>
      <c r="O41" s="40">
        <f t="shared" si="26"/>
        <v>0</v>
      </c>
      <c r="P41" s="40">
        <f t="shared" si="26"/>
        <v>0</v>
      </c>
      <c r="Q41" s="40">
        <f t="shared" si="26"/>
        <v>0</v>
      </c>
      <c r="R41" s="337"/>
      <c r="S41" s="337"/>
      <c r="T41" s="335"/>
      <c r="U41" s="336"/>
      <c r="X41" s="3"/>
      <c r="AB41" s="5" t="s">
        <v>468</v>
      </c>
      <c r="AC41" s="5" t="s">
        <v>469</v>
      </c>
    </row>
    <row r="42" spans="2:29" ht="15" customHeight="1">
      <c r="B42" s="334" t="s">
        <v>447</v>
      </c>
      <c r="C42" s="41">
        <f>SUM(G42:K42)</f>
        <v>0</v>
      </c>
      <c r="D42" s="41">
        <f t="shared" ref="D42:D44" si="27">C42-E42</f>
        <v>0</v>
      </c>
      <c r="E42" s="41">
        <f t="shared" ref="E42:E44" si="28">SUM(M42:Q42)</f>
        <v>0</v>
      </c>
      <c r="F42" s="323"/>
      <c r="G42" s="330"/>
      <c r="H42" s="330"/>
      <c r="I42" s="40">
        <f t="shared" si="23"/>
        <v>0</v>
      </c>
      <c r="J42" s="40">
        <f t="shared" si="23"/>
        <v>0</v>
      </c>
      <c r="K42" s="330"/>
      <c r="L42" s="323"/>
      <c r="M42" s="330"/>
      <c r="N42" s="330"/>
      <c r="O42" s="330"/>
      <c r="P42" s="330"/>
      <c r="Q42" s="330"/>
      <c r="R42" s="44"/>
      <c r="S42" s="44"/>
      <c r="T42" s="332" t="str">
        <f t="shared" si="7"/>
        <v>OK</v>
      </c>
      <c r="U42" s="39"/>
      <c r="X42" s="3"/>
      <c r="AB42" s="5" t="s">
        <v>448</v>
      </c>
      <c r="AC42" s="5" t="s">
        <v>470</v>
      </c>
    </row>
    <row r="43" spans="2:29" ht="15" customHeight="1">
      <c r="B43" s="334" t="s">
        <v>450</v>
      </c>
      <c r="C43" s="41">
        <f>SUM(G43:K43)</f>
        <v>0</v>
      </c>
      <c r="D43" s="41">
        <f t="shared" si="27"/>
        <v>0</v>
      </c>
      <c r="E43" s="41">
        <f t="shared" si="28"/>
        <v>0</v>
      </c>
      <c r="F43" s="323"/>
      <c r="G43" s="330"/>
      <c r="H43" s="330"/>
      <c r="I43" s="40">
        <f t="shared" si="23"/>
        <v>0</v>
      </c>
      <c r="J43" s="40">
        <f t="shared" si="23"/>
        <v>0</v>
      </c>
      <c r="K43" s="330"/>
      <c r="L43" s="323"/>
      <c r="M43" s="330"/>
      <c r="N43" s="330"/>
      <c r="O43" s="330"/>
      <c r="P43" s="330"/>
      <c r="Q43" s="330"/>
      <c r="R43" s="44"/>
      <c r="S43" s="44"/>
      <c r="T43" s="332" t="str">
        <f t="shared" si="7"/>
        <v>OK</v>
      </c>
      <c r="U43" s="39"/>
      <c r="X43" s="3"/>
      <c r="AB43" s="5" t="s">
        <v>451</v>
      </c>
      <c r="AC43" s="5" t="s">
        <v>471</v>
      </c>
    </row>
    <row r="44" spans="2:29" ht="15" customHeight="1">
      <c r="B44" s="334" t="s">
        <v>453</v>
      </c>
      <c r="C44" s="41">
        <f t="shared" ref="C44" si="29">SUM(G44:K44)</f>
        <v>0</v>
      </c>
      <c r="D44" s="41">
        <f t="shared" si="27"/>
        <v>0</v>
      </c>
      <c r="E44" s="41">
        <f t="shared" si="28"/>
        <v>0</v>
      </c>
      <c r="F44" s="323"/>
      <c r="G44" s="330"/>
      <c r="H44" s="330"/>
      <c r="I44" s="40">
        <f t="shared" si="23"/>
        <v>0</v>
      </c>
      <c r="J44" s="40">
        <f t="shared" si="23"/>
        <v>0</v>
      </c>
      <c r="K44" s="330"/>
      <c r="L44" s="323"/>
      <c r="M44" s="330"/>
      <c r="N44" s="330"/>
      <c r="O44" s="330"/>
      <c r="P44" s="330"/>
      <c r="Q44" s="330"/>
      <c r="R44" s="337"/>
      <c r="S44" s="337"/>
      <c r="T44" s="332" t="str">
        <f t="shared" si="7"/>
        <v>OK</v>
      </c>
      <c r="U44" s="39"/>
      <c r="X44" s="3"/>
      <c r="AB44" s="5" t="s">
        <v>454</v>
      </c>
      <c r="AC44" s="5" t="s">
        <v>472</v>
      </c>
    </row>
    <row r="45" spans="2:29" ht="15" customHeight="1">
      <c r="B45" s="338" t="s">
        <v>473</v>
      </c>
      <c r="C45" s="40">
        <f>SUM(C46,C60,C74,C85,C96,C110,C124,C135)</f>
        <v>0</v>
      </c>
      <c r="D45" s="40">
        <f>SUM(D46,D60,D74,D85,D96,D110,D124,D135)</f>
        <v>0</v>
      </c>
      <c r="E45" s="40">
        <f>SUM(E46,E60,E74,E85,E96,E110,E124,E135)</f>
        <v>0</v>
      </c>
      <c r="F45" s="323"/>
      <c r="G45" s="40">
        <f>SUM(G46,G60,G74,G85,G96,G110,G124,G135)</f>
        <v>0</v>
      </c>
      <c r="H45" s="40">
        <f>SUM(H46,H60,H74,H85,H96,H110,H124,H135)</f>
        <v>0</v>
      </c>
      <c r="I45" s="40">
        <f>SUM(I46,I60,I74,I85,I96,I110,I124,I135)</f>
        <v>0</v>
      </c>
      <c r="J45" s="40">
        <f>SUM(J46,J60,J74,J85,J96,J110,J124,J135)</f>
        <v>0</v>
      </c>
      <c r="K45" s="40">
        <f>SUM(K46,K60,K74,K85,K96,K110,K124,K135)</f>
        <v>0</v>
      </c>
      <c r="L45" s="323"/>
      <c r="M45" s="40">
        <f>SUM(M46,M60,M74,M85,M96,M110,M124,M135)</f>
        <v>0</v>
      </c>
      <c r="N45" s="40">
        <f>SUM(N46,N60,N74,N85,N96,N110,N124,N135)</f>
        <v>0</v>
      </c>
      <c r="O45" s="40">
        <f>SUM(O46,O60,O74,O85,O96,O110,O124,O135)</f>
        <v>0</v>
      </c>
      <c r="P45" s="40">
        <f>SUM(P46,P60,P74,P85,P96,P110,P124,P135)</f>
        <v>0</v>
      </c>
      <c r="Q45" s="40">
        <f>SUM(Q46,Q60,Q74,Q85,Q96,Q110,Q124,Q135)</f>
        <v>0</v>
      </c>
      <c r="R45" s="45"/>
      <c r="S45" s="45"/>
      <c r="T45" s="335"/>
      <c r="U45" s="336"/>
      <c r="X45" s="3"/>
      <c r="AB45" s="5" t="s">
        <v>413</v>
      </c>
      <c r="AC45" s="5" t="s">
        <v>474</v>
      </c>
    </row>
    <row r="46" spans="2:29" ht="15" customHeight="1">
      <c r="B46" s="327" t="s">
        <v>475</v>
      </c>
      <c r="C46" s="40">
        <f>+SUM(C47:C49,C53:C56)</f>
        <v>0</v>
      </c>
      <c r="D46" s="40">
        <f>+SUM(D47:D49,D53:D56)</f>
        <v>0</v>
      </c>
      <c r="E46" s="40">
        <f>+SUM(E47:E49,E53:E56)</f>
        <v>0</v>
      </c>
      <c r="F46" s="323"/>
      <c r="G46" s="40">
        <f>+SUM(G47:G49,G53:G56)</f>
        <v>0</v>
      </c>
      <c r="H46" s="40">
        <f>+SUM(H47:H49,H53:H56)</f>
        <v>0</v>
      </c>
      <c r="I46" s="40">
        <f>+SUM(I47:I49,I53:I56)</f>
        <v>0</v>
      </c>
      <c r="J46" s="40">
        <f>+SUM(J47:J49,J53:J56)</f>
        <v>0</v>
      </c>
      <c r="K46" s="40">
        <f>+SUM(K47:K49,K53:K56)</f>
        <v>0</v>
      </c>
      <c r="L46" s="323"/>
      <c r="M46" s="40">
        <f>+SUM(M47:M49,M53:M56)</f>
        <v>0</v>
      </c>
      <c r="N46" s="40">
        <f>+SUM(N47:N49,N53:N56)</f>
        <v>0</v>
      </c>
      <c r="O46" s="40">
        <f>+SUM(O47:O49,O53:O56)</f>
        <v>0</v>
      </c>
      <c r="P46" s="40">
        <f>+SUM(P47:P49,P53:P56)</f>
        <v>0</v>
      </c>
      <c r="Q46" s="40">
        <f>+SUM(Q47:Q49,Q53:Q56)</f>
        <v>0</v>
      </c>
      <c r="R46" s="45"/>
      <c r="S46" s="45"/>
      <c r="T46" s="335"/>
      <c r="U46" s="336"/>
      <c r="X46" s="3"/>
      <c r="AB46" s="5" t="s">
        <v>431</v>
      </c>
      <c r="AC46" s="5" t="s">
        <v>438</v>
      </c>
    </row>
    <row r="47" spans="2:29" ht="15" customHeight="1">
      <c r="B47" s="329" t="s">
        <v>260</v>
      </c>
      <c r="C47" s="40">
        <f t="shared" si="3"/>
        <v>0</v>
      </c>
      <c r="D47" s="40">
        <f t="shared" si="4"/>
        <v>0</v>
      </c>
      <c r="E47" s="40">
        <f t="shared" si="5"/>
        <v>0</v>
      </c>
      <c r="F47" s="323"/>
      <c r="G47" s="330"/>
      <c r="H47" s="330"/>
      <c r="I47" s="40">
        <f t="shared" si="6"/>
        <v>0</v>
      </c>
      <c r="J47" s="40">
        <f t="shared" si="6"/>
        <v>0</v>
      </c>
      <c r="K47" s="330"/>
      <c r="L47" s="323"/>
      <c r="M47" s="330"/>
      <c r="N47" s="330"/>
      <c r="O47" s="330"/>
      <c r="P47" s="330"/>
      <c r="Q47" s="330"/>
      <c r="R47" s="45"/>
      <c r="S47" s="45"/>
      <c r="T47" s="332" t="str">
        <f t="shared" ref="T47:T48" si="30">IF(AND(D47&gt;=0,G47-M47&gt;=0,H47-N47&gt;=0),"OK","Please explain =&gt;")</f>
        <v>OK</v>
      </c>
      <c r="U47" s="39"/>
      <c r="X47" s="3"/>
      <c r="AB47" s="5" t="s">
        <v>476</v>
      </c>
      <c r="AC47" s="5" t="s">
        <v>477</v>
      </c>
    </row>
    <row r="48" spans="2:29" ht="15" customHeight="1">
      <c r="B48" s="329" t="s">
        <v>261</v>
      </c>
      <c r="C48" s="40">
        <f t="shared" si="3"/>
        <v>0</v>
      </c>
      <c r="D48" s="40">
        <f t="shared" si="4"/>
        <v>0</v>
      </c>
      <c r="E48" s="40">
        <f t="shared" si="5"/>
        <v>0</v>
      </c>
      <c r="F48" s="323"/>
      <c r="G48" s="330"/>
      <c r="H48" s="330"/>
      <c r="I48" s="40">
        <f t="shared" si="6"/>
        <v>0</v>
      </c>
      <c r="J48" s="40">
        <f t="shared" si="6"/>
        <v>0</v>
      </c>
      <c r="K48" s="330"/>
      <c r="L48" s="323"/>
      <c r="M48" s="330"/>
      <c r="N48" s="330"/>
      <c r="O48" s="330"/>
      <c r="P48" s="330"/>
      <c r="Q48" s="330"/>
      <c r="R48" s="45"/>
      <c r="S48" s="45"/>
      <c r="T48" s="332" t="str">
        <f t="shared" si="30"/>
        <v>OK</v>
      </c>
      <c r="U48" s="39"/>
      <c r="X48" s="3"/>
      <c r="AB48" s="5" t="s">
        <v>478</v>
      </c>
      <c r="AC48" s="5" t="s">
        <v>479</v>
      </c>
    </row>
    <row r="49" spans="2:29" ht="15" customHeight="1">
      <c r="B49" s="329" t="s">
        <v>262</v>
      </c>
      <c r="C49" s="40">
        <f>SUM(C50:C52)</f>
        <v>0</v>
      </c>
      <c r="D49" s="40">
        <f>SUM(D50:D52)</f>
        <v>0</v>
      </c>
      <c r="E49" s="40">
        <f>SUM(E50:E52)</f>
        <v>0</v>
      </c>
      <c r="F49" s="323"/>
      <c r="G49" s="40">
        <f>SUM(G50:G52)</f>
        <v>0</v>
      </c>
      <c r="H49" s="40">
        <f>SUM(H50:H52)</f>
        <v>0</v>
      </c>
      <c r="I49" s="40">
        <f>SUM(I50:I52)</f>
        <v>0</v>
      </c>
      <c r="J49" s="40">
        <f>SUM(J50:J52)</f>
        <v>0</v>
      </c>
      <c r="K49" s="40">
        <f>SUM(K50:K52)</f>
        <v>0</v>
      </c>
      <c r="L49" s="323"/>
      <c r="M49" s="40">
        <f>SUM(M50:M52)</f>
        <v>0</v>
      </c>
      <c r="N49" s="40">
        <f>SUM(N50:N52)</f>
        <v>0</v>
      </c>
      <c r="O49" s="40">
        <f>SUM(O50:O52)</f>
        <v>0</v>
      </c>
      <c r="P49" s="40">
        <f>SUM(P50:P52)</f>
        <v>0</v>
      </c>
      <c r="Q49" s="40">
        <f>SUM(Q50:Q52)</f>
        <v>0</v>
      </c>
      <c r="R49" s="45"/>
      <c r="S49" s="45"/>
      <c r="T49" s="335"/>
      <c r="U49" s="336"/>
      <c r="X49" s="3"/>
      <c r="AB49" s="5" t="s">
        <v>431</v>
      </c>
      <c r="AC49" s="5" t="s">
        <v>438</v>
      </c>
    </row>
    <row r="50" spans="2:29" ht="15" customHeight="1">
      <c r="B50" s="339" t="s">
        <v>419</v>
      </c>
      <c r="C50" s="41">
        <f t="shared" si="3"/>
        <v>0</v>
      </c>
      <c r="D50" s="41">
        <f t="shared" si="4"/>
        <v>0</v>
      </c>
      <c r="E50" s="41">
        <f t="shared" si="5"/>
        <v>0</v>
      </c>
      <c r="F50" s="323"/>
      <c r="G50" s="330"/>
      <c r="H50" s="330"/>
      <c r="I50" s="40">
        <f t="shared" si="6"/>
        <v>0</v>
      </c>
      <c r="J50" s="40">
        <f t="shared" si="6"/>
        <v>0</v>
      </c>
      <c r="K50" s="330"/>
      <c r="L50" s="323"/>
      <c r="M50" s="330"/>
      <c r="N50" s="330"/>
      <c r="O50" s="330"/>
      <c r="P50" s="330"/>
      <c r="Q50" s="330"/>
      <c r="R50" s="45"/>
      <c r="S50" s="45"/>
      <c r="T50" s="332" t="str">
        <f t="shared" ref="T50:T55" si="31">IF(AND(D50&gt;=0,G50-M50&gt;=0,H50-N50&gt;=0),"OK","Please explain =&gt;")</f>
        <v>OK</v>
      </c>
      <c r="U50" s="39"/>
      <c r="X50" s="3"/>
      <c r="AB50" s="5" t="s">
        <v>480</v>
      </c>
      <c r="AC50" s="5" t="s">
        <v>481</v>
      </c>
    </row>
    <row r="51" spans="2:29" ht="15" customHeight="1">
      <c r="B51" s="339" t="s">
        <v>422</v>
      </c>
      <c r="C51" s="41">
        <f t="shared" si="3"/>
        <v>0</v>
      </c>
      <c r="D51" s="41">
        <f t="shared" si="4"/>
        <v>0</v>
      </c>
      <c r="E51" s="41">
        <f t="shared" si="5"/>
        <v>0</v>
      </c>
      <c r="F51" s="323"/>
      <c r="G51" s="330"/>
      <c r="H51" s="330"/>
      <c r="I51" s="40">
        <f t="shared" si="6"/>
        <v>0</v>
      </c>
      <c r="J51" s="40">
        <f t="shared" si="6"/>
        <v>0</v>
      </c>
      <c r="K51" s="330"/>
      <c r="L51" s="323"/>
      <c r="M51" s="330"/>
      <c r="N51" s="330"/>
      <c r="O51" s="330"/>
      <c r="P51" s="330"/>
      <c r="Q51" s="330"/>
      <c r="R51" s="45"/>
      <c r="S51" s="45"/>
      <c r="T51" s="332" t="str">
        <f t="shared" si="31"/>
        <v>OK</v>
      </c>
      <c r="U51" s="39"/>
      <c r="X51" s="3"/>
      <c r="AB51" s="5" t="s">
        <v>482</v>
      </c>
      <c r="AC51" s="5" t="s">
        <v>483</v>
      </c>
    </row>
    <row r="52" spans="2:29" ht="15" customHeight="1">
      <c r="B52" s="339" t="s">
        <v>425</v>
      </c>
      <c r="C52" s="41">
        <f t="shared" si="3"/>
        <v>0</v>
      </c>
      <c r="D52" s="41">
        <f t="shared" si="4"/>
        <v>0</v>
      </c>
      <c r="E52" s="41">
        <f t="shared" si="5"/>
        <v>0</v>
      </c>
      <c r="F52" s="323"/>
      <c r="G52" s="330"/>
      <c r="H52" s="330"/>
      <c r="I52" s="40">
        <f t="shared" si="6"/>
        <v>0</v>
      </c>
      <c r="J52" s="40">
        <f t="shared" si="6"/>
        <v>0</v>
      </c>
      <c r="K52" s="330"/>
      <c r="L52" s="323"/>
      <c r="M52" s="330"/>
      <c r="N52" s="330"/>
      <c r="O52" s="330"/>
      <c r="P52" s="330"/>
      <c r="Q52" s="330"/>
      <c r="R52" s="45"/>
      <c r="S52" s="45"/>
      <c r="T52" s="332" t="str">
        <f t="shared" si="31"/>
        <v>OK</v>
      </c>
      <c r="U52" s="39"/>
      <c r="X52" s="3"/>
      <c r="AB52" s="5" t="s">
        <v>484</v>
      </c>
      <c r="AC52" s="5" t="s">
        <v>485</v>
      </c>
    </row>
    <row r="53" spans="2:29" ht="15" customHeight="1">
      <c r="B53" s="329" t="s">
        <v>263</v>
      </c>
      <c r="C53" s="40">
        <f t="shared" si="3"/>
        <v>0</v>
      </c>
      <c r="D53" s="40">
        <f t="shared" si="4"/>
        <v>0</v>
      </c>
      <c r="E53" s="40">
        <f t="shared" si="5"/>
        <v>0</v>
      </c>
      <c r="F53" s="323"/>
      <c r="G53" s="330"/>
      <c r="H53" s="330"/>
      <c r="I53" s="40">
        <f t="shared" si="6"/>
        <v>0</v>
      </c>
      <c r="J53" s="40">
        <f t="shared" si="6"/>
        <v>0</v>
      </c>
      <c r="K53" s="330"/>
      <c r="L53" s="323"/>
      <c r="M53" s="330"/>
      <c r="N53" s="330"/>
      <c r="O53" s="330"/>
      <c r="P53" s="330"/>
      <c r="Q53" s="330"/>
      <c r="R53" s="45"/>
      <c r="S53" s="45"/>
      <c r="T53" s="332" t="str">
        <f t="shared" si="31"/>
        <v>OK</v>
      </c>
      <c r="U53" s="39"/>
      <c r="X53" s="3"/>
      <c r="AB53" s="5" t="s">
        <v>486</v>
      </c>
      <c r="AC53" s="5" t="s">
        <v>487</v>
      </c>
    </row>
    <row r="54" spans="2:29" ht="15" customHeight="1">
      <c r="B54" s="329" t="s">
        <v>430</v>
      </c>
      <c r="C54" s="40">
        <f t="shared" si="3"/>
        <v>0</v>
      </c>
      <c r="D54" s="40">
        <f t="shared" si="4"/>
        <v>0</v>
      </c>
      <c r="E54" s="40">
        <f t="shared" si="5"/>
        <v>0</v>
      </c>
      <c r="F54" s="323"/>
      <c r="G54" s="330"/>
      <c r="H54" s="330"/>
      <c r="I54" s="40">
        <f t="shared" si="6"/>
        <v>0</v>
      </c>
      <c r="J54" s="40">
        <f t="shared" si="6"/>
        <v>0</v>
      </c>
      <c r="K54" s="330"/>
      <c r="L54" s="323"/>
      <c r="M54" s="330"/>
      <c r="N54" s="330"/>
      <c r="O54" s="330"/>
      <c r="P54" s="330"/>
      <c r="Q54" s="330"/>
      <c r="R54" s="45"/>
      <c r="S54" s="45"/>
      <c r="T54" s="332" t="str">
        <f t="shared" si="31"/>
        <v>OK</v>
      </c>
      <c r="U54" s="39"/>
      <c r="X54" s="3"/>
      <c r="AB54" s="5" t="s">
        <v>488</v>
      </c>
      <c r="AC54" s="5" t="s">
        <v>489</v>
      </c>
    </row>
    <row r="55" spans="2:29" ht="15" customHeight="1">
      <c r="B55" s="329" t="s">
        <v>265</v>
      </c>
      <c r="C55" s="40">
        <f t="shared" si="3"/>
        <v>0</v>
      </c>
      <c r="D55" s="40">
        <f t="shared" si="4"/>
        <v>0</v>
      </c>
      <c r="E55" s="40">
        <f t="shared" si="5"/>
        <v>0</v>
      </c>
      <c r="F55" s="323"/>
      <c r="G55" s="330"/>
      <c r="H55" s="330"/>
      <c r="I55" s="40">
        <f t="shared" si="6"/>
        <v>0</v>
      </c>
      <c r="J55" s="40">
        <f t="shared" si="6"/>
        <v>0</v>
      </c>
      <c r="K55" s="330"/>
      <c r="L55" s="323"/>
      <c r="M55" s="330"/>
      <c r="N55" s="330"/>
      <c r="O55" s="330"/>
      <c r="P55" s="330"/>
      <c r="Q55" s="330"/>
      <c r="R55" s="45"/>
      <c r="S55" s="45"/>
      <c r="T55" s="332" t="str">
        <f t="shared" si="31"/>
        <v>OK</v>
      </c>
      <c r="U55" s="39"/>
      <c r="X55" s="3"/>
      <c r="AB55" s="5" t="s">
        <v>490</v>
      </c>
      <c r="AC55" s="5" t="s">
        <v>491</v>
      </c>
    </row>
    <row r="56" spans="2:29" ht="15" customHeight="1">
      <c r="B56" s="333" t="s">
        <v>266</v>
      </c>
      <c r="C56" s="40">
        <f>+C57+C58+C59</f>
        <v>0</v>
      </c>
      <c r="D56" s="40">
        <f t="shared" ref="D56:E56" si="32">+D57+D58+D59</f>
        <v>0</v>
      </c>
      <c r="E56" s="40">
        <f t="shared" si="32"/>
        <v>0</v>
      </c>
      <c r="F56" s="323"/>
      <c r="G56" s="40">
        <f t="shared" ref="G56:K56" si="33">+G57+G58+G59</f>
        <v>0</v>
      </c>
      <c r="H56" s="40">
        <f t="shared" si="33"/>
        <v>0</v>
      </c>
      <c r="I56" s="40">
        <f t="shared" si="33"/>
        <v>0</v>
      </c>
      <c r="J56" s="40">
        <f t="shared" si="33"/>
        <v>0</v>
      </c>
      <c r="K56" s="40">
        <f t="shared" si="33"/>
        <v>0</v>
      </c>
      <c r="L56" s="323"/>
      <c r="M56" s="40">
        <f t="shared" ref="M56:Q56" si="34">+M57+M58+M59</f>
        <v>0</v>
      </c>
      <c r="N56" s="40">
        <f t="shared" si="34"/>
        <v>0</v>
      </c>
      <c r="O56" s="40">
        <f t="shared" si="34"/>
        <v>0</v>
      </c>
      <c r="P56" s="40">
        <f t="shared" si="34"/>
        <v>0</v>
      </c>
      <c r="Q56" s="40">
        <f t="shared" si="34"/>
        <v>0</v>
      </c>
      <c r="R56" s="337"/>
      <c r="S56" s="337"/>
      <c r="T56" s="335"/>
      <c r="U56" s="336"/>
      <c r="X56" s="3"/>
      <c r="AB56" s="5" t="s">
        <v>492</v>
      </c>
      <c r="AC56" s="5" t="s">
        <v>493</v>
      </c>
    </row>
    <row r="57" spans="2:29" ht="15" customHeight="1">
      <c r="B57" s="334" t="s">
        <v>447</v>
      </c>
      <c r="C57" s="41">
        <f>SUM(G57:K57)</f>
        <v>0</v>
      </c>
      <c r="D57" s="41">
        <f t="shared" ref="D57:D59" si="35">C57-E57</f>
        <v>0</v>
      </c>
      <c r="E57" s="41">
        <f t="shared" ref="E57:E59" si="36">SUM(M57:Q57)</f>
        <v>0</v>
      </c>
      <c r="F57" s="323"/>
      <c r="G57" s="330"/>
      <c r="H57" s="330"/>
      <c r="I57" s="40">
        <f t="shared" ref="I57:J59" si="37">O57</f>
        <v>0</v>
      </c>
      <c r="J57" s="40">
        <f t="shared" si="37"/>
        <v>0</v>
      </c>
      <c r="K57" s="330"/>
      <c r="L57" s="323"/>
      <c r="M57" s="330"/>
      <c r="N57" s="330"/>
      <c r="O57" s="330"/>
      <c r="P57" s="330"/>
      <c r="Q57" s="330"/>
      <c r="R57" s="337"/>
      <c r="S57" s="337"/>
      <c r="T57" s="332" t="str">
        <f t="shared" ref="T57:T59" si="38">IF(AND(D57&gt;=0,G57-M57&gt;=0,H57-N57&gt;=0),"OK","Please explain =&gt;")</f>
        <v>OK</v>
      </c>
      <c r="U57" s="39"/>
      <c r="X57" s="3"/>
      <c r="AB57" s="5" t="s">
        <v>494</v>
      </c>
      <c r="AC57" s="5" t="s">
        <v>495</v>
      </c>
    </row>
    <row r="58" spans="2:29" ht="15" customHeight="1">
      <c r="B58" s="334" t="s">
        <v>450</v>
      </c>
      <c r="C58" s="41">
        <f t="shared" ref="C58:C59" si="39">SUM(G58:K58)</f>
        <v>0</v>
      </c>
      <c r="D58" s="41">
        <f t="shared" si="35"/>
        <v>0</v>
      </c>
      <c r="E58" s="41">
        <f t="shared" si="36"/>
        <v>0</v>
      </c>
      <c r="F58" s="323"/>
      <c r="G58" s="330"/>
      <c r="H58" s="330"/>
      <c r="I58" s="40">
        <f t="shared" si="37"/>
        <v>0</v>
      </c>
      <c r="J58" s="40">
        <f t="shared" si="37"/>
        <v>0</v>
      </c>
      <c r="K58" s="330"/>
      <c r="L58" s="323"/>
      <c r="M58" s="330"/>
      <c r="N58" s="330"/>
      <c r="O58" s="330"/>
      <c r="P58" s="330"/>
      <c r="Q58" s="330"/>
      <c r="R58" s="337"/>
      <c r="S58" s="337"/>
      <c r="T58" s="332" t="str">
        <f t="shared" si="38"/>
        <v>OK</v>
      </c>
      <c r="U58" s="39"/>
      <c r="X58" s="3"/>
      <c r="AB58" s="5" t="s">
        <v>496</v>
      </c>
      <c r="AC58" s="5" t="s">
        <v>497</v>
      </c>
    </row>
    <row r="59" spans="2:29" ht="15" customHeight="1">
      <c r="B59" s="334" t="s">
        <v>453</v>
      </c>
      <c r="C59" s="41">
        <f t="shared" si="39"/>
        <v>0</v>
      </c>
      <c r="D59" s="41">
        <f t="shared" si="35"/>
        <v>0</v>
      </c>
      <c r="E59" s="41">
        <f t="shared" si="36"/>
        <v>0</v>
      </c>
      <c r="F59" s="323"/>
      <c r="G59" s="330"/>
      <c r="H59" s="330"/>
      <c r="I59" s="40">
        <f t="shared" si="37"/>
        <v>0</v>
      </c>
      <c r="J59" s="40">
        <f t="shared" si="37"/>
        <v>0</v>
      </c>
      <c r="K59" s="330"/>
      <c r="L59" s="323"/>
      <c r="M59" s="330"/>
      <c r="N59" s="330"/>
      <c r="O59" s="330"/>
      <c r="P59" s="330"/>
      <c r="Q59" s="330"/>
      <c r="R59" s="337"/>
      <c r="S59" s="337"/>
      <c r="T59" s="332" t="str">
        <f t="shared" si="38"/>
        <v>OK</v>
      </c>
      <c r="U59" s="39"/>
      <c r="X59" s="3"/>
      <c r="AB59" s="5" t="s">
        <v>498</v>
      </c>
      <c r="AC59" s="5" t="s">
        <v>499</v>
      </c>
    </row>
    <row r="60" spans="2:29" ht="15" customHeight="1">
      <c r="B60" s="327" t="s">
        <v>500</v>
      </c>
      <c r="C60" s="40">
        <f>+SUM(C61:C63,C67:C70)</f>
        <v>0</v>
      </c>
      <c r="D60" s="40">
        <f>+SUM(D61:D63,D67:D70)</f>
        <v>0</v>
      </c>
      <c r="E60" s="40">
        <f>+SUM(E61:E63,E67:E70)</f>
        <v>0</v>
      </c>
      <c r="F60" s="323"/>
      <c r="G60" s="41">
        <f>+SUM(G61:G63,G67:G70)</f>
        <v>0</v>
      </c>
      <c r="H60" s="41">
        <f>+SUM(H61:H63,H67:H70)</f>
        <v>0</v>
      </c>
      <c r="I60" s="41">
        <f>+SUM(I61:I63,I67:I70)</f>
        <v>0</v>
      </c>
      <c r="J60" s="41">
        <f>+SUM(J61:J63,J67:J70)</f>
        <v>0</v>
      </c>
      <c r="K60" s="41">
        <f>+SUM(K61:K63,K67:K70)</f>
        <v>0</v>
      </c>
      <c r="L60" s="323"/>
      <c r="M60" s="41">
        <f>+SUM(M61:M63,M67:M70)</f>
        <v>0</v>
      </c>
      <c r="N60" s="41">
        <f>+SUM(N61:N63,N67:N70)</f>
        <v>0</v>
      </c>
      <c r="O60" s="41">
        <f>+SUM(O61:O63,O67:O70)</f>
        <v>0</v>
      </c>
      <c r="P60" s="41">
        <f>+SUM(P61:P63,P67:P70)</f>
        <v>0</v>
      </c>
      <c r="Q60" s="41">
        <f>+SUM(Q61:Q63,Q67:Q70)</f>
        <v>0</v>
      </c>
      <c r="R60" s="45"/>
      <c r="S60" s="45"/>
      <c r="T60" s="335"/>
      <c r="U60" s="336"/>
      <c r="X60" s="3"/>
      <c r="AB60" s="5" t="s">
        <v>431</v>
      </c>
      <c r="AC60" s="5" t="s">
        <v>465</v>
      </c>
    </row>
    <row r="61" spans="2:29" ht="15" customHeight="1">
      <c r="B61" s="329" t="s">
        <v>260</v>
      </c>
      <c r="C61" s="40">
        <f t="shared" si="3"/>
        <v>0</v>
      </c>
      <c r="D61" s="40">
        <f t="shared" si="4"/>
        <v>0</v>
      </c>
      <c r="E61" s="40">
        <f t="shared" si="5"/>
        <v>0</v>
      </c>
      <c r="F61" s="323"/>
      <c r="G61" s="330"/>
      <c r="H61" s="330"/>
      <c r="I61" s="40">
        <f t="shared" si="6"/>
        <v>0</v>
      </c>
      <c r="J61" s="40">
        <f t="shared" si="6"/>
        <v>0</v>
      </c>
      <c r="K61" s="330"/>
      <c r="L61" s="323"/>
      <c r="M61" s="330"/>
      <c r="N61" s="330"/>
      <c r="O61" s="330"/>
      <c r="P61" s="330"/>
      <c r="Q61" s="330"/>
      <c r="R61" s="45"/>
      <c r="S61" s="45"/>
      <c r="T61" s="332" t="str">
        <f t="shared" ref="T61:T62" si="40">IF(AND(D61&gt;=0,G61-M61&gt;=0,H61-N61&gt;=0),"OK","Please explain =&gt;")</f>
        <v>OK</v>
      </c>
      <c r="U61" s="39"/>
      <c r="X61" s="3"/>
      <c r="AB61" s="5" t="s">
        <v>476</v>
      </c>
      <c r="AC61" s="5" t="s">
        <v>501</v>
      </c>
    </row>
    <row r="62" spans="2:29" ht="15" customHeight="1">
      <c r="B62" s="329" t="s">
        <v>261</v>
      </c>
      <c r="C62" s="40">
        <f t="shared" si="3"/>
        <v>0</v>
      </c>
      <c r="D62" s="40">
        <f t="shared" si="4"/>
        <v>0</v>
      </c>
      <c r="E62" s="40">
        <f t="shared" si="5"/>
        <v>0</v>
      </c>
      <c r="F62" s="323"/>
      <c r="G62" s="330"/>
      <c r="H62" s="330"/>
      <c r="I62" s="40">
        <f t="shared" si="6"/>
        <v>0</v>
      </c>
      <c r="J62" s="40">
        <f t="shared" si="6"/>
        <v>0</v>
      </c>
      <c r="K62" s="330"/>
      <c r="L62" s="323"/>
      <c r="M62" s="330"/>
      <c r="N62" s="330"/>
      <c r="O62" s="330"/>
      <c r="P62" s="330"/>
      <c r="Q62" s="330"/>
      <c r="R62" s="45"/>
      <c r="S62" s="45"/>
      <c r="T62" s="332" t="str">
        <f t="shared" si="40"/>
        <v>OK</v>
      </c>
      <c r="U62" s="39"/>
      <c r="X62" s="3"/>
      <c r="AB62" s="5" t="s">
        <v>478</v>
      </c>
      <c r="AC62" s="5" t="s">
        <v>502</v>
      </c>
    </row>
    <row r="63" spans="2:29" ht="15" customHeight="1">
      <c r="B63" s="329" t="s">
        <v>262</v>
      </c>
      <c r="C63" s="40">
        <f>SUM(C64:C66)</f>
        <v>0</v>
      </c>
      <c r="D63" s="40">
        <f>SUM(D64:D66)</f>
        <v>0</v>
      </c>
      <c r="E63" s="40">
        <f>SUM(E64:E66)</f>
        <v>0</v>
      </c>
      <c r="F63" s="323"/>
      <c r="G63" s="40">
        <f>SUM(G64:G66)</f>
        <v>0</v>
      </c>
      <c r="H63" s="40">
        <f>SUM(H64:H66)</f>
        <v>0</v>
      </c>
      <c r="I63" s="40">
        <f>SUM(I64:I66)</f>
        <v>0</v>
      </c>
      <c r="J63" s="40">
        <f>SUM(J64:J66)</f>
        <v>0</v>
      </c>
      <c r="K63" s="40">
        <f>SUM(K64:K66)</f>
        <v>0</v>
      </c>
      <c r="L63" s="323"/>
      <c r="M63" s="40">
        <f>SUM(M64:M66)</f>
        <v>0</v>
      </c>
      <c r="N63" s="40">
        <f>SUM(N64:N66)</f>
        <v>0</v>
      </c>
      <c r="O63" s="40">
        <f>SUM(O64:O66)</f>
        <v>0</v>
      </c>
      <c r="P63" s="40">
        <f>SUM(P64:P66)</f>
        <v>0</v>
      </c>
      <c r="Q63" s="40">
        <f>SUM(Q64:Q66)</f>
        <v>0</v>
      </c>
      <c r="R63" s="45"/>
      <c r="S63" s="45"/>
      <c r="T63" s="335"/>
      <c r="U63" s="336"/>
      <c r="X63" s="3"/>
      <c r="AB63" s="5" t="s">
        <v>431</v>
      </c>
      <c r="AC63" s="5" t="s">
        <v>465</v>
      </c>
    </row>
    <row r="64" spans="2:29" ht="15" customHeight="1">
      <c r="B64" s="339" t="s">
        <v>419</v>
      </c>
      <c r="C64" s="41">
        <f t="shared" si="3"/>
        <v>0</v>
      </c>
      <c r="D64" s="41">
        <f t="shared" si="4"/>
        <v>0</v>
      </c>
      <c r="E64" s="41">
        <f t="shared" si="5"/>
        <v>0</v>
      </c>
      <c r="F64" s="323"/>
      <c r="G64" s="330"/>
      <c r="H64" s="330"/>
      <c r="I64" s="40">
        <f t="shared" si="6"/>
        <v>0</v>
      </c>
      <c r="J64" s="40">
        <f t="shared" si="6"/>
        <v>0</v>
      </c>
      <c r="K64" s="330"/>
      <c r="L64" s="323"/>
      <c r="M64" s="330"/>
      <c r="N64" s="330"/>
      <c r="O64" s="330"/>
      <c r="P64" s="330"/>
      <c r="Q64" s="330"/>
      <c r="R64" s="45"/>
      <c r="S64" s="45"/>
      <c r="T64" s="332" t="str">
        <f t="shared" ref="T64:T69" si="41">IF(AND(D64&gt;=0,G64-M64&gt;=0,H64-N64&gt;=0),"OK","Please explain =&gt;")</f>
        <v>OK</v>
      </c>
      <c r="U64" s="39"/>
      <c r="X64" s="3"/>
      <c r="AB64" s="5" t="s">
        <v>480</v>
      </c>
      <c r="AC64" s="5" t="s">
        <v>503</v>
      </c>
    </row>
    <row r="65" spans="2:29" ht="15" customHeight="1">
      <c r="B65" s="339" t="s">
        <v>422</v>
      </c>
      <c r="C65" s="41">
        <f t="shared" si="3"/>
        <v>0</v>
      </c>
      <c r="D65" s="41">
        <f t="shared" si="4"/>
        <v>0</v>
      </c>
      <c r="E65" s="41">
        <f t="shared" si="5"/>
        <v>0</v>
      </c>
      <c r="F65" s="323"/>
      <c r="G65" s="330"/>
      <c r="H65" s="330"/>
      <c r="I65" s="40">
        <f t="shared" si="6"/>
        <v>0</v>
      </c>
      <c r="J65" s="40">
        <f t="shared" si="6"/>
        <v>0</v>
      </c>
      <c r="K65" s="330"/>
      <c r="L65" s="323"/>
      <c r="M65" s="330"/>
      <c r="N65" s="330"/>
      <c r="O65" s="330"/>
      <c r="P65" s="330"/>
      <c r="Q65" s="330"/>
      <c r="R65" s="45"/>
      <c r="S65" s="45"/>
      <c r="T65" s="332" t="str">
        <f t="shared" si="41"/>
        <v>OK</v>
      </c>
      <c r="U65" s="39"/>
      <c r="X65" s="3"/>
      <c r="AB65" s="5" t="s">
        <v>482</v>
      </c>
      <c r="AC65" s="5" t="s">
        <v>504</v>
      </c>
    </row>
    <row r="66" spans="2:29" ht="15" customHeight="1">
      <c r="B66" s="339" t="s">
        <v>425</v>
      </c>
      <c r="C66" s="41">
        <f t="shared" si="3"/>
        <v>0</v>
      </c>
      <c r="D66" s="41">
        <f t="shared" si="4"/>
        <v>0</v>
      </c>
      <c r="E66" s="41">
        <f t="shared" si="5"/>
        <v>0</v>
      </c>
      <c r="F66" s="323"/>
      <c r="G66" s="330"/>
      <c r="H66" s="330"/>
      <c r="I66" s="40">
        <f t="shared" si="6"/>
        <v>0</v>
      </c>
      <c r="J66" s="40">
        <f t="shared" si="6"/>
        <v>0</v>
      </c>
      <c r="K66" s="330"/>
      <c r="L66" s="323"/>
      <c r="M66" s="330"/>
      <c r="N66" s="330"/>
      <c r="O66" s="330"/>
      <c r="P66" s="330"/>
      <c r="Q66" s="330"/>
      <c r="R66" s="45"/>
      <c r="S66" s="45"/>
      <c r="T66" s="332" t="str">
        <f t="shared" si="41"/>
        <v>OK</v>
      </c>
      <c r="U66" s="39"/>
      <c r="X66" s="3"/>
      <c r="AB66" s="5" t="s">
        <v>484</v>
      </c>
      <c r="AC66" s="5" t="s">
        <v>505</v>
      </c>
    </row>
    <row r="67" spans="2:29" ht="15" customHeight="1">
      <c r="B67" s="329" t="s">
        <v>263</v>
      </c>
      <c r="C67" s="40">
        <f t="shared" si="3"/>
        <v>0</v>
      </c>
      <c r="D67" s="40">
        <f t="shared" si="4"/>
        <v>0</v>
      </c>
      <c r="E67" s="40">
        <f t="shared" si="5"/>
        <v>0</v>
      </c>
      <c r="F67" s="323"/>
      <c r="G67" s="330"/>
      <c r="H67" s="330"/>
      <c r="I67" s="40">
        <f t="shared" si="6"/>
        <v>0</v>
      </c>
      <c r="J67" s="40">
        <f t="shared" si="6"/>
        <v>0</v>
      </c>
      <c r="K67" s="330"/>
      <c r="L67" s="323"/>
      <c r="M67" s="330"/>
      <c r="N67" s="330"/>
      <c r="O67" s="330"/>
      <c r="P67" s="330"/>
      <c r="Q67" s="330"/>
      <c r="R67" s="45"/>
      <c r="S67" s="45"/>
      <c r="T67" s="332" t="str">
        <f t="shared" si="41"/>
        <v>OK</v>
      </c>
      <c r="U67" s="39"/>
      <c r="X67" s="3"/>
      <c r="AB67" s="5" t="s">
        <v>486</v>
      </c>
      <c r="AC67" s="5" t="s">
        <v>506</v>
      </c>
    </row>
    <row r="68" spans="2:29" ht="15" customHeight="1">
      <c r="B68" s="329" t="s">
        <v>430</v>
      </c>
      <c r="C68" s="40">
        <f t="shared" si="3"/>
        <v>0</v>
      </c>
      <c r="D68" s="40">
        <f t="shared" si="4"/>
        <v>0</v>
      </c>
      <c r="E68" s="40">
        <f t="shared" si="5"/>
        <v>0</v>
      </c>
      <c r="F68" s="323"/>
      <c r="G68" s="330"/>
      <c r="H68" s="330"/>
      <c r="I68" s="40">
        <f t="shared" si="6"/>
        <v>0</v>
      </c>
      <c r="J68" s="40">
        <f t="shared" si="6"/>
        <v>0</v>
      </c>
      <c r="K68" s="330"/>
      <c r="L68" s="323"/>
      <c r="M68" s="330"/>
      <c r="N68" s="330"/>
      <c r="O68" s="330"/>
      <c r="P68" s="330"/>
      <c r="Q68" s="330"/>
      <c r="R68" s="45"/>
      <c r="S68" s="45"/>
      <c r="T68" s="332" t="str">
        <f t="shared" si="41"/>
        <v>OK</v>
      </c>
      <c r="U68" s="39"/>
      <c r="X68" s="3"/>
      <c r="AB68" s="5" t="s">
        <v>488</v>
      </c>
      <c r="AC68" s="5" t="s">
        <v>507</v>
      </c>
    </row>
    <row r="69" spans="2:29" ht="15" customHeight="1">
      <c r="B69" s="329" t="s">
        <v>265</v>
      </c>
      <c r="C69" s="40">
        <f t="shared" si="3"/>
        <v>0</v>
      </c>
      <c r="D69" s="40">
        <f t="shared" si="4"/>
        <v>0</v>
      </c>
      <c r="E69" s="40">
        <f t="shared" si="5"/>
        <v>0</v>
      </c>
      <c r="F69" s="323"/>
      <c r="G69" s="330"/>
      <c r="H69" s="330"/>
      <c r="I69" s="40">
        <f t="shared" si="6"/>
        <v>0</v>
      </c>
      <c r="J69" s="40">
        <f t="shared" si="6"/>
        <v>0</v>
      </c>
      <c r="K69" s="330"/>
      <c r="L69" s="323"/>
      <c r="M69" s="330"/>
      <c r="N69" s="330"/>
      <c r="O69" s="330"/>
      <c r="P69" s="330"/>
      <c r="Q69" s="330"/>
      <c r="R69" s="45"/>
      <c r="S69" s="45"/>
      <c r="T69" s="332" t="str">
        <f t="shared" si="41"/>
        <v>OK</v>
      </c>
      <c r="U69" s="39"/>
      <c r="X69" s="3"/>
      <c r="AB69" s="5" t="s">
        <v>490</v>
      </c>
      <c r="AC69" s="5" t="s">
        <v>508</v>
      </c>
    </row>
    <row r="70" spans="2:29" ht="15" customHeight="1">
      <c r="B70" s="333" t="s">
        <v>266</v>
      </c>
      <c r="C70" s="40">
        <f>+C71+C72+C73</f>
        <v>0</v>
      </c>
      <c r="D70" s="40">
        <f t="shared" ref="D70:E70" si="42">+D71+D72+D73</f>
        <v>0</v>
      </c>
      <c r="E70" s="40">
        <f t="shared" si="42"/>
        <v>0</v>
      </c>
      <c r="F70" s="323"/>
      <c r="G70" s="40">
        <f t="shared" ref="G70:K70" si="43">+G71+G72+G73</f>
        <v>0</v>
      </c>
      <c r="H70" s="40">
        <f t="shared" si="43"/>
        <v>0</v>
      </c>
      <c r="I70" s="40">
        <f t="shared" si="43"/>
        <v>0</v>
      </c>
      <c r="J70" s="40">
        <f t="shared" si="43"/>
        <v>0</v>
      </c>
      <c r="K70" s="40">
        <f t="shared" si="43"/>
        <v>0</v>
      </c>
      <c r="L70" s="323"/>
      <c r="M70" s="40">
        <f t="shared" ref="M70:Q70" si="44">+M71+M72+M73</f>
        <v>0</v>
      </c>
      <c r="N70" s="40">
        <f t="shared" si="44"/>
        <v>0</v>
      </c>
      <c r="O70" s="40">
        <f t="shared" si="44"/>
        <v>0</v>
      </c>
      <c r="P70" s="40">
        <f t="shared" si="44"/>
        <v>0</v>
      </c>
      <c r="Q70" s="40">
        <f t="shared" si="44"/>
        <v>0</v>
      </c>
      <c r="R70" s="337"/>
      <c r="S70" s="337"/>
      <c r="T70" s="335"/>
      <c r="U70" s="336"/>
      <c r="X70" s="3"/>
      <c r="AB70" s="5" t="s">
        <v>509</v>
      </c>
      <c r="AC70" s="5" t="s">
        <v>510</v>
      </c>
    </row>
    <row r="71" spans="2:29" ht="15" customHeight="1">
      <c r="B71" s="334" t="s">
        <v>447</v>
      </c>
      <c r="C71" s="41">
        <f t="shared" ref="C71:C72" si="45">SUM(G71:K71)</f>
        <v>0</v>
      </c>
      <c r="D71" s="41">
        <f t="shared" ref="D71:D73" si="46">C71-E71</f>
        <v>0</v>
      </c>
      <c r="E71" s="41">
        <f t="shared" ref="E71:E73" si="47">SUM(M71:Q71)</f>
        <v>0</v>
      </c>
      <c r="F71" s="323"/>
      <c r="G71" s="330"/>
      <c r="H71" s="330"/>
      <c r="I71" s="40">
        <f t="shared" ref="I71:J73" si="48">O71</f>
        <v>0</v>
      </c>
      <c r="J71" s="40">
        <f t="shared" si="48"/>
        <v>0</v>
      </c>
      <c r="K71" s="330"/>
      <c r="L71" s="323"/>
      <c r="M71" s="330"/>
      <c r="N71" s="330"/>
      <c r="O71" s="330"/>
      <c r="P71" s="330"/>
      <c r="Q71" s="330"/>
      <c r="R71" s="337"/>
      <c r="S71" s="337"/>
      <c r="T71" s="332" t="str">
        <f t="shared" ref="T71:T73" si="49">IF(AND(D71&gt;=0,G71-M71&gt;=0,H71-N71&gt;=0),"OK","Please explain =&gt;")</f>
        <v>OK</v>
      </c>
      <c r="U71" s="39"/>
      <c r="X71" s="3"/>
      <c r="AB71" s="5" t="s">
        <v>494</v>
      </c>
      <c r="AC71" s="5" t="s">
        <v>511</v>
      </c>
    </row>
    <row r="72" spans="2:29" ht="15" customHeight="1">
      <c r="B72" s="334" t="s">
        <v>450</v>
      </c>
      <c r="C72" s="41">
        <f t="shared" si="45"/>
        <v>0</v>
      </c>
      <c r="D72" s="41">
        <f t="shared" si="46"/>
        <v>0</v>
      </c>
      <c r="E72" s="41">
        <f t="shared" si="47"/>
        <v>0</v>
      </c>
      <c r="F72" s="323"/>
      <c r="G72" s="330"/>
      <c r="H72" s="330"/>
      <c r="I72" s="40">
        <f t="shared" si="48"/>
        <v>0</v>
      </c>
      <c r="J72" s="40">
        <f t="shared" si="48"/>
        <v>0</v>
      </c>
      <c r="K72" s="330"/>
      <c r="L72" s="323"/>
      <c r="M72" s="330"/>
      <c r="N72" s="330"/>
      <c r="O72" s="330"/>
      <c r="P72" s="330"/>
      <c r="Q72" s="330"/>
      <c r="R72" s="337"/>
      <c r="S72" s="337"/>
      <c r="T72" s="332" t="str">
        <f t="shared" si="49"/>
        <v>OK</v>
      </c>
      <c r="U72" s="39"/>
      <c r="X72" s="3"/>
      <c r="AB72" s="5" t="s">
        <v>496</v>
      </c>
      <c r="AC72" s="5" t="s">
        <v>512</v>
      </c>
    </row>
    <row r="73" spans="2:29" ht="15" customHeight="1">
      <c r="B73" s="334" t="s">
        <v>453</v>
      </c>
      <c r="C73" s="41">
        <f t="shared" ref="C73" si="50">SUM(G73:K73)</f>
        <v>0</v>
      </c>
      <c r="D73" s="41">
        <f t="shared" si="46"/>
        <v>0</v>
      </c>
      <c r="E73" s="41">
        <f t="shared" si="47"/>
        <v>0</v>
      </c>
      <c r="F73" s="323"/>
      <c r="G73" s="330"/>
      <c r="H73" s="330"/>
      <c r="I73" s="40">
        <f t="shared" si="48"/>
        <v>0</v>
      </c>
      <c r="J73" s="40">
        <f t="shared" si="48"/>
        <v>0</v>
      </c>
      <c r="K73" s="330"/>
      <c r="L73" s="323"/>
      <c r="M73" s="330"/>
      <c r="N73" s="330"/>
      <c r="O73" s="330"/>
      <c r="P73" s="330"/>
      <c r="Q73" s="330"/>
      <c r="R73" s="337"/>
      <c r="S73" s="337"/>
      <c r="T73" s="332" t="str">
        <f t="shared" si="49"/>
        <v>OK</v>
      </c>
      <c r="U73" s="39"/>
      <c r="X73" s="3"/>
      <c r="AB73" s="5" t="s">
        <v>498</v>
      </c>
      <c r="AC73" s="5" t="s">
        <v>513</v>
      </c>
    </row>
    <row r="74" spans="2:29" ht="15" customHeight="1">
      <c r="B74" s="327" t="s">
        <v>514</v>
      </c>
      <c r="C74" s="40">
        <f>+SUM(C75:C81)</f>
        <v>0</v>
      </c>
      <c r="D74" s="40">
        <f>+SUM(D75:D81)</f>
        <v>0</v>
      </c>
      <c r="E74" s="40">
        <f>+SUM(E75:E81)</f>
        <v>0</v>
      </c>
      <c r="F74" s="323"/>
      <c r="G74" s="40">
        <f>+SUM(G75:G81)</f>
        <v>0</v>
      </c>
      <c r="H74" s="40">
        <f>+SUM(H75:H81)</f>
        <v>0</v>
      </c>
      <c r="I74" s="40">
        <f>+SUM(I75:I81)</f>
        <v>0</v>
      </c>
      <c r="J74" s="40">
        <f>+SUM(J75:J81)</f>
        <v>0</v>
      </c>
      <c r="K74" s="40">
        <f>+SUM(K75:K81)</f>
        <v>0</v>
      </c>
      <c r="L74" s="323"/>
      <c r="M74" s="40">
        <f>+SUM(M75:M81)</f>
        <v>0</v>
      </c>
      <c r="N74" s="40">
        <f>+SUM(N75:N81)</f>
        <v>0</v>
      </c>
      <c r="O74" s="40">
        <f>+SUM(O75:O81)</f>
        <v>0</v>
      </c>
      <c r="P74" s="40">
        <f>+SUM(P75:P81)</f>
        <v>0</v>
      </c>
      <c r="Q74" s="40">
        <f>+SUM(Q75:Q81)</f>
        <v>0</v>
      </c>
      <c r="R74" s="45"/>
      <c r="S74" s="45"/>
      <c r="T74" s="335"/>
      <c r="U74" s="336"/>
      <c r="X74" s="3"/>
      <c r="AB74" s="5" t="s">
        <v>431</v>
      </c>
      <c r="AC74" s="5" t="s">
        <v>438</v>
      </c>
    </row>
    <row r="75" spans="2:29" ht="15" customHeight="1">
      <c r="B75" s="329" t="s">
        <v>260</v>
      </c>
      <c r="C75" s="40">
        <f t="shared" si="3"/>
        <v>0</v>
      </c>
      <c r="D75" s="40">
        <f t="shared" si="4"/>
        <v>0</v>
      </c>
      <c r="E75" s="40">
        <f t="shared" si="5"/>
        <v>0</v>
      </c>
      <c r="F75" s="323"/>
      <c r="G75" s="330"/>
      <c r="H75" s="330"/>
      <c r="I75" s="40">
        <f t="shared" si="6"/>
        <v>0</v>
      </c>
      <c r="J75" s="40">
        <f t="shared" si="6"/>
        <v>0</v>
      </c>
      <c r="K75" s="330"/>
      <c r="L75" s="323"/>
      <c r="M75" s="330"/>
      <c r="N75" s="330"/>
      <c r="O75" s="330"/>
      <c r="P75" s="330"/>
      <c r="Q75" s="330"/>
      <c r="R75" s="45"/>
      <c r="S75" s="45"/>
      <c r="T75" s="332" t="str">
        <f t="shared" ref="T75:T80" si="51">IF(AND(D75&gt;=0,G75-M75&gt;=0,H75-N75&gt;=0),"OK","Please explain =&gt;")</f>
        <v>OK</v>
      </c>
      <c r="U75" s="39"/>
      <c r="X75" s="3"/>
      <c r="AB75" s="5" t="s">
        <v>515</v>
      </c>
      <c r="AC75" s="5" t="s">
        <v>516</v>
      </c>
    </row>
    <row r="76" spans="2:29" ht="15" customHeight="1">
      <c r="B76" s="329" t="s">
        <v>261</v>
      </c>
      <c r="C76" s="40">
        <f t="shared" si="3"/>
        <v>0</v>
      </c>
      <c r="D76" s="40">
        <f t="shared" si="4"/>
        <v>0</v>
      </c>
      <c r="E76" s="40">
        <f t="shared" si="5"/>
        <v>0</v>
      </c>
      <c r="F76" s="323"/>
      <c r="G76" s="330"/>
      <c r="H76" s="330"/>
      <c r="I76" s="40">
        <f t="shared" si="6"/>
        <v>0</v>
      </c>
      <c r="J76" s="40">
        <f t="shared" si="6"/>
        <v>0</v>
      </c>
      <c r="K76" s="330"/>
      <c r="L76" s="323"/>
      <c r="M76" s="330"/>
      <c r="N76" s="330"/>
      <c r="O76" s="330"/>
      <c r="P76" s="330"/>
      <c r="Q76" s="330"/>
      <c r="R76" s="45"/>
      <c r="S76" s="45"/>
      <c r="T76" s="332" t="str">
        <f t="shared" si="51"/>
        <v>OK</v>
      </c>
      <c r="U76" s="39"/>
      <c r="X76" s="3"/>
      <c r="AB76" s="5" t="s">
        <v>517</v>
      </c>
      <c r="AC76" s="5" t="s">
        <v>518</v>
      </c>
    </row>
    <row r="77" spans="2:29" ht="15" customHeight="1">
      <c r="B77" s="329" t="s">
        <v>262</v>
      </c>
      <c r="C77" s="40">
        <f t="shared" si="3"/>
        <v>0</v>
      </c>
      <c r="D77" s="40">
        <f t="shared" si="4"/>
        <v>0</v>
      </c>
      <c r="E77" s="40">
        <f t="shared" si="5"/>
        <v>0</v>
      </c>
      <c r="F77" s="323"/>
      <c r="G77" s="330"/>
      <c r="H77" s="330"/>
      <c r="I77" s="40">
        <f t="shared" si="6"/>
        <v>0</v>
      </c>
      <c r="J77" s="40">
        <f t="shared" si="6"/>
        <v>0</v>
      </c>
      <c r="K77" s="330"/>
      <c r="L77" s="323"/>
      <c r="M77" s="330"/>
      <c r="N77" s="330"/>
      <c r="O77" s="330"/>
      <c r="P77" s="330"/>
      <c r="Q77" s="330"/>
      <c r="R77" s="45"/>
      <c r="S77" s="45"/>
      <c r="T77" s="332" t="str">
        <f t="shared" si="51"/>
        <v>OK</v>
      </c>
      <c r="U77" s="39"/>
      <c r="X77" s="3"/>
      <c r="AB77" s="5" t="s">
        <v>519</v>
      </c>
      <c r="AC77" s="5" t="s">
        <v>520</v>
      </c>
    </row>
    <row r="78" spans="2:29" ht="15" customHeight="1">
      <c r="B78" s="329" t="s">
        <v>263</v>
      </c>
      <c r="C78" s="40">
        <f t="shared" si="3"/>
        <v>0</v>
      </c>
      <c r="D78" s="40">
        <f t="shared" si="4"/>
        <v>0</v>
      </c>
      <c r="E78" s="40">
        <f t="shared" si="5"/>
        <v>0</v>
      </c>
      <c r="F78" s="323"/>
      <c r="G78" s="330"/>
      <c r="H78" s="330"/>
      <c r="I78" s="40">
        <f t="shared" si="6"/>
        <v>0</v>
      </c>
      <c r="J78" s="40">
        <f t="shared" si="6"/>
        <v>0</v>
      </c>
      <c r="K78" s="330"/>
      <c r="L78" s="323"/>
      <c r="M78" s="330"/>
      <c r="N78" s="330"/>
      <c r="O78" s="330"/>
      <c r="P78" s="330"/>
      <c r="Q78" s="330"/>
      <c r="R78" s="45"/>
      <c r="S78" s="45"/>
      <c r="T78" s="332" t="str">
        <f t="shared" si="51"/>
        <v>OK</v>
      </c>
      <c r="U78" s="39"/>
      <c r="X78" s="3"/>
      <c r="AB78" s="5" t="s">
        <v>521</v>
      </c>
      <c r="AC78" s="5" t="s">
        <v>522</v>
      </c>
    </row>
    <row r="79" spans="2:29" ht="15" customHeight="1">
      <c r="B79" s="329" t="s">
        <v>430</v>
      </c>
      <c r="C79" s="40">
        <f t="shared" si="3"/>
        <v>0</v>
      </c>
      <c r="D79" s="40">
        <f t="shared" si="4"/>
        <v>0</v>
      </c>
      <c r="E79" s="40">
        <f t="shared" si="5"/>
        <v>0</v>
      </c>
      <c r="F79" s="323"/>
      <c r="G79" s="330"/>
      <c r="H79" s="330"/>
      <c r="I79" s="40">
        <f t="shared" si="6"/>
        <v>0</v>
      </c>
      <c r="J79" s="40">
        <f t="shared" si="6"/>
        <v>0</v>
      </c>
      <c r="K79" s="330"/>
      <c r="L79" s="323"/>
      <c r="M79" s="330"/>
      <c r="N79" s="330"/>
      <c r="O79" s="330"/>
      <c r="P79" s="330"/>
      <c r="Q79" s="330"/>
      <c r="R79" s="45"/>
      <c r="S79" s="45"/>
      <c r="T79" s="332" t="str">
        <f t="shared" si="51"/>
        <v>OK</v>
      </c>
      <c r="U79" s="39"/>
      <c r="X79" s="3"/>
      <c r="AB79" s="5" t="s">
        <v>523</v>
      </c>
      <c r="AC79" s="5" t="s">
        <v>524</v>
      </c>
    </row>
    <row r="80" spans="2:29" ht="15" customHeight="1">
      <c r="B80" s="329" t="s">
        <v>265</v>
      </c>
      <c r="C80" s="40">
        <f t="shared" si="3"/>
        <v>0</v>
      </c>
      <c r="D80" s="40">
        <f t="shared" si="4"/>
        <v>0</v>
      </c>
      <c r="E80" s="40">
        <f t="shared" si="5"/>
        <v>0</v>
      </c>
      <c r="F80" s="323"/>
      <c r="G80" s="330"/>
      <c r="H80" s="330"/>
      <c r="I80" s="40">
        <f t="shared" si="6"/>
        <v>0</v>
      </c>
      <c r="J80" s="40">
        <f t="shared" si="6"/>
        <v>0</v>
      </c>
      <c r="K80" s="330"/>
      <c r="L80" s="323"/>
      <c r="M80" s="330"/>
      <c r="N80" s="330"/>
      <c r="O80" s="330"/>
      <c r="P80" s="330"/>
      <c r="Q80" s="330"/>
      <c r="R80" s="45"/>
      <c r="S80" s="45"/>
      <c r="T80" s="332" t="str">
        <f t="shared" si="51"/>
        <v>OK</v>
      </c>
      <c r="U80" s="39"/>
      <c r="X80" s="3"/>
      <c r="AB80" s="5" t="s">
        <v>525</v>
      </c>
      <c r="AC80" s="5" t="s">
        <v>526</v>
      </c>
    </row>
    <row r="81" spans="1:29" ht="15" customHeight="1">
      <c r="B81" s="333" t="s">
        <v>266</v>
      </c>
      <c r="C81" s="40">
        <f>+C82+C83+C84</f>
        <v>0</v>
      </c>
      <c r="D81" s="40">
        <f t="shared" ref="D81:E81" si="52">+D82+D83+D84</f>
        <v>0</v>
      </c>
      <c r="E81" s="40">
        <f t="shared" si="52"/>
        <v>0</v>
      </c>
      <c r="F81" s="323"/>
      <c r="G81" s="40">
        <f t="shared" ref="G81:K81" si="53">+G82+G83+G84</f>
        <v>0</v>
      </c>
      <c r="H81" s="40">
        <f t="shared" si="53"/>
        <v>0</v>
      </c>
      <c r="I81" s="40">
        <f t="shared" si="53"/>
        <v>0</v>
      </c>
      <c r="J81" s="40">
        <f t="shared" si="53"/>
        <v>0</v>
      </c>
      <c r="K81" s="40">
        <f t="shared" si="53"/>
        <v>0</v>
      </c>
      <c r="L81" s="323"/>
      <c r="M81" s="40">
        <f t="shared" ref="M81:Q81" si="54">+M82+M83+M84</f>
        <v>0</v>
      </c>
      <c r="N81" s="40">
        <f t="shared" si="54"/>
        <v>0</v>
      </c>
      <c r="O81" s="40">
        <f t="shared" si="54"/>
        <v>0</v>
      </c>
      <c r="P81" s="40">
        <f t="shared" si="54"/>
        <v>0</v>
      </c>
      <c r="Q81" s="40">
        <f t="shared" si="54"/>
        <v>0</v>
      </c>
      <c r="R81" s="337"/>
      <c r="S81" s="337"/>
      <c r="T81" s="335"/>
      <c r="U81" s="336"/>
      <c r="X81" s="3"/>
      <c r="AB81" s="5" t="s">
        <v>527</v>
      </c>
      <c r="AC81" s="5" t="s">
        <v>528</v>
      </c>
    </row>
    <row r="82" spans="1:29" ht="15" customHeight="1">
      <c r="B82" s="334" t="s">
        <v>447</v>
      </c>
      <c r="C82" s="41">
        <f>SUM(G82:K82)</f>
        <v>0</v>
      </c>
      <c r="D82" s="41">
        <f t="shared" ref="D82:D84" si="55">C82-E82</f>
        <v>0</v>
      </c>
      <c r="E82" s="41">
        <f t="shared" ref="E82:E84" si="56">SUM(M82:Q82)</f>
        <v>0</v>
      </c>
      <c r="F82" s="323"/>
      <c r="G82" s="330"/>
      <c r="H82" s="330"/>
      <c r="I82" s="40">
        <f t="shared" ref="I82:J84" si="57">O82</f>
        <v>0</v>
      </c>
      <c r="J82" s="40">
        <f t="shared" si="57"/>
        <v>0</v>
      </c>
      <c r="K82" s="330"/>
      <c r="L82" s="323"/>
      <c r="M82" s="330"/>
      <c r="N82" s="330"/>
      <c r="O82" s="330"/>
      <c r="P82" s="330"/>
      <c r="Q82" s="330"/>
      <c r="R82" s="337"/>
      <c r="S82" s="337"/>
      <c r="T82" s="332" t="str">
        <f t="shared" ref="T82:T84" si="58">IF(AND(D82&gt;=0,G82-M82&gt;=0,H82-N82&gt;=0),"OK","Please explain =&gt;")</f>
        <v>OK</v>
      </c>
      <c r="U82" s="39"/>
      <c r="X82" s="3"/>
      <c r="AB82" s="5" t="s">
        <v>529</v>
      </c>
      <c r="AC82" s="5" t="s">
        <v>530</v>
      </c>
    </row>
    <row r="83" spans="1:29" ht="15" customHeight="1">
      <c r="B83" s="334" t="s">
        <v>450</v>
      </c>
      <c r="C83" s="41">
        <f>SUM(G83:K83)</f>
        <v>0</v>
      </c>
      <c r="D83" s="41">
        <f t="shared" si="55"/>
        <v>0</v>
      </c>
      <c r="E83" s="41">
        <f t="shared" si="56"/>
        <v>0</v>
      </c>
      <c r="F83" s="323"/>
      <c r="G83" s="330"/>
      <c r="H83" s="330"/>
      <c r="I83" s="40">
        <f t="shared" si="57"/>
        <v>0</v>
      </c>
      <c r="J83" s="40">
        <f t="shared" si="57"/>
        <v>0</v>
      </c>
      <c r="K83" s="330"/>
      <c r="L83" s="323"/>
      <c r="M83" s="330"/>
      <c r="N83" s="330"/>
      <c r="O83" s="330"/>
      <c r="P83" s="330"/>
      <c r="Q83" s="330"/>
      <c r="R83" s="337"/>
      <c r="S83" s="337"/>
      <c r="T83" s="332" t="str">
        <f t="shared" si="58"/>
        <v>OK</v>
      </c>
      <c r="U83" s="39"/>
      <c r="X83" s="3"/>
      <c r="AB83" s="5" t="s">
        <v>531</v>
      </c>
      <c r="AC83" s="5" t="s">
        <v>532</v>
      </c>
    </row>
    <row r="84" spans="1:29" ht="15" customHeight="1">
      <c r="B84" s="334" t="s">
        <v>453</v>
      </c>
      <c r="C84" s="41">
        <f t="shared" ref="C84" si="59">SUM(G84:K84)</f>
        <v>0</v>
      </c>
      <c r="D84" s="41">
        <f t="shared" si="55"/>
        <v>0</v>
      </c>
      <c r="E84" s="41">
        <f t="shared" si="56"/>
        <v>0</v>
      </c>
      <c r="F84" s="323"/>
      <c r="G84" s="330"/>
      <c r="H84" s="330"/>
      <c r="I84" s="40">
        <f t="shared" si="57"/>
        <v>0</v>
      </c>
      <c r="J84" s="40">
        <f t="shared" si="57"/>
        <v>0</v>
      </c>
      <c r="K84" s="330"/>
      <c r="L84" s="323"/>
      <c r="M84" s="330"/>
      <c r="N84" s="330"/>
      <c r="O84" s="330"/>
      <c r="P84" s="330"/>
      <c r="Q84" s="330"/>
      <c r="R84" s="337"/>
      <c r="S84" s="337"/>
      <c r="T84" s="332" t="str">
        <f t="shared" si="58"/>
        <v>OK</v>
      </c>
      <c r="U84" s="39"/>
      <c r="X84" s="3"/>
      <c r="AB84" s="5" t="s">
        <v>533</v>
      </c>
      <c r="AC84" s="5" t="s">
        <v>534</v>
      </c>
    </row>
    <row r="85" spans="1:29" ht="15" customHeight="1">
      <c r="B85" s="327" t="s">
        <v>535</v>
      </c>
      <c r="C85" s="40">
        <f>+SUM(C86:C92)</f>
        <v>0</v>
      </c>
      <c r="D85" s="40">
        <f t="shared" ref="D85:Q85" si="60">+SUM(D86:D92)</f>
        <v>0</v>
      </c>
      <c r="E85" s="40">
        <f t="shared" si="60"/>
        <v>0</v>
      </c>
      <c r="F85" s="323"/>
      <c r="G85" s="41">
        <f t="shared" si="60"/>
        <v>0</v>
      </c>
      <c r="H85" s="41">
        <f t="shared" si="60"/>
        <v>0</v>
      </c>
      <c r="I85" s="41">
        <f t="shared" si="60"/>
        <v>0</v>
      </c>
      <c r="J85" s="41">
        <f t="shared" si="60"/>
        <v>0</v>
      </c>
      <c r="K85" s="41">
        <f t="shared" si="60"/>
        <v>0</v>
      </c>
      <c r="L85" s="323"/>
      <c r="M85" s="41">
        <f t="shared" si="60"/>
        <v>0</v>
      </c>
      <c r="N85" s="41">
        <f t="shared" si="60"/>
        <v>0</v>
      </c>
      <c r="O85" s="41">
        <f t="shared" si="60"/>
        <v>0</v>
      </c>
      <c r="P85" s="41">
        <f t="shared" si="60"/>
        <v>0</v>
      </c>
      <c r="Q85" s="41">
        <f t="shared" si="60"/>
        <v>0</v>
      </c>
      <c r="R85" s="45"/>
      <c r="S85" s="45"/>
      <c r="T85" s="335"/>
      <c r="U85" s="336"/>
      <c r="X85" s="3"/>
      <c r="AB85" s="5" t="s">
        <v>431</v>
      </c>
      <c r="AC85" s="5" t="s">
        <v>465</v>
      </c>
    </row>
    <row r="86" spans="1:29" ht="15" customHeight="1">
      <c r="B86" s="329" t="s">
        <v>260</v>
      </c>
      <c r="C86" s="40">
        <f t="shared" si="3"/>
        <v>0</v>
      </c>
      <c r="D86" s="40">
        <f t="shared" si="4"/>
        <v>0</v>
      </c>
      <c r="E86" s="40">
        <f t="shared" si="5"/>
        <v>0</v>
      </c>
      <c r="F86" s="323"/>
      <c r="G86" s="330"/>
      <c r="H86" s="330"/>
      <c r="I86" s="40">
        <f t="shared" si="6"/>
        <v>0</v>
      </c>
      <c r="J86" s="40">
        <f t="shared" si="6"/>
        <v>0</v>
      </c>
      <c r="K86" s="330"/>
      <c r="L86" s="323"/>
      <c r="M86" s="330"/>
      <c r="N86" s="330"/>
      <c r="O86" s="330"/>
      <c r="P86" s="330"/>
      <c r="Q86" s="330"/>
      <c r="R86" s="45"/>
      <c r="S86" s="45"/>
      <c r="T86" s="332" t="str">
        <f t="shared" ref="T86:T91" si="61">IF(AND(D86&gt;=0,G86-M86&gt;=0,H86-N86&gt;=0),"OK","Please explain =&gt;")</f>
        <v>OK</v>
      </c>
      <c r="U86" s="39"/>
      <c r="X86" s="3"/>
      <c r="AB86" s="5" t="s">
        <v>515</v>
      </c>
      <c r="AC86" s="5" t="s">
        <v>536</v>
      </c>
    </row>
    <row r="87" spans="1:29" ht="15" customHeight="1">
      <c r="B87" s="329" t="s">
        <v>261</v>
      </c>
      <c r="C87" s="40">
        <f t="shared" si="3"/>
        <v>0</v>
      </c>
      <c r="D87" s="40">
        <f t="shared" si="4"/>
        <v>0</v>
      </c>
      <c r="E87" s="40">
        <f t="shared" si="5"/>
        <v>0</v>
      </c>
      <c r="F87" s="323"/>
      <c r="G87" s="330"/>
      <c r="H87" s="330"/>
      <c r="I87" s="40">
        <f t="shared" si="6"/>
        <v>0</v>
      </c>
      <c r="J87" s="40">
        <f t="shared" si="6"/>
        <v>0</v>
      </c>
      <c r="K87" s="330"/>
      <c r="L87" s="323"/>
      <c r="M87" s="330"/>
      <c r="N87" s="330"/>
      <c r="O87" s="330"/>
      <c r="P87" s="330"/>
      <c r="Q87" s="330"/>
      <c r="R87" s="45"/>
      <c r="S87" s="45"/>
      <c r="T87" s="332" t="str">
        <f t="shared" si="61"/>
        <v>OK</v>
      </c>
      <c r="U87" s="39"/>
      <c r="X87" s="3"/>
      <c r="AB87" s="5" t="s">
        <v>517</v>
      </c>
      <c r="AC87" s="5" t="s">
        <v>537</v>
      </c>
    </row>
    <row r="88" spans="1:29" ht="15" customHeight="1">
      <c r="B88" s="329" t="s">
        <v>262</v>
      </c>
      <c r="C88" s="40">
        <f t="shared" si="3"/>
        <v>0</v>
      </c>
      <c r="D88" s="40">
        <f t="shared" si="4"/>
        <v>0</v>
      </c>
      <c r="E88" s="40">
        <f t="shared" si="5"/>
        <v>0</v>
      </c>
      <c r="F88" s="323"/>
      <c r="G88" s="330"/>
      <c r="H88" s="330"/>
      <c r="I88" s="40">
        <f t="shared" si="6"/>
        <v>0</v>
      </c>
      <c r="J88" s="40">
        <f t="shared" si="6"/>
        <v>0</v>
      </c>
      <c r="K88" s="330"/>
      <c r="L88" s="323"/>
      <c r="M88" s="330"/>
      <c r="N88" s="330"/>
      <c r="O88" s="330"/>
      <c r="P88" s="330"/>
      <c r="Q88" s="330"/>
      <c r="R88" s="45"/>
      <c r="S88" s="45"/>
      <c r="T88" s="332" t="str">
        <f t="shared" si="61"/>
        <v>OK</v>
      </c>
      <c r="U88" s="39"/>
      <c r="X88" s="3"/>
      <c r="AB88" s="5" t="s">
        <v>519</v>
      </c>
      <c r="AC88" s="5" t="s">
        <v>538</v>
      </c>
    </row>
    <row r="89" spans="1:29" ht="15" customHeight="1">
      <c r="B89" s="329" t="s">
        <v>263</v>
      </c>
      <c r="C89" s="40">
        <f t="shared" si="3"/>
        <v>0</v>
      </c>
      <c r="D89" s="40">
        <f t="shared" si="4"/>
        <v>0</v>
      </c>
      <c r="E89" s="40">
        <f t="shared" si="5"/>
        <v>0</v>
      </c>
      <c r="F89" s="323"/>
      <c r="G89" s="330"/>
      <c r="H89" s="330"/>
      <c r="I89" s="40">
        <f t="shared" si="6"/>
        <v>0</v>
      </c>
      <c r="J89" s="40">
        <f t="shared" si="6"/>
        <v>0</v>
      </c>
      <c r="K89" s="330"/>
      <c r="L89" s="323"/>
      <c r="M89" s="330"/>
      <c r="N89" s="330"/>
      <c r="O89" s="330"/>
      <c r="P89" s="330"/>
      <c r="Q89" s="330"/>
      <c r="R89" s="45"/>
      <c r="S89" s="45"/>
      <c r="T89" s="332" t="str">
        <f t="shared" si="61"/>
        <v>OK</v>
      </c>
      <c r="U89" s="39"/>
      <c r="X89" s="3"/>
      <c r="AB89" s="5" t="s">
        <v>521</v>
      </c>
      <c r="AC89" s="5" t="s">
        <v>539</v>
      </c>
    </row>
    <row r="90" spans="1:29" ht="15" customHeight="1">
      <c r="B90" s="329" t="s">
        <v>430</v>
      </c>
      <c r="C90" s="40">
        <f t="shared" si="3"/>
        <v>0</v>
      </c>
      <c r="D90" s="40">
        <f t="shared" si="4"/>
        <v>0</v>
      </c>
      <c r="E90" s="40">
        <f t="shared" si="5"/>
        <v>0</v>
      </c>
      <c r="F90" s="323"/>
      <c r="G90" s="330"/>
      <c r="H90" s="330"/>
      <c r="I90" s="40">
        <f t="shared" si="6"/>
        <v>0</v>
      </c>
      <c r="J90" s="40">
        <f t="shared" si="6"/>
        <v>0</v>
      </c>
      <c r="K90" s="330"/>
      <c r="L90" s="323"/>
      <c r="M90" s="330"/>
      <c r="N90" s="330"/>
      <c r="O90" s="330"/>
      <c r="P90" s="330"/>
      <c r="Q90" s="330"/>
      <c r="R90" s="45"/>
      <c r="S90" s="45"/>
      <c r="T90" s="332" t="str">
        <f t="shared" si="61"/>
        <v>OK</v>
      </c>
      <c r="U90" s="39"/>
      <c r="X90" s="3"/>
      <c r="AB90" s="5" t="s">
        <v>523</v>
      </c>
      <c r="AC90" s="5" t="s">
        <v>540</v>
      </c>
    </row>
    <row r="91" spans="1:29" ht="15" customHeight="1">
      <c r="B91" s="329" t="s">
        <v>265</v>
      </c>
      <c r="C91" s="40">
        <f t="shared" si="3"/>
        <v>0</v>
      </c>
      <c r="D91" s="40">
        <f t="shared" si="4"/>
        <v>0</v>
      </c>
      <c r="E91" s="40">
        <f t="shared" si="5"/>
        <v>0</v>
      </c>
      <c r="F91" s="323"/>
      <c r="G91" s="330"/>
      <c r="H91" s="330"/>
      <c r="I91" s="40">
        <f t="shared" si="6"/>
        <v>0</v>
      </c>
      <c r="J91" s="40">
        <f t="shared" si="6"/>
        <v>0</v>
      </c>
      <c r="K91" s="330"/>
      <c r="L91" s="323"/>
      <c r="M91" s="330"/>
      <c r="N91" s="330"/>
      <c r="O91" s="330"/>
      <c r="P91" s="330"/>
      <c r="Q91" s="330"/>
      <c r="R91" s="45"/>
      <c r="S91" s="45"/>
      <c r="T91" s="332" t="str">
        <f t="shared" si="61"/>
        <v>OK</v>
      </c>
      <c r="U91" s="39"/>
      <c r="X91" s="3"/>
      <c r="AB91" s="5" t="s">
        <v>525</v>
      </c>
      <c r="AC91" s="5" t="s">
        <v>541</v>
      </c>
    </row>
    <row r="92" spans="1:29" ht="15" customHeight="1">
      <c r="B92" s="333" t="s">
        <v>266</v>
      </c>
      <c r="C92" s="40">
        <f>+C93+C94+C95</f>
        <v>0</v>
      </c>
      <c r="D92" s="40">
        <f>+D93+D94+D95</f>
        <v>0</v>
      </c>
      <c r="E92" s="40">
        <f>+E93+E94+E95</f>
        <v>0</v>
      </c>
      <c r="F92" s="323"/>
      <c r="G92" s="40">
        <f t="shared" ref="G92:K92" si="62">+G93+G94+G95</f>
        <v>0</v>
      </c>
      <c r="H92" s="40">
        <f t="shared" si="62"/>
        <v>0</v>
      </c>
      <c r="I92" s="40">
        <f t="shared" si="62"/>
        <v>0</v>
      </c>
      <c r="J92" s="40">
        <f t="shared" si="62"/>
        <v>0</v>
      </c>
      <c r="K92" s="40">
        <f t="shared" si="62"/>
        <v>0</v>
      </c>
      <c r="L92" s="323"/>
      <c r="M92" s="40">
        <f t="shared" ref="M92:Q92" si="63">+M93+M94+M95</f>
        <v>0</v>
      </c>
      <c r="N92" s="40">
        <f t="shared" si="63"/>
        <v>0</v>
      </c>
      <c r="O92" s="40">
        <f t="shared" si="63"/>
        <v>0</v>
      </c>
      <c r="P92" s="40">
        <f t="shared" si="63"/>
        <v>0</v>
      </c>
      <c r="Q92" s="40">
        <f t="shared" si="63"/>
        <v>0</v>
      </c>
      <c r="R92" s="337"/>
      <c r="S92" s="337"/>
      <c r="T92" s="335"/>
      <c r="U92" s="336"/>
      <c r="X92" s="3"/>
      <c r="AB92" s="5" t="s">
        <v>542</v>
      </c>
      <c r="AC92" s="5" t="s">
        <v>543</v>
      </c>
    </row>
    <row r="93" spans="1:29" ht="15" customHeight="1">
      <c r="B93" s="334" t="s">
        <v>447</v>
      </c>
      <c r="C93" s="41">
        <f t="shared" ref="C93:C95" si="64">SUM(G93:K93)</f>
        <v>0</v>
      </c>
      <c r="D93" s="41">
        <f t="shared" ref="D93:D95" si="65">C93-E93</f>
        <v>0</v>
      </c>
      <c r="E93" s="41">
        <f t="shared" ref="E93:E95" si="66">SUM(M93:Q93)</f>
        <v>0</v>
      </c>
      <c r="F93" s="323"/>
      <c r="G93" s="330"/>
      <c r="H93" s="330"/>
      <c r="I93" s="40">
        <f>O93</f>
        <v>0</v>
      </c>
      <c r="J93" s="40">
        <f t="shared" ref="I93:J95" si="67">P93</f>
        <v>0</v>
      </c>
      <c r="K93" s="330"/>
      <c r="L93" s="323"/>
      <c r="M93" s="330"/>
      <c r="N93" s="330"/>
      <c r="O93" s="330"/>
      <c r="P93" s="330"/>
      <c r="Q93" s="330"/>
      <c r="R93" s="337"/>
      <c r="S93" s="337"/>
      <c r="T93" s="332" t="str">
        <f t="shared" ref="T93:T95" si="68">IF(AND(D93&gt;=0,G93-M93&gt;=0,H93-N93&gt;=0),"OK","Please explain =&gt;")</f>
        <v>OK</v>
      </c>
      <c r="U93" s="39"/>
      <c r="X93" s="3"/>
      <c r="AB93" s="5" t="s">
        <v>544</v>
      </c>
      <c r="AC93" s="5" t="s">
        <v>545</v>
      </c>
    </row>
    <row r="94" spans="1:29" ht="15" customHeight="1">
      <c r="B94" s="334" t="s">
        <v>450</v>
      </c>
      <c r="C94" s="41">
        <f t="shared" si="64"/>
        <v>0</v>
      </c>
      <c r="D94" s="41">
        <f t="shared" si="65"/>
        <v>0</v>
      </c>
      <c r="E94" s="41">
        <f t="shared" si="66"/>
        <v>0</v>
      </c>
      <c r="F94" s="323"/>
      <c r="G94" s="330"/>
      <c r="H94" s="330"/>
      <c r="I94" s="40">
        <f t="shared" si="67"/>
        <v>0</v>
      </c>
      <c r="J94" s="40">
        <f t="shared" si="67"/>
        <v>0</v>
      </c>
      <c r="K94" s="330"/>
      <c r="L94" s="323"/>
      <c r="M94" s="330"/>
      <c r="N94" s="330"/>
      <c r="O94" s="330"/>
      <c r="P94" s="330"/>
      <c r="Q94" s="330"/>
      <c r="R94" s="337"/>
      <c r="S94" s="337"/>
      <c r="T94" s="332" t="str">
        <f t="shared" si="68"/>
        <v>OK</v>
      </c>
      <c r="U94" s="39"/>
      <c r="X94" s="3"/>
      <c r="AB94" s="5" t="s">
        <v>546</v>
      </c>
      <c r="AC94" s="5" t="s">
        <v>547</v>
      </c>
    </row>
    <row r="95" spans="1:29" ht="15" customHeight="1">
      <c r="B95" s="334" t="s">
        <v>453</v>
      </c>
      <c r="C95" s="41">
        <f t="shared" si="64"/>
        <v>0</v>
      </c>
      <c r="D95" s="41">
        <f t="shared" si="65"/>
        <v>0</v>
      </c>
      <c r="E95" s="41">
        <f t="shared" si="66"/>
        <v>0</v>
      </c>
      <c r="F95" s="323"/>
      <c r="G95" s="330"/>
      <c r="H95" s="330"/>
      <c r="I95" s="40">
        <f t="shared" si="67"/>
        <v>0</v>
      </c>
      <c r="J95" s="40">
        <f t="shared" si="67"/>
        <v>0</v>
      </c>
      <c r="K95" s="330"/>
      <c r="L95" s="323"/>
      <c r="M95" s="330"/>
      <c r="N95" s="330"/>
      <c r="O95" s="330"/>
      <c r="P95" s="330"/>
      <c r="Q95" s="330"/>
      <c r="R95" s="337"/>
      <c r="S95" s="337"/>
      <c r="T95" s="332" t="str">
        <f t="shared" si="68"/>
        <v>OK</v>
      </c>
      <c r="U95" s="39"/>
      <c r="X95" s="3"/>
      <c r="AB95" s="5" t="s">
        <v>548</v>
      </c>
      <c r="AC95" s="5" t="s">
        <v>549</v>
      </c>
    </row>
    <row r="96" spans="1:29" ht="15" customHeight="1">
      <c r="A96" s="3"/>
      <c r="B96" s="327" t="s">
        <v>550</v>
      </c>
      <c r="C96" s="40">
        <f>+SUM(C97:C99,C103:C106)</f>
        <v>0</v>
      </c>
      <c r="D96" s="40">
        <f>+SUM(D97:D99,D103:D106)</f>
        <v>0</v>
      </c>
      <c r="E96" s="40">
        <f>+SUM(E97:E99,E103:E106)</f>
        <v>0</v>
      </c>
      <c r="F96" s="323"/>
      <c r="G96" s="40">
        <f>+SUM(G97:G99,G103:G106)</f>
        <v>0</v>
      </c>
      <c r="H96" s="40">
        <f>+SUM(H97:H99,H103:H106)</f>
        <v>0</v>
      </c>
      <c r="I96" s="40">
        <f>+SUM(I97:I99,I103:I106)</f>
        <v>0</v>
      </c>
      <c r="J96" s="40">
        <f>+SUM(J97:J99,J103:J106)</f>
        <v>0</v>
      </c>
      <c r="K96" s="40">
        <f>+SUM(K97:K99,K103:K106)</f>
        <v>0</v>
      </c>
      <c r="L96" s="323"/>
      <c r="M96" s="40">
        <f>+SUM(M97:M99,M103:M106)</f>
        <v>0</v>
      </c>
      <c r="N96" s="40">
        <f>+SUM(N97:N99,N103:N106)</f>
        <v>0</v>
      </c>
      <c r="O96" s="40">
        <f>+SUM(O97:O99,O103:O106)</f>
        <v>0</v>
      </c>
      <c r="P96" s="40">
        <f>+SUM(P97:P99,P103:P106)</f>
        <v>0</v>
      </c>
      <c r="Q96" s="40">
        <f>+SUM(Q97:Q99,Q103:Q106)</f>
        <v>0</v>
      </c>
      <c r="R96" s="45"/>
      <c r="S96" s="45"/>
      <c r="T96" s="335"/>
      <c r="U96" s="336"/>
      <c r="X96" s="3"/>
      <c r="AB96" s="5" t="s">
        <v>431</v>
      </c>
      <c r="AC96" s="5" t="s">
        <v>438</v>
      </c>
    </row>
    <row r="97" spans="1:68" ht="15" customHeight="1">
      <c r="B97" s="329" t="s">
        <v>260</v>
      </c>
      <c r="C97" s="40">
        <f t="shared" si="3"/>
        <v>0</v>
      </c>
      <c r="D97" s="40">
        <f t="shared" si="4"/>
        <v>0</v>
      </c>
      <c r="E97" s="40">
        <f t="shared" si="5"/>
        <v>0</v>
      </c>
      <c r="F97" s="323"/>
      <c r="G97" s="330"/>
      <c r="H97" s="330"/>
      <c r="I97" s="40">
        <f t="shared" si="6"/>
        <v>0</v>
      </c>
      <c r="J97" s="40">
        <f t="shared" si="6"/>
        <v>0</v>
      </c>
      <c r="K97" s="330"/>
      <c r="L97" s="323"/>
      <c r="M97" s="330"/>
      <c r="N97" s="330"/>
      <c r="O97" s="330"/>
      <c r="P97" s="330"/>
      <c r="Q97" s="330"/>
      <c r="R97" s="45"/>
      <c r="S97" s="45"/>
      <c r="T97" s="332" t="str">
        <f t="shared" ref="T97:T98" si="69">IF(AND(D97&gt;=0,G97-M97&gt;=0,H97-N97&gt;=0),"OK","Please explain =&gt;")</f>
        <v>OK</v>
      </c>
      <c r="U97" s="39"/>
      <c r="X97" s="3"/>
      <c r="AB97" s="5" t="s">
        <v>476</v>
      </c>
      <c r="AC97" s="5" t="s">
        <v>477</v>
      </c>
    </row>
    <row r="98" spans="1:68" ht="15" customHeight="1">
      <c r="B98" s="329" t="s">
        <v>261</v>
      </c>
      <c r="C98" s="40">
        <f t="shared" si="3"/>
        <v>0</v>
      </c>
      <c r="D98" s="40">
        <f t="shared" si="4"/>
        <v>0</v>
      </c>
      <c r="E98" s="40">
        <f t="shared" si="5"/>
        <v>0</v>
      </c>
      <c r="F98" s="323"/>
      <c r="G98" s="330"/>
      <c r="H98" s="330"/>
      <c r="I98" s="40">
        <f t="shared" si="6"/>
        <v>0</v>
      </c>
      <c r="J98" s="40">
        <f t="shared" si="6"/>
        <v>0</v>
      </c>
      <c r="K98" s="330"/>
      <c r="L98" s="323"/>
      <c r="M98" s="330"/>
      <c r="N98" s="330"/>
      <c r="O98" s="330"/>
      <c r="P98" s="330"/>
      <c r="Q98" s="330"/>
      <c r="R98" s="45"/>
      <c r="S98" s="45"/>
      <c r="T98" s="332" t="str">
        <f t="shared" si="69"/>
        <v>OK</v>
      </c>
      <c r="U98" s="39"/>
      <c r="X98" s="3"/>
      <c r="AB98" s="5" t="s">
        <v>478</v>
      </c>
      <c r="AC98" s="5" t="s">
        <v>479</v>
      </c>
    </row>
    <row r="99" spans="1:68" ht="15" customHeight="1">
      <c r="B99" s="329" t="s">
        <v>262</v>
      </c>
      <c r="C99" s="40">
        <f>SUM(C100:C102)</f>
        <v>0</v>
      </c>
      <c r="D99" s="40">
        <f>SUM(D100:D102)</f>
        <v>0</v>
      </c>
      <c r="E99" s="40">
        <f>SUM(E100:E102)</f>
        <v>0</v>
      </c>
      <c r="F99" s="323"/>
      <c r="G99" s="40">
        <f>SUM(G100:G102)</f>
        <v>0</v>
      </c>
      <c r="H99" s="40">
        <f>SUM(H100:H102)</f>
        <v>0</v>
      </c>
      <c r="I99" s="40">
        <f>SUM(I100:I102)</f>
        <v>0</v>
      </c>
      <c r="J99" s="40">
        <f>SUM(J100:J102)</f>
        <v>0</v>
      </c>
      <c r="K99" s="40">
        <f>SUM(K100:K102)</f>
        <v>0</v>
      </c>
      <c r="L99" s="323"/>
      <c r="M99" s="40">
        <f>SUM(M100:M102)</f>
        <v>0</v>
      </c>
      <c r="N99" s="40">
        <f>SUM(N100:N102)</f>
        <v>0</v>
      </c>
      <c r="O99" s="40">
        <f>SUM(O100:O102)</f>
        <v>0</v>
      </c>
      <c r="P99" s="40">
        <f>SUM(P100:P102)</f>
        <v>0</v>
      </c>
      <c r="Q99" s="40">
        <f>SUM(Q100:Q102)</f>
        <v>0</v>
      </c>
      <c r="R99" s="42"/>
      <c r="S99" s="42"/>
      <c r="T99" s="335"/>
      <c r="U99" s="336"/>
      <c r="X99" s="3"/>
      <c r="AB99" s="5" t="s">
        <v>431</v>
      </c>
      <c r="AC99" s="5" t="s">
        <v>438</v>
      </c>
    </row>
    <row r="100" spans="1:68" ht="15" customHeight="1">
      <c r="B100" s="339" t="s">
        <v>419</v>
      </c>
      <c r="C100" s="41">
        <f t="shared" si="3"/>
        <v>0</v>
      </c>
      <c r="D100" s="41">
        <f t="shared" si="4"/>
        <v>0</v>
      </c>
      <c r="E100" s="41">
        <f t="shared" si="5"/>
        <v>0</v>
      </c>
      <c r="F100" s="323"/>
      <c r="G100" s="330"/>
      <c r="H100" s="330"/>
      <c r="I100" s="40">
        <f t="shared" si="6"/>
        <v>0</v>
      </c>
      <c r="J100" s="40">
        <f t="shared" si="6"/>
        <v>0</v>
      </c>
      <c r="K100" s="330"/>
      <c r="L100" s="323"/>
      <c r="M100" s="330"/>
      <c r="N100" s="330"/>
      <c r="O100" s="330"/>
      <c r="P100" s="330"/>
      <c r="Q100" s="330"/>
      <c r="R100" s="320"/>
      <c r="S100" s="320"/>
      <c r="T100" s="332" t="str">
        <f t="shared" ref="T100:T105" si="70">IF(AND(D100&gt;=0,G100-M100&gt;=0,H100-N100&gt;=0),"OK","Please explain =&gt;")</f>
        <v>OK</v>
      </c>
      <c r="U100" s="39"/>
      <c r="V100" s="3"/>
      <c r="W100" s="3"/>
      <c r="X100" s="3"/>
      <c r="AB100" s="5" t="s">
        <v>480</v>
      </c>
      <c r="AC100" s="5" t="s">
        <v>481</v>
      </c>
    </row>
    <row r="101" spans="1:68" ht="15" customHeight="1">
      <c r="B101" s="339" t="s">
        <v>422</v>
      </c>
      <c r="C101" s="41">
        <f t="shared" si="3"/>
        <v>0</v>
      </c>
      <c r="D101" s="41">
        <f t="shared" si="4"/>
        <v>0</v>
      </c>
      <c r="E101" s="41">
        <f t="shared" si="5"/>
        <v>0</v>
      </c>
      <c r="F101" s="323"/>
      <c r="G101" s="330"/>
      <c r="H101" s="330"/>
      <c r="I101" s="40">
        <f t="shared" si="6"/>
        <v>0</v>
      </c>
      <c r="J101" s="40">
        <f t="shared" si="6"/>
        <v>0</v>
      </c>
      <c r="K101" s="330"/>
      <c r="L101" s="323"/>
      <c r="M101" s="330"/>
      <c r="N101" s="330"/>
      <c r="O101" s="330"/>
      <c r="P101" s="330"/>
      <c r="Q101" s="330"/>
      <c r="R101" s="320"/>
      <c r="S101" s="320"/>
      <c r="T101" s="332" t="str">
        <f t="shared" si="70"/>
        <v>OK</v>
      </c>
      <c r="U101" s="39"/>
      <c r="V101" s="3"/>
      <c r="W101" s="3"/>
      <c r="X101" s="3"/>
      <c r="AB101" s="5" t="s">
        <v>482</v>
      </c>
      <c r="AC101" s="5" t="s">
        <v>483</v>
      </c>
    </row>
    <row r="102" spans="1:68" s="46" customFormat="1" ht="15" customHeight="1">
      <c r="A102" s="2"/>
      <c r="B102" s="339" t="s">
        <v>425</v>
      </c>
      <c r="C102" s="41">
        <f t="shared" si="3"/>
        <v>0</v>
      </c>
      <c r="D102" s="41">
        <f t="shared" si="4"/>
        <v>0</v>
      </c>
      <c r="E102" s="41">
        <f t="shared" si="5"/>
        <v>0</v>
      </c>
      <c r="F102" s="323"/>
      <c r="G102" s="330"/>
      <c r="H102" s="330"/>
      <c r="I102" s="40">
        <f t="shared" si="6"/>
        <v>0</v>
      </c>
      <c r="J102" s="40">
        <f t="shared" si="6"/>
        <v>0</v>
      </c>
      <c r="K102" s="330"/>
      <c r="L102" s="323"/>
      <c r="M102" s="330"/>
      <c r="N102" s="330"/>
      <c r="O102" s="330"/>
      <c r="P102" s="330"/>
      <c r="Q102" s="330"/>
      <c r="R102" s="320"/>
      <c r="S102" s="320"/>
      <c r="T102" s="332" t="str">
        <f t="shared" si="70"/>
        <v>OK</v>
      </c>
      <c r="U102" s="39"/>
      <c r="V102" s="3"/>
      <c r="W102" s="3"/>
      <c r="X102" s="3"/>
      <c r="Y102" s="2"/>
      <c r="Z102" s="2"/>
      <c r="AA102" s="2"/>
      <c r="AB102" s="5" t="s">
        <v>484</v>
      </c>
      <c r="AC102" s="5" t="s">
        <v>485</v>
      </c>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1:68" s="46" customFormat="1" ht="15" customHeight="1">
      <c r="A103" s="2"/>
      <c r="B103" s="329" t="s">
        <v>263</v>
      </c>
      <c r="C103" s="40">
        <f t="shared" si="3"/>
        <v>0</v>
      </c>
      <c r="D103" s="40">
        <f t="shared" si="4"/>
        <v>0</v>
      </c>
      <c r="E103" s="40">
        <f t="shared" si="5"/>
        <v>0</v>
      </c>
      <c r="F103" s="323"/>
      <c r="G103" s="330"/>
      <c r="H103" s="330"/>
      <c r="I103" s="40">
        <f t="shared" si="6"/>
        <v>0</v>
      </c>
      <c r="J103" s="40">
        <f t="shared" si="6"/>
        <v>0</v>
      </c>
      <c r="K103" s="330"/>
      <c r="L103" s="323"/>
      <c r="M103" s="330"/>
      <c r="N103" s="330"/>
      <c r="O103" s="330"/>
      <c r="P103" s="330"/>
      <c r="Q103" s="330"/>
      <c r="R103" s="320"/>
      <c r="S103" s="320"/>
      <c r="T103" s="332" t="str">
        <f t="shared" si="70"/>
        <v>OK</v>
      </c>
      <c r="U103" s="39"/>
      <c r="V103" s="3"/>
      <c r="W103" s="3"/>
      <c r="X103" s="3"/>
      <c r="Y103" s="2"/>
      <c r="Z103" s="2"/>
      <c r="AA103" s="2"/>
      <c r="AB103" s="5" t="s">
        <v>486</v>
      </c>
      <c r="AC103" s="5" t="s">
        <v>487</v>
      </c>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row>
    <row r="104" spans="1:68" s="46" customFormat="1" ht="15" customHeight="1">
      <c r="A104" s="2"/>
      <c r="B104" s="329" t="s">
        <v>430</v>
      </c>
      <c r="C104" s="40">
        <f t="shared" si="3"/>
        <v>0</v>
      </c>
      <c r="D104" s="40">
        <f t="shared" si="4"/>
        <v>0</v>
      </c>
      <c r="E104" s="40">
        <f t="shared" si="5"/>
        <v>0</v>
      </c>
      <c r="F104" s="323"/>
      <c r="G104" s="330"/>
      <c r="H104" s="330"/>
      <c r="I104" s="40">
        <f t="shared" si="6"/>
        <v>0</v>
      </c>
      <c r="J104" s="40">
        <f t="shared" si="6"/>
        <v>0</v>
      </c>
      <c r="K104" s="330"/>
      <c r="L104" s="323"/>
      <c r="M104" s="330"/>
      <c r="N104" s="330"/>
      <c r="O104" s="330"/>
      <c r="P104" s="330"/>
      <c r="Q104" s="330"/>
      <c r="R104" s="320"/>
      <c r="S104" s="320"/>
      <c r="T104" s="332" t="str">
        <f t="shared" si="70"/>
        <v>OK</v>
      </c>
      <c r="U104" s="39"/>
      <c r="V104" s="3"/>
      <c r="W104" s="3"/>
      <c r="X104" s="3"/>
      <c r="Y104" s="2"/>
      <c r="Z104" s="2"/>
      <c r="AA104" s="2"/>
      <c r="AB104" s="5" t="s">
        <v>488</v>
      </c>
      <c r="AC104" s="5" t="s">
        <v>489</v>
      </c>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row>
    <row r="105" spans="1:68" s="46" customFormat="1" ht="15" customHeight="1">
      <c r="A105" s="2"/>
      <c r="B105" s="329" t="s">
        <v>265</v>
      </c>
      <c r="C105" s="40">
        <f t="shared" si="3"/>
        <v>0</v>
      </c>
      <c r="D105" s="40">
        <f t="shared" si="4"/>
        <v>0</v>
      </c>
      <c r="E105" s="40">
        <f t="shared" si="5"/>
        <v>0</v>
      </c>
      <c r="F105" s="323"/>
      <c r="G105" s="330"/>
      <c r="H105" s="330"/>
      <c r="I105" s="40">
        <f t="shared" si="6"/>
        <v>0</v>
      </c>
      <c r="J105" s="40">
        <f t="shared" si="6"/>
        <v>0</v>
      </c>
      <c r="K105" s="330"/>
      <c r="L105" s="323"/>
      <c r="M105" s="330"/>
      <c r="N105" s="330"/>
      <c r="O105" s="330"/>
      <c r="P105" s="330"/>
      <c r="Q105" s="330"/>
      <c r="R105" s="320"/>
      <c r="S105" s="320"/>
      <c r="T105" s="332" t="str">
        <f t="shared" si="70"/>
        <v>OK</v>
      </c>
      <c r="U105" s="39"/>
      <c r="V105" s="3"/>
      <c r="W105" s="3"/>
      <c r="X105" s="3"/>
      <c r="Y105" s="2"/>
      <c r="Z105" s="2"/>
      <c r="AA105" s="2"/>
      <c r="AB105" s="5" t="s">
        <v>490</v>
      </c>
      <c r="AC105" s="5" t="s">
        <v>491</v>
      </c>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row>
    <row r="106" spans="1:68" s="46" customFormat="1" ht="15" customHeight="1">
      <c r="A106" s="2"/>
      <c r="B106" s="333" t="s">
        <v>266</v>
      </c>
      <c r="C106" s="40">
        <f>+C107+C108+C109</f>
        <v>0</v>
      </c>
      <c r="D106" s="40">
        <f t="shared" ref="D106:E106" si="71">+D107+D108+D109</f>
        <v>0</v>
      </c>
      <c r="E106" s="40">
        <f t="shared" si="71"/>
        <v>0</v>
      </c>
      <c r="F106" s="323"/>
      <c r="G106" s="40">
        <f t="shared" ref="G106:K106" si="72">+G107+G108+G109</f>
        <v>0</v>
      </c>
      <c r="H106" s="40">
        <f t="shared" si="72"/>
        <v>0</v>
      </c>
      <c r="I106" s="40">
        <f t="shared" si="72"/>
        <v>0</v>
      </c>
      <c r="J106" s="40">
        <f t="shared" si="72"/>
        <v>0</v>
      </c>
      <c r="K106" s="40">
        <f t="shared" si="72"/>
        <v>0</v>
      </c>
      <c r="L106" s="323"/>
      <c r="M106" s="40">
        <f t="shared" ref="M106:Q106" si="73">+M107+M108+M109</f>
        <v>0</v>
      </c>
      <c r="N106" s="40">
        <f t="shared" si="73"/>
        <v>0</v>
      </c>
      <c r="O106" s="40">
        <f t="shared" si="73"/>
        <v>0</v>
      </c>
      <c r="P106" s="40">
        <f t="shared" si="73"/>
        <v>0</v>
      </c>
      <c r="Q106" s="40">
        <f t="shared" si="73"/>
        <v>0</v>
      </c>
      <c r="R106" s="340"/>
      <c r="S106" s="340"/>
      <c r="T106" s="335"/>
      <c r="U106" s="336"/>
      <c r="V106" s="3"/>
      <c r="W106" s="3"/>
      <c r="X106" s="3"/>
      <c r="Y106" s="2"/>
      <c r="Z106" s="2"/>
      <c r="AA106" s="2"/>
      <c r="AB106" s="5" t="s">
        <v>492</v>
      </c>
      <c r="AC106" s="5" t="s">
        <v>493</v>
      </c>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row>
    <row r="107" spans="1:68" s="46" customFormat="1" ht="15" customHeight="1">
      <c r="A107" s="2"/>
      <c r="B107" s="334" t="s">
        <v>447</v>
      </c>
      <c r="C107" s="41">
        <f>SUM(G107:K107)</f>
        <v>0</v>
      </c>
      <c r="D107" s="41">
        <f t="shared" ref="D107:D109" si="74">C107-E107</f>
        <v>0</v>
      </c>
      <c r="E107" s="41">
        <f t="shared" ref="E107:E109" si="75">SUM(M107:Q107)</f>
        <v>0</v>
      </c>
      <c r="F107" s="323"/>
      <c r="G107" s="330"/>
      <c r="H107" s="330"/>
      <c r="I107" s="40">
        <f t="shared" ref="I107:J109" si="76">O107</f>
        <v>0</v>
      </c>
      <c r="J107" s="40">
        <f t="shared" si="76"/>
        <v>0</v>
      </c>
      <c r="K107" s="330"/>
      <c r="L107" s="323"/>
      <c r="M107" s="330"/>
      <c r="N107" s="330"/>
      <c r="O107" s="330"/>
      <c r="P107" s="330"/>
      <c r="Q107" s="330"/>
      <c r="R107" s="340"/>
      <c r="S107" s="340"/>
      <c r="T107" s="332" t="str">
        <f t="shared" ref="T107:T109" si="77">IF(AND(D107&gt;=0,G107-M107&gt;=0,H107-N107&gt;=0),"OK","Please explain =&gt;")</f>
        <v>OK</v>
      </c>
      <c r="U107" s="39"/>
      <c r="V107" s="3"/>
      <c r="W107" s="3"/>
      <c r="X107" s="3"/>
      <c r="Y107" s="2"/>
      <c r="Z107" s="2"/>
      <c r="AA107" s="2"/>
      <c r="AB107" s="5" t="s">
        <v>494</v>
      </c>
      <c r="AC107" s="5" t="s">
        <v>495</v>
      </c>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row>
    <row r="108" spans="1:68" s="46" customFormat="1" ht="15" customHeight="1">
      <c r="A108" s="2"/>
      <c r="B108" s="334" t="s">
        <v>450</v>
      </c>
      <c r="C108" s="41">
        <f>SUM(G108:K108)</f>
        <v>0</v>
      </c>
      <c r="D108" s="41">
        <f t="shared" si="74"/>
        <v>0</v>
      </c>
      <c r="E108" s="41">
        <f t="shared" si="75"/>
        <v>0</v>
      </c>
      <c r="F108" s="323"/>
      <c r="G108" s="330"/>
      <c r="H108" s="330"/>
      <c r="I108" s="40">
        <f t="shared" si="76"/>
        <v>0</v>
      </c>
      <c r="J108" s="40">
        <f t="shared" si="76"/>
        <v>0</v>
      </c>
      <c r="K108" s="330"/>
      <c r="L108" s="323"/>
      <c r="M108" s="330"/>
      <c r="N108" s="330"/>
      <c r="O108" s="330"/>
      <c r="P108" s="330"/>
      <c r="Q108" s="330"/>
      <c r="R108" s="340"/>
      <c r="S108" s="340"/>
      <c r="T108" s="332" t="str">
        <f t="shared" si="77"/>
        <v>OK</v>
      </c>
      <c r="U108" s="39"/>
      <c r="V108" s="3"/>
      <c r="W108" s="3"/>
      <c r="X108" s="3"/>
      <c r="Y108" s="2"/>
      <c r="Z108" s="2"/>
      <c r="AA108" s="2"/>
      <c r="AB108" s="5" t="s">
        <v>496</v>
      </c>
      <c r="AC108" s="5" t="s">
        <v>497</v>
      </c>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row>
    <row r="109" spans="1:68" s="46" customFormat="1" ht="15" customHeight="1">
      <c r="A109" s="2"/>
      <c r="B109" s="334" t="s">
        <v>453</v>
      </c>
      <c r="C109" s="41">
        <f t="shared" ref="C109" si="78">SUM(G109:K109)</f>
        <v>0</v>
      </c>
      <c r="D109" s="41">
        <f t="shared" si="74"/>
        <v>0</v>
      </c>
      <c r="E109" s="41">
        <f t="shared" si="75"/>
        <v>0</v>
      </c>
      <c r="F109" s="323"/>
      <c r="G109" s="330"/>
      <c r="H109" s="330"/>
      <c r="I109" s="40">
        <f t="shared" si="76"/>
        <v>0</v>
      </c>
      <c r="J109" s="40">
        <f t="shared" si="76"/>
        <v>0</v>
      </c>
      <c r="K109" s="330"/>
      <c r="L109" s="323"/>
      <c r="M109" s="330"/>
      <c r="N109" s="330"/>
      <c r="O109" s="330"/>
      <c r="P109" s="330"/>
      <c r="Q109" s="330"/>
      <c r="R109" s="340"/>
      <c r="S109" s="340"/>
      <c r="T109" s="332" t="str">
        <f t="shared" si="77"/>
        <v>OK</v>
      </c>
      <c r="U109" s="39"/>
      <c r="V109" s="3"/>
      <c r="W109" s="3"/>
      <c r="X109" s="3"/>
      <c r="Y109" s="2"/>
      <c r="Z109" s="2"/>
      <c r="AA109" s="2"/>
      <c r="AB109" s="5" t="s">
        <v>498</v>
      </c>
      <c r="AC109" s="5" t="s">
        <v>499</v>
      </c>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row>
    <row r="110" spans="1:68" s="46" customFormat="1" ht="15" customHeight="1">
      <c r="A110" s="2"/>
      <c r="B110" s="327" t="s">
        <v>551</v>
      </c>
      <c r="C110" s="40">
        <f>+SUM(C111:C113,C117:C120)</f>
        <v>0</v>
      </c>
      <c r="D110" s="40">
        <f>+SUM(D111:D113,D117:D120)</f>
        <v>0</v>
      </c>
      <c r="E110" s="40">
        <f>+SUM(E111:E113,E117:E120)</f>
        <v>0</v>
      </c>
      <c r="F110" s="323"/>
      <c r="G110" s="41">
        <f>+SUM(G111:G113,G117:G120)</f>
        <v>0</v>
      </c>
      <c r="H110" s="41">
        <f>+SUM(H111:H113,H117:H120)</f>
        <v>0</v>
      </c>
      <c r="I110" s="41">
        <f>+SUM(I111:I113,I117:I120)</f>
        <v>0</v>
      </c>
      <c r="J110" s="41">
        <f>+SUM(J111:J113,J117:J120)</f>
        <v>0</v>
      </c>
      <c r="K110" s="41">
        <f>+SUM(K111:K113,K117:K120)</f>
        <v>0</v>
      </c>
      <c r="L110" s="323"/>
      <c r="M110" s="41">
        <f>+SUM(M111:M113,M117:M120)</f>
        <v>0</v>
      </c>
      <c r="N110" s="41">
        <f>+SUM(N111:N113,N117:N120)</f>
        <v>0</v>
      </c>
      <c r="O110" s="41">
        <f>+SUM(O111:O113,O117:O120)</f>
        <v>0</v>
      </c>
      <c r="P110" s="41">
        <f>+SUM(P111:P113,P117:P120)</f>
        <v>0</v>
      </c>
      <c r="Q110" s="41">
        <f>+SUM(Q111:Q113,Q117:Q120)</f>
        <v>0</v>
      </c>
      <c r="R110" s="320"/>
      <c r="S110" s="320"/>
      <c r="T110" s="335"/>
      <c r="U110" s="336"/>
      <c r="V110" s="3"/>
      <c r="W110" s="3"/>
      <c r="X110" s="3"/>
      <c r="Y110" s="2"/>
      <c r="Z110" s="2"/>
      <c r="AA110" s="2"/>
      <c r="AB110" s="5" t="s">
        <v>431</v>
      </c>
      <c r="AC110" s="5" t="s">
        <v>465</v>
      </c>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row>
    <row r="111" spans="1:68" s="46" customFormat="1" ht="15" customHeight="1">
      <c r="A111" s="2"/>
      <c r="B111" s="329" t="s">
        <v>260</v>
      </c>
      <c r="C111" s="40">
        <f t="shared" ref="C111:C141" si="79">SUM(G111:K111)</f>
        <v>0</v>
      </c>
      <c r="D111" s="40">
        <f t="shared" ref="D111:D141" si="80">C111-E111</f>
        <v>0</v>
      </c>
      <c r="E111" s="40">
        <f t="shared" ref="E111:E141" si="81">SUM(M111:Q111)</f>
        <v>0</v>
      </c>
      <c r="F111" s="323"/>
      <c r="G111" s="330"/>
      <c r="H111" s="330"/>
      <c r="I111" s="40">
        <f t="shared" ref="I111:J141" si="82">O111</f>
        <v>0</v>
      </c>
      <c r="J111" s="40">
        <f t="shared" si="82"/>
        <v>0</v>
      </c>
      <c r="K111" s="330"/>
      <c r="L111" s="323"/>
      <c r="M111" s="330"/>
      <c r="N111" s="330"/>
      <c r="O111" s="330"/>
      <c r="P111" s="330"/>
      <c r="Q111" s="330"/>
      <c r="R111" s="320"/>
      <c r="S111" s="320"/>
      <c r="T111" s="332" t="str">
        <f t="shared" ref="T111:T112" si="83">IF(AND(D111&gt;=0,G111-M111&gt;=0,H111-N111&gt;=0),"OK","Please explain =&gt;")</f>
        <v>OK</v>
      </c>
      <c r="U111" s="39"/>
      <c r="V111" s="3"/>
      <c r="W111" s="3"/>
      <c r="X111" s="3"/>
      <c r="Y111" s="2"/>
      <c r="Z111" s="2"/>
      <c r="AA111" s="2"/>
      <c r="AB111" s="5" t="s">
        <v>476</v>
      </c>
      <c r="AC111" s="5" t="s">
        <v>501</v>
      </c>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row>
    <row r="112" spans="1:68" s="46" customFormat="1" ht="15" customHeight="1">
      <c r="A112" s="2"/>
      <c r="B112" s="329" t="s">
        <v>261</v>
      </c>
      <c r="C112" s="40">
        <f t="shared" si="79"/>
        <v>0</v>
      </c>
      <c r="D112" s="40">
        <f t="shared" si="80"/>
        <v>0</v>
      </c>
      <c r="E112" s="40">
        <f t="shared" si="81"/>
        <v>0</v>
      </c>
      <c r="F112" s="323"/>
      <c r="G112" s="330"/>
      <c r="H112" s="330"/>
      <c r="I112" s="40">
        <f t="shared" si="82"/>
        <v>0</v>
      </c>
      <c r="J112" s="40">
        <f t="shared" si="82"/>
        <v>0</v>
      </c>
      <c r="K112" s="330"/>
      <c r="L112" s="323"/>
      <c r="M112" s="330"/>
      <c r="N112" s="330"/>
      <c r="O112" s="330"/>
      <c r="P112" s="330"/>
      <c r="Q112" s="330"/>
      <c r="R112" s="320"/>
      <c r="S112" s="320"/>
      <c r="T112" s="332" t="str">
        <f t="shared" si="83"/>
        <v>OK</v>
      </c>
      <c r="U112" s="39"/>
      <c r="V112" s="3"/>
      <c r="W112" s="3"/>
      <c r="X112" s="3"/>
      <c r="Y112" s="2"/>
      <c r="Z112" s="2"/>
      <c r="AA112" s="2"/>
      <c r="AB112" s="5" t="s">
        <v>478</v>
      </c>
      <c r="AC112" s="5" t="s">
        <v>502</v>
      </c>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row>
    <row r="113" spans="1:68" s="46" customFormat="1" ht="15" customHeight="1">
      <c r="A113" s="2"/>
      <c r="B113" s="329" t="s">
        <v>262</v>
      </c>
      <c r="C113" s="40">
        <f>SUM(C114:C116)</f>
        <v>0</v>
      </c>
      <c r="D113" s="40">
        <f>SUM(D114:D116)</f>
        <v>0</v>
      </c>
      <c r="E113" s="40">
        <f>SUM(E114:E116)</f>
        <v>0</v>
      </c>
      <c r="F113" s="323"/>
      <c r="G113" s="40">
        <f>SUM(G114:G116)</f>
        <v>0</v>
      </c>
      <c r="H113" s="40">
        <f>SUM(H114:H116)</f>
        <v>0</v>
      </c>
      <c r="I113" s="40">
        <f>SUM(I114:I116)</f>
        <v>0</v>
      </c>
      <c r="J113" s="40">
        <f>SUM(J114:J116)</f>
        <v>0</v>
      </c>
      <c r="K113" s="40">
        <f>SUM(K114:K116)</f>
        <v>0</v>
      </c>
      <c r="L113" s="323"/>
      <c r="M113" s="40">
        <f>SUM(M114:M116)</f>
        <v>0</v>
      </c>
      <c r="N113" s="40">
        <f>SUM(N114:N116)</f>
        <v>0</v>
      </c>
      <c r="O113" s="40">
        <f>SUM(O114:O116)</f>
        <v>0</v>
      </c>
      <c r="P113" s="40">
        <f>SUM(P114:P116)</f>
        <v>0</v>
      </c>
      <c r="Q113" s="40">
        <f>SUM(Q114:Q116)</f>
        <v>0</v>
      </c>
      <c r="R113" s="320"/>
      <c r="S113" s="320"/>
      <c r="T113" s="335"/>
      <c r="U113" s="336"/>
      <c r="V113" s="3"/>
      <c r="W113" s="3"/>
      <c r="X113" s="3"/>
      <c r="Y113" s="2"/>
      <c r="Z113" s="2"/>
      <c r="AA113" s="2"/>
      <c r="AB113" s="5" t="s">
        <v>431</v>
      </c>
      <c r="AC113" s="5" t="s">
        <v>465</v>
      </c>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row>
    <row r="114" spans="1:68" s="46" customFormat="1" ht="15" customHeight="1">
      <c r="A114" s="2"/>
      <c r="B114" s="339" t="s">
        <v>419</v>
      </c>
      <c r="C114" s="41">
        <f t="shared" si="79"/>
        <v>0</v>
      </c>
      <c r="D114" s="41">
        <f t="shared" si="80"/>
        <v>0</v>
      </c>
      <c r="E114" s="41">
        <f t="shared" si="81"/>
        <v>0</v>
      </c>
      <c r="F114" s="323"/>
      <c r="G114" s="330"/>
      <c r="H114" s="330"/>
      <c r="I114" s="40">
        <f t="shared" si="82"/>
        <v>0</v>
      </c>
      <c r="J114" s="40">
        <f t="shared" si="82"/>
        <v>0</v>
      </c>
      <c r="K114" s="330"/>
      <c r="L114" s="323"/>
      <c r="M114" s="330"/>
      <c r="N114" s="330"/>
      <c r="O114" s="330"/>
      <c r="P114" s="330"/>
      <c r="Q114" s="330"/>
      <c r="R114" s="320"/>
      <c r="S114" s="320"/>
      <c r="T114" s="332" t="str">
        <f t="shared" ref="T114:T119" si="84">IF(AND(D114&gt;=0,G114-M114&gt;=0,H114-N114&gt;=0),"OK","Please explain =&gt;")</f>
        <v>OK</v>
      </c>
      <c r="U114" s="39"/>
      <c r="V114" s="3"/>
      <c r="W114" s="3"/>
      <c r="X114" s="3"/>
      <c r="Y114" s="2"/>
      <c r="Z114" s="2"/>
      <c r="AA114" s="2"/>
      <c r="AB114" s="5" t="s">
        <v>480</v>
      </c>
      <c r="AC114" s="5" t="s">
        <v>503</v>
      </c>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row>
    <row r="115" spans="1:68" s="46" customFormat="1" ht="15" customHeight="1">
      <c r="A115" s="2"/>
      <c r="B115" s="339" t="s">
        <v>422</v>
      </c>
      <c r="C115" s="41">
        <f t="shared" si="79"/>
        <v>0</v>
      </c>
      <c r="D115" s="41">
        <f t="shared" si="80"/>
        <v>0</v>
      </c>
      <c r="E115" s="41">
        <f t="shared" si="81"/>
        <v>0</v>
      </c>
      <c r="F115" s="323"/>
      <c r="G115" s="330"/>
      <c r="H115" s="330"/>
      <c r="I115" s="40">
        <f t="shared" si="82"/>
        <v>0</v>
      </c>
      <c r="J115" s="40">
        <f t="shared" si="82"/>
        <v>0</v>
      </c>
      <c r="K115" s="330"/>
      <c r="L115" s="323"/>
      <c r="M115" s="330"/>
      <c r="N115" s="330"/>
      <c r="O115" s="330"/>
      <c r="P115" s="330"/>
      <c r="Q115" s="330"/>
      <c r="R115" s="320"/>
      <c r="S115" s="320"/>
      <c r="T115" s="332" t="str">
        <f t="shared" si="84"/>
        <v>OK</v>
      </c>
      <c r="U115" s="39"/>
      <c r="V115" s="3"/>
      <c r="W115" s="3"/>
      <c r="X115" s="3"/>
      <c r="Y115" s="2"/>
      <c r="Z115" s="2"/>
      <c r="AA115" s="2"/>
      <c r="AB115" s="5" t="s">
        <v>482</v>
      </c>
      <c r="AC115" s="5" t="s">
        <v>504</v>
      </c>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row>
    <row r="116" spans="1:68" s="46" customFormat="1" ht="15" customHeight="1">
      <c r="A116" s="2"/>
      <c r="B116" s="339" t="s">
        <v>425</v>
      </c>
      <c r="C116" s="41">
        <f t="shared" si="79"/>
        <v>0</v>
      </c>
      <c r="D116" s="41">
        <f t="shared" si="80"/>
        <v>0</v>
      </c>
      <c r="E116" s="41">
        <f t="shared" si="81"/>
        <v>0</v>
      </c>
      <c r="F116" s="323"/>
      <c r="G116" s="330"/>
      <c r="H116" s="330"/>
      <c r="I116" s="40">
        <f t="shared" si="82"/>
        <v>0</v>
      </c>
      <c r="J116" s="40">
        <f t="shared" si="82"/>
        <v>0</v>
      </c>
      <c r="K116" s="330"/>
      <c r="L116" s="323"/>
      <c r="M116" s="330"/>
      <c r="N116" s="330"/>
      <c r="O116" s="330"/>
      <c r="P116" s="330"/>
      <c r="Q116" s="330"/>
      <c r="R116" s="320"/>
      <c r="S116" s="320"/>
      <c r="T116" s="332" t="str">
        <f t="shared" si="84"/>
        <v>OK</v>
      </c>
      <c r="U116" s="39"/>
      <c r="V116" s="3"/>
      <c r="W116" s="3"/>
      <c r="X116" s="3"/>
      <c r="Y116" s="2"/>
      <c r="Z116" s="2"/>
      <c r="AA116" s="2"/>
      <c r="AB116" s="5" t="s">
        <v>484</v>
      </c>
      <c r="AC116" s="5" t="s">
        <v>505</v>
      </c>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1:68" s="46" customFormat="1" ht="15" customHeight="1">
      <c r="A117" s="2"/>
      <c r="B117" s="329" t="s">
        <v>263</v>
      </c>
      <c r="C117" s="40">
        <f t="shared" si="79"/>
        <v>0</v>
      </c>
      <c r="D117" s="40">
        <f t="shared" si="80"/>
        <v>0</v>
      </c>
      <c r="E117" s="40">
        <f t="shared" si="81"/>
        <v>0</v>
      </c>
      <c r="F117" s="323"/>
      <c r="G117" s="330"/>
      <c r="H117" s="330"/>
      <c r="I117" s="40">
        <f t="shared" si="82"/>
        <v>0</v>
      </c>
      <c r="J117" s="40">
        <f t="shared" si="82"/>
        <v>0</v>
      </c>
      <c r="K117" s="330"/>
      <c r="L117" s="323"/>
      <c r="M117" s="330"/>
      <c r="N117" s="330"/>
      <c r="O117" s="330"/>
      <c r="P117" s="330"/>
      <c r="Q117" s="330"/>
      <c r="R117" s="320"/>
      <c r="S117" s="320"/>
      <c r="T117" s="332" t="str">
        <f t="shared" si="84"/>
        <v>OK</v>
      </c>
      <c r="U117" s="39"/>
      <c r="V117" s="3"/>
      <c r="W117" s="3"/>
      <c r="X117" s="3"/>
      <c r="Y117" s="2"/>
      <c r="Z117" s="2"/>
      <c r="AA117" s="2"/>
      <c r="AB117" s="5" t="s">
        <v>486</v>
      </c>
      <c r="AC117" s="5" t="s">
        <v>506</v>
      </c>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row>
    <row r="118" spans="1:68" s="46" customFormat="1" ht="15" customHeight="1">
      <c r="A118" s="2"/>
      <c r="B118" s="329" t="s">
        <v>430</v>
      </c>
      <c r="C118" s="40">
        <f t="shared" si="79"/>
        <v>0</v>
      </c>
      <c r="D118" s="40">
        <f t="shared" si="80"/>
        <v>0</v>
      </c>
      <c r="E118" s="40">
        <f t="shared" si="81"/>
        <v>0</v>
      </c>
      <c r="F118" s="323"/>
      <c r="G118" s="330"/>
      <c r="H118" s="330"/>
      <c r="I118" s="40">
        <f t="shared" si="82"/>
        <v>0</v>
      </c>
      <c r="J118" s="40">
        <f t="shared" si="82"/>
        <v>0</v>
      </c>
      <c r="K118" s="330"/>
      <c r="L118" s="323"/>
      <c r="M118" s="330"/>
      <c r="N118" s="330"/>
      <c r="O118" s="330"/>
      <c r="P118" s="330"/>
      <c r="Q118" s="330"/>
      <c r="R118" s="320"/>
      <c r="S118" s="320"/>
      <c r="T118" s="332" t="str">
        <f>IF(AND(D118&gt;=0,G118-M118&gt;=0,H118-N118&gt;=0),"OK","Please explain =&gt;")</f>
        <v>OK</v>
      </c>
      <c r="U118" s="39"/>
      <c r="V118" s="3"/>
      <c r="W118" s="3"/>
      <c r="X118" s="3"/>
      <c r="Y118" s="2"/>
      <c r="Z118" s="2"/>
      <c r="AA118" s="2"/>
      <c r="AB118" s="5" t="s">
        <v>488</v>
      </c>
      <c r="AC118" s="5" t="s">
        <v>507</v>
      </c>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row>
    <row r="119" spans="1:68" s="46" customFormat="1" ht="15" customHeight="1">
      <c r="A119" s="2"/>
      <c r="B119" s="329" t="s">
        <v>265</v>
      </c>
      <c r="C119" s="40">
        <f t="shared" si="79"/>
        <v>0</v>
      </c>
      <c r="D119" s="40">
        <f t="shared" si="80"/>
        <v>0</v>
      </c>
      <c r="E119" s="40">
        <f t="shared" si="81"/>
        <v>0</v>
      </c>
      <c r="F119" s="323"/>
      <c r="G119" s="330"/>
      <c r="H119" s="330"/>
      <c r="I119" s="40">
        <f t="shared" si="82"/>
        <v>0</v>
      </c>
      <c r="J119" s="40">
        <f t="shared" si="82"/>
        <v>0</v>
      </c>
      <c r="K119" s="330"/>
      <c r="L119" s="323"/>
      <c r="M119" s="330"/>
      <c r="N119" s="330"/>
      <c r="O119" s="330"/>
      <c r="P119" s="330"/>
      <c r="Q119" s="330"/>
      <c r="R119" s="320"/>
      <c r="S119" s="320"/>
      <c r="T119" s="332" t="str">
        <f t="shared" si="84"/>
        <v>OK</v>
      </c>
      <c r="U119" s="39"/>
      <c r="V119" s="3"/>
      <c r="W119" s="3"/>
      <c r="X119" s="3"/>
      <c r="Y119" s="2"/>
      <c r="Z119" s="2"/>
      <c r="AA119" s="2"/>
      <c r="AB119" s="5" t="s">
        <v>490</v>
      </c>
      <c r="AC119" s="5" t="s">
        <v>508</v>
      </c>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row>
    <row r="120" spans="1:68" s="46" customFormat="1" ht="15" customHeight="1">
      <c r="A120" s="2"/>
      <c r="B120" s="333" t="s">
        <v>266</v>
      </c>
      <c r="C120" s="40">
        <f>+C121+C122+C123</f>
        <v>0</v>
      </c>
      <c r="D120" s="40">
        <f t="shared" ref="D120:E120" si="85">+D121+D122+D123</f>
        <v>0</v>
      </c>
      <c r="E120" s="40">
        <f t="shared" si="85"/>
        <v>0</v>
      </c>
      <c r="F120" s="323"/>
      <c r="G120" s="40">
        <f t="shared" ref="G120:K120" si="86">+G121+G122+G123</f>
        <v>0</v>
      </c>
      <c r="H120" s="40">
        <f t="shared" si="86"/>
        <v>0</v>
      </c>
      <c r="I120" s="40">
        <f t="shared" si="86"/>
        <v>0</v>
      </c>
      <c r="J120" s="40">
        <f t="shared" si="86"/>
        <v>0</v>
      </c>
      <c r="K120" s="40">
        <f t="shared" si="86"/>
        <v>0</v>
      </c>
      <c r="L120" s="323"/>
      <c r="M120" s="40">
        <f t="shared" ref="M120:Q120" si="87">+M121+M122+M123</f>
        <v>0</v>
      </c>
      <c r="N120" s="40">
        <f t="shared" si="87"/>
        <v>0</v>
      </c>
      <c r="O120" s="40">
        <f t="shared" si="87"/>
        <v>0</v>
      </c>
      <c r="P120" s="40">
        <f t="shared" si="87"/>
        <v>0</v>
      </c>
      <c r="Q120" s="40">
        <f t="shared" si="87"/>
        <v>0</v>
      </c>
      <c r="R120" s="340"/>
      <c r="S120" s="340"/>
      <c r="T120" s="335"/>
      <c r="U120" s="336"/>
      <c r="V120" s="3"/>
      <c r="W120" s="3"/>
      <c r="X120" s="3"/>
      <c r="Y120" s="2"/>
      <c r="Z120" s="2"/>
      <c r="AA120" s="2"/>
      <c r="AB120" s="5" t="s">
        <v>509</v>
      </c>
      <c r="AC120" s="5" t="s">
        <v>510</v>
      </c>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row>
    <row r="121" spans="1:68" s="46" customFormat="1" ht="15" customHeight="1">
      <c r="A121" s="2"/>
      <c r="B121" s="334" t="s">
        <v>447</v>
      </c>
      <c r="C121" s="41">
        <f t="shared" ref="C121:C123" si="88">SUM(G121:K121)</f>
        <v>0</v>
      </c>
      <c r="D121" s="41">
        <f t="shared" ref="D121:D123" si="89">C121-E121</f>
        <v>0</v>
      </c>
      <c r="E121" s="41">
        <f t="shared" ref="E121:E123" si="90">SUM(M121:Q121)</f>
        <v>0</v>
      </c>
      <c r="F121" s="323"/>
      <c r="G121" s="330"/>
      <c r="H121" s="330"/>
      <c r="I121" s="40">
        <f t="shared" ref="I121:J123" si="91">O121</f>
        <v>0</v>
      </c>
      <c r="J121" s="40">
        <f t="shared" si="91"/>
        <v>0</v>
      </c>
      <c r="K121" s="330"/>
      <c r="L121" s="323"/>
      <c r="M121" s="330"/>
      <c r="N121" s="330"/>
      <c r="O121" s="330"/>
      <c r="P121" s="330"/>
      <c r="Q121" s="330"/>
      <c r="R121" s="340"/>
      <c r="S121" s="340"/>
      <c r="T121" s="332" t="str">
        <f t="shared" ref="T121:T123" si="92">IF(AND(D121&gt;=0,G121-M121&gt;=0,H121-N121&gt;=0),"OK","Please explain =&gt;")</f>
        <v>OK</v>
      </c>
      <c r="U121" s="39"/>
      <c r="V121" s="3"/>
      <c r="W121" s="3"/>
      <c r="X121" s="3"/>
      <c r="Y121" s="2"/>
      <c r="Z121" s="2"/>
      <c r="AA121" s="2"/>
      <c r="AB121" s="5" t="s">
        <v>494</v>
      </c>
      <c r="AC121" s="5" t="s">
        <v>511</v>
      </c>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row>
    <row r="122" spans="1:68" s="46" customFormat="1" ht="15" customHeight="1">
      <c r="A122" s="2"/>
      <c r="B122" s="334" t="s">
        <v>450</v>
      </c>
      <c r="C122" s="41">
        <f t="shared" si="88"/>
        <v>0</v>
      </c>
      <c r="D122" s="41">
        <f t="shared" si="89"/>
        <v>0</v>
      </c>
      <c r="E122" s="41">
        <f t="shared" si="90"/>
        <v>0</v>
      </c>
      <c r="F122" s="323"/>
      <c r="G122" s="330"/>
      <c r="H122" s="330"/>
      <c r="I122" s="40">
        <f t="shared" si="91"/>
        <v>0</v>
      </c>
      <c r="J122" s="40">
        <f t="shared" si="91"/>
        <v>0</v>
      </c>
      <c r="K122" s="330"/>
      <c r="L122" s="323"/>
      <c r="M122" s="330"/>
      <c r="N122" s="330"/>
      <c r="O122" s="330"/>
      <c r="P122" s="330"/>
      <c r="Q122" s="330"/>
      <c r="R122" s="340"/>
      <c r="S122" s="340"/>
      <c r="T122" s="332" t="str">
        <f t="shared" si="92"/>
        <v>OK</v>
      </c>
      <c r="U122" s="39"/>
      <c r="V122" s="3"/>
      <c r="W122" s="3"/>
      <c r="X122" s="3"/>
      <c r="Y122" s="2"/>
      <c r="Z122" s="2"/>
      <c r="AA122" s="2"/>
      <c r="AB122" s="5" t="s">
        <v>496</v>
      </c>
      <c r="AC122" s="5" t="s">
        <v>512</v>
      </c>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row>
    <row r="123" spans="1:68" s="46" customFormat="1" ht="15" customHeight="1">
      <c r="A123" s="2"/>
      <c r="B123" s="334" t="s">
        <v>453</v>
      </c>
      <c r="C123" s="41">
        <f t="shared" si="88"/>
        <v>0</v>
      </c>
      <c r="D123" s="41">
        <f t="shared" si="89"/>
        <v>0</v>
      </c>
      <c r="E123" s="41">
        <f t="shared" si="90"/>
        <v>0</v>
      </c>
      <c r="F123" s="323"/>
      <c r="G123" s="330"/>
      <c r="H123" s="330"/>
      <c r="I123" s="40">
        <f t="shared" si="91"/>
        <v>0</v>
      </c>
      <c r="J123" s="40">
        <f t="shared" si="91"/>
        <v>0</v>
      </c>
      <c r="K123" s="330"/>
      <c r="L123" s="323"/>
      <c r="M123" s="330"/>
      <c r="N123" s="330"/>
      <c r="O123" s="330"/>
      <c r="P123" s="330"/>
      <c r="Q123" s="330"/>
      <c r="R123" s="340"/>
      <c r="S123" s="340"/>
      <c r="T123" s="332" t="str">
        <f t="shared" si="92"/>
        <v>OK</v>
      </c>
      <c r="U123" s="39"/>
      <c r="V123" s="3"/>
      <c r="W123" s="3"/>
      <c r="X123" s="3"/>
      <c r="Y123" s="2"/>
      <c r="Z123" s="2"/>
      <c r="AA123" s="2"/>
      <c r="AB123" s="5" t="s">
        <v>498</v>
      </c>
      <c r="AC123" s="5" t="s">
        <v>513</v>
      </c>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row>
    <row r="124" spans="1:68" s="46" customFormat="1" ht="15" customHeight="1">
      <c r="A124" s="2"/>
      <c r="B124" s="327" t="s">
        <v>552</v>
      </c>
      <c r="C124" s="40">
        <f>+SUM(C125:C131)</f>
        <v>0</v>
      </c>
      <c r="D124" s="40">
        <f>+SUM(D125:D131)</f>
        <v>0</v>
      </c>
      <c r="E124" s="40">
        <f>+SUM(E125:E131)</f>
        <v>0</v>
      </c>
      <c r="F124" s="323"/>
      <c r="G124" s="40">
        <f>+SUM(G125:G131)</f>
        <v>0</v>
      </c>
      <c r="H124" s="40">
        <f>+SUM(H125:H131)</f>
        <v>0</v>
      </c>
      <c r="I124" s="40">
        <f>+SUM(I125:I131)</f>
        <v>0</v>
      </c>
      <c r="J124" s="40">
        <f>+SUM(J125:J131)</f>
        <v>0</v>
      </c>
      <c r="K124" s="40">
        <f>+SUM(K125:K131)</f>
        <v>0</v>
      </c>
      <c r="L124" s="323"/>
      <c r="M124" s="40">
        <f>+SUM(M125:M131)</f>
        <v>0</v>
      </c>
      <c r="N124" s="40">
        <f>+SUM(N125:N131)</f>
        <v>0</v>
      </c>
      <c r="O124" s="40">
        <f>+SUM(O125:O131)</f>
        <v>0</v>
      </c>
      <c r="P124" s="40">
        <f>+SUM(P125:P131)</f>
        <v>0</v>
      </c>
      <c r="Q124" s="40">
        <f>+SUM(Q125:Q131)</f>
        <v>0</v>
      </c>
      <c r="R124" s="320"/>
      <c r="S124" s="320"/>
      <c r="T124" s="335"/>
      <c r="U124" s="336"/>
      <c r="V124" s="3"/>
      <c r="W124" s="3"/>
      <c r="X124" s="3"/>
      <c r="Y124" s="2"/>
      <c r="Z124" s="2"/>
      <c r="AA124" s="2"/>
      <c r="AB124" s="5" t="s">
        <v>431</v>
      </c>
      <c r="AC124" s="5" t="s">
        <v>438</v>
      </c>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row>
    <row r="125" spans="1:68" s="46" customFormat="1" ht="15" customHeight="1">
      <c r="A125" s="2"/>
      <c r="B125" s="329" t="s">
        <v>260</v>
      </c>
      <c r="C125" s="40">
        <f t="shared" si="79"/>
        <v>0</v>
      </c>
      <c r="D125" s="40">
        <f t="shared" si="80"/>
        <v>0</v>
      </c>
      <c r="E125" s="40">
        <f t="shared" si="81"/>
        <v>0</v>
      </c>
      <c r="F125" s="323"/>
      <c r="G125" s="330"/>
      <c r="H125" s="330"/>
      <c r="I125" s="40">
        <f t="shared" si="82"/>
        <v>0</v>
      </c>
      <c r="J125" s="40">
        <f t="shared" si="82"/>
        <v>0</v>
      </c>
      <c r="K125" s="330"/>
      <c r="L125" s="323"/>
      <c r="M125" s="330"/>
      <c r="N125" s="330"/>
      <c r="O125" s="330"/>
      <c r="P125" s="330"/>
      <c r="Q125" s="330"/>
      <c r="R125" s="320"/>
      <c r="S125" s="320"/>
      <c r="T125" s="332" t="str">
        <f t="shared" ref="T125:T130" si="93">IF(AND(D125&gt;=0,G125-M125&gt;=0,H125-N125&gt;=0),"OK","Please explain =&gt;")</f>
        <v>OK</v>
      </c>
      <c r="U125" s="39"/>
      <c r="V125" s="3"/>
      <c r="W125" s="3"/>
      <c r="X125" s="3"/>
      <c r="Y125" s="2"/>
      <c r="Z125" s="2"/>
      <c r="AA125" s="2"/>
      <c r="AB125" s="5" t="s">
        <v>515</v>
      </c>
      <c r="AC125" s="5" t="s">
        <v>516</v>
      </c>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row>
    <row r="126" spans="1:68" s="46" customFormat="1" ht="15" customHeight="1">
      <c r="A126" s="2"/>
      <c r="B126" s="329" t="s">
        <v>261</v>
      </c>
      <c r="C126" s="40">
        <f t="shared" si="79"/>
        <v>0</v>
      </c>
      <c r="D126" s="40">
        <f t="shared" si="80"/>
        <v>0</v>
      </c>
      <c r="E126" s="40">
        <f t="shared" si="81"/>
        <v>0</v>
      </c>
      <c r="F126" s="323"/>
      <c r="G126" s="330"/>
      <c r="H126" s="330"/>
      <c r="I126" s="40">
        <f t="shared" si="82"/>
        <v>0</v>
      </c>
      <c r="J126" s="40">
        <f t="shared" si="82"/>
        <v>0</v>
      </c>
      <c r="K126" s="330"/>
      <c r="L126" s="323"/>
      <c r="M126" s="330"/>
      <c r="N126" s="330"/>
      <c r="O126" s="330"/>
      <c r="P126" s="330"/>
      <c r="Q126" s="330"/>
      <c r="R126" s="320"/>
      <c r="S126" s="320"/>
      <c r="T126" s="332" t="str">
        <f t="shared" si="93"/>
        <v>OK</v>
      </c>
      <c r="U126" s="39"/>
      <c r="V126" s="3"/>
      <c r="W126" s="3"/>
      <c r="X126" s="3"/>
      <c r="Y126" s="2"/>
      <c r="Z126" s="2"/>
      <c r="AA126" s="2"/>
      <c r="AB126" s="5" t="s">
        <v>517</v>
      </c>
      <c r="AC126" s="5" t="s">
        <v>518</v>
      </c>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row>
    <row r="127" spans="1:68" s="46" customFormat="1" ht="15" customHeight="1">
      <c r="A127" s="2"/>
      <c r="B127" s="329" t="s">
        <v>262</v>
      </c>
      <c r="C127" s="40">
        <f t="shared" si="79"/>
        <v>0</v>
      </c>
      <c r="D127" s="40">
        <f t="shared" si="80"/>
        <v>0</v>
      </c>
      <c r="E127" s="40">
        <f t="shared" si="81"/>
        <v>0</v>
      </c>
      <c r="F127" s="323"/>
      <c r="G127" s="330"/>
      <c r="H127" s="330"/>
      <c r="I127" s="40">
        <f t="shared" si="82"/>
        <v>0</v>
      </c>
      <c r="J127" s="40">
        <f t="shared" si="82"/>
        <v>0</v>
      </c>
      <c r="K127" s="330"/>
      <c r="L127" s="323"/>
      <c r="M127" s="330"/>
      <c r="N127" s="330"/>
      <c r="O127" s="330"/>
      <c r="P127" s="330"/>
      <c r="Q127" s="330"/>
      <c r="R127" s="320"/>
      <c r="S127" s="320"/>
      <c r="T127" s="332" t="str">
        <f t="shared" si="93"/>
        <v>OK</v>
      </c>
      <c r="U127" s="39"/>
      <c r="V127" s="3"/>
      <c r="W127" s="3"/>
      <c r="X127" s="3"/>
      <c r="Y127" s="2"/>
      <c r="Z127" s="2"/>
      <c r="AA127" s="2"/>
      <c r="AB127" s="5" t="s">
        <v>519</v>
      </c>
      <c r="AC127" s="5" t="s">
        <v>520</v>
      </c>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row>
    <row r="128" spans="1:68" s="46" customFormat="1" ht="15" customHeight="1">
      <c r="A128" s="2"/>
      <c r="B128" s="329" t="s">
        <v>263</v>
      </c>
      <c r="C128" s="40">
        <f t="shared" si="79"/>
        <v>0</v>
      </c>
      <c r="D128" s="40">
        <f t="shared" si="80"/>
        <v>0</v>
      </c>
      <c r="E128" s="40">
        <f t="shared" si="81"/>
        <v>0</v>
      </c>
      <c r="F128" s="323"/>
      <c r="G128" s="330"/>
      <c r="H128" s="330"/>
      <c r="I128" s="40">
        <f t="shared" si="82"/>
        <v>0</v>
      </c>
      <c r="J128" s="40">
        <f t="shared" si="82"/>
        <v>0</v>
      </c>
      <c r="K128" s="330"/>
      <c r="L128" s="323"/>
      <c r="M128" s="330"/>
      <c r="N128" s="330"/>
      <c r="O128" s="330"/>
      <c r="P128" s="330"/>
      <c r="Q128" s="330"/>
      <c r="R128" s="320"/>
      <c r="S128" s="320"/>
      <c r="T128" s="332" t="str">
        <f t="shared" si="93"/>
        <v>OK</v>
      </c>
      <c r="U128" s="39"/>
      <c r="V128" s="3"/>
      <c r="W128" s="3"/>
      <c r="X128" s="3"/>
      <c r="Y128" s="2"/>
      <c r="Z128" s="2"/>
      <c r="AA128" s="2"/>
      <c r="AB128" s="5" t="s">
        <v>521</v>
      </c>
      <c r="AC128" s="5" t="s">
        <v>522</v>
      </c>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row>
    <row r="129" spans="2:29" ht="15" customHeight="1">
      <c r="B129" s="329" t="s">
        <v>430</v>
      </c>
      <c r="C129" s="40">
        <f t="shared" si="79"/>
        <v>0</v>
      </c>
      <c r="D129" s="40">
        <f t="shared" si="80"/>
        <v>0</v>
      </c>
      <c r="E129" s="40">
        <f t="shared" si="81"/>
        <v>0</v>
      </c>
      <c r="F129" s="323"/>
      <c r="G129" s="330"/>
      <c r="H129" s="330"/>
      <c r="I129" s="40">
        <f t="shared" si="82"/>
        <v>0</v>
      </c>
      <c r="J129" s="40">
        <f t="shared" si="82"/>
        <v>0</v>
      </c>
      <c r="K129" s="330"/>
      <c r="L129" s="323"/>
      <c r="M129" s="330"/>
      <c r="N129" s="330"/>
      <c r="O129" s="330"/>
      <c r="P129" s="330"/>
      <c r="Q129" s="330"/>
      <c r="R129" s="320"/>
      <c r="S129" s="320"/>
      <c r="T129" s="332" t="str">
        <f t="shared" si="93"/>
        <v>OK</v>
      </c>
      <c r="U129" s="39"/>
      <c r="V129" s="3"/>
      <c r="W129" s="3"/>
      <c r="X129" s="3"/>
      <c r="AB129" s="5" t="s">
        <v>523</v>
      </c>
      <c r="AC129" s="5" t="s">
        <v>524</v>
      </c>
    </row>
    <row r="130" spans="2:29" ht="15" customHeight="1">
      <c r="B130" s="329" t="s">
        <v>265</v>
      </c>
      <c r="C130" s="40">
        <f t="shared" si="79"/>
        <v>0</v>
      </c>
      <c r="D130" s="40">
        <f t="shared" si="80"/>
        <v>0</v>
      </c>
      <c r="E130" s="40">
        <f t="shared" si="81"/>
        <v>0</v>
      </c>
      <c r="F130" s="323"/>
      <c r="G130" s="330"/>
      <c r="H130" s="330"/>
      <c r="I130" s="40">
        <f>O130</f>
        <v>0</v>
      </c>
      <c r="J130" s="40">
        <f t="shared" si="82"/>
        <v>0</v>
      </c>
      <c r="K130" s="330"/>
      <c r="L130" s="323"/>
      <c r="M130" s="330"/>
      <c r="N130" s="330"/>
      <c r="O130" s="330"/>
      <c r="P130" s="330"/>
      <c r="Q130" s="330"/>
      <c r="R130" s="320"/>
      <c r="S130" s="320"/>
      <c r="T130" s="332" t="str">
        <f t="shared" si="93"/>
        <v>OK</v>
      </c>
      <c r="U130" s="39"/>
      <c r="V130" s="3"/>
      <c r="W130" s="3"/>
      <c r="X130" s="3"/>
      <c r="AB130" s="5" t="s">
        <v>525</v>
      </c>
      <c r="AC130" s="5" t="s">
        <v>526</v>
      </c>
    </row>
    <row r="131" spans="2:29" ht="15" customHeight="1">
      <c r="B131" s="333" t="s">
        <v>266</v>
      </c>
      <c r="C131" s="40">
        <f>+C132+C133+C134</f>
        <v>0</v>
      </c>
      <c r="D131" s="40">
        <f t="shared" ref="D131:E131" si="94">+D132+D133+D134</f>
        <v>0</v>
      </c>
      <c r="E131" s="40">
        <f t="shared" si="94"/>
        <v>0</v>
      </c>
      <c r="F131" s="323"/>
      <c r="G131" s="40">
        <f t="shared" ref="G131:K131" si="95">+G132+G133+G134</f>
        <v>0</v>
      </c>
      <c r="H131" s="40">
        <f t="shared" si="95"/>
        <v>0</v>
      </c>
      <c r="I131" s="40">
        <f t="shared" si="95"/>
        <v>0</v>
      </c>
      <c r="J131" s="40">
        <f t="shared" si="95"/>
        <v>0</v>
      </c>
      <c r="K131" s="40">
        <f t="shared" si="95"/>
        <v>0</v>
      </c>
      <c r="L131" s="323"/>
      <c r="M131" s="40">
        <f t="shared" ref="M131:Q131" si="96">+M132+M133+M134</f>
        <v>0</v>
      </c>
      <c r="N131" s="40">
        <f t="shared" si="96"/>
        <v>0</v>
      </c>
      <c r="O131" s="40">
        <f t="shared" si="96"/>
        <v>0</v>
      </c>
      <c r="P131" s="40">
        <f t="shared" si="96"/>
        <v>0</v>
      </c>
      <c r="Q131" s="40">
        <f t="shared" si="96"/>
        <v>0</v>
      </c>
      <c r="R131" s="340"/>
      <c r="S131" s="340"/>
      <c r="T131" s="335"/>
      <c r="U131" s="336"/>
      <c r="X131" s="3"/>
      <c r="AB131" s="5" t="s">
        <v>527</v>
      </c>
      <c r="AC131" s="5" t="s">
        <v>528</v>
      </c>
    </row>
    <row r="132" spans="2:29" ht="15" customHeight="1">
      <c r="B132" s="334" t="s">
        <v>447</v>
      </c>
      <c r="C132" s="41">
        <f>SUM(G132:K132)</f>
        <v>0</v>
      </c>
      <c r="D132" s="41">
        <f t="shared" ref="D132:D134" si="97">C132-E132</f>
        <v>0</v>
      </c>
      <c r="E132" s="41">
        <f t="shared" ref="E132:E134" si="98">SUM(M132:Q132)</f>
        <v>0</v>
      </c>
      <c r="F132" s="323"/>
      <c r="G132" s="330"/>
      <c r="H132" s="330"/>
      <c r="I132" s="40">
        <f t="shared" si="82"/>
        <v>0</v>
      </c>
      <c r="J132" s="40">
        <f t="shared" si="82"/>
        <v>0</v>
      </c>
      <c r="K132" s="330"/>
      <c r="L132" s="323"/>
      <c r="M132" s="330"/>
      <c r="N132" s="330"/>
      <c r="O132" s="330"/>
      <c r="P132" s="330"/>
      <c r="Q132" s="330"/>
      <c r="R132" s="340"/>
      <c r="S132" s="340"/>
      <c r="T132" s="332" t="str">
        <f t="shared" ref="T132:T134" si="99">IF(AND(D132&gt;=0,G132-M132&gt;=0,H132-N132&gt;=0),"OK","Please explain =&gt;")</f>
        <v>OK</v>
      </c>
      <c r="U132" s="39"/>
      <c r="X132" s="3"/>
      <c r="AB132" s="5" t="s">
        <v>529</v>
      </c>
      <c r="AC132" s="5" t="s">
        <v>530</v>
      </c>
    </row>
    <row r="133" spans="2:29" ht="15" customHeight="1">
      <c r="B133" s="334" t="s">
        <v>450</v>
      </c>
      <c r="C133" s="41">
        <f>SUM(G133:K133)</f>
        <v>0</v>
      </c>
      <c r="D133" s="41">
        <f t="shared" si="97"/>
        <v>0</v>
      </c>
      <c r="E133" s="41">
        <f t="shared" si="98"/>
        <v>0</v>
      </c>
      <c r="F133" s="323"/>
      <c r="G133" s="330"/>
      <c r="H133" s="330"/>
      <c r="I133" s="40">
        <f t="shared" si="82"/>
        <v>0</v>
      </c>
      <c r="J133" s="40">
        <f t="shared" si="82"/>
        <v>0</v>
      </c>
      <c r="K133" s="330"/>
      <c r="L133" s="323"/>
      <c r="M133" s="330"/>
      <c r="N133" s="330"/>
      <c r="O133" s="330"/>
      <c r="P133" s="330"/>
      <c r="Q133" s="330"/>
      <c r="R133" s="340"/>
      <c r="S133" s="340"/>
      <c r="T133" s="332" t="str">
        <f t="shared" si="99"/>
        <v>OK</v>
      </c>
      <c r="U133" s="39"/>
      <c r="X133" s="3"/>
      <c r="AB133" s="5" t="s">
        <v>531</v>
      </c>
      <c r="AC133" s="5" t="s">
        <v>532</v>
      </c>
    </row>
    <row r="134" spans="2:29" ht="15" customHeight="1">
      <c r="B134" s="334" t="s">
        <v>453</v>
      </c>
      <c r="C134" s="41">
        <f t="shared" ref="C134" si="100">SUM(G134:K134)</f>
        <v>0</v>
      </c>
      <c r="D134" s="41">
        <f t="shared" si="97"/>
        <v>0</v>
      </c>
      <c r="E134" s="41">
        <f t="shared" si="98"/>
        <v>0</v>
      </c>
      <c r="F134" s="323"/>
      <c r="G134" s="330"/>
      <c r="H134" s="330"/>
      <c r="I134" s="40">
        <f t="shared" si="82"/>
        <v>0</v>
      </c>
      <c r="J134" s="40">
        <f t="shared" si="82"/>
        <v>0</v>
      </c>
      <c r="K134" s="330"/>
      <c r="L134" s="323"/>
      <c r="M134" s="330"/>
      <c r="N134" s="330"/>
      <c r="O134" s="330"/>
      <c r="P134" s="330"/>
      <c r="Q134" s="330"/>
      <c r="R134" s="340"/>
      <c r="S134" s="340"/>
      <c r="T134" s="332" t="str">
        <f t="shared" si="99"/>
        <v>OK</v>
      </c>
      <c r="U134" s="39"/>
      <c r="X134" s="3"/>
      <c r="AB134" s="5" t="s">
        <v>533</v>
      </c>
      <c r="AC134" s="5" t="s">
        <v>534</v>
      </c>
    </row>
    <row r="135" spans="2:29" ht="15" customHeight="1">
      <c r="B135" s="327" t="s">
        <v>553</v>
      </c>
      <c r="C135" s="40">
        <f>+SUM(C136:C142)</f>
        <v>0</v>
      </c>
      <c r="D135" s="40">
        <f>+SUM(D136:D142)</f>
        <v>0</v>
      </c>
      <c r="E135" s="40">
        <f>+SUM(E136:E142)</f>
        <v>0</v>
      </c>
      <c r="F135" s="323"/>
      <c r="G135" s="41">
        <f>+SUM(G136:G142)</f>
        <v>0</v>
      </c>
      <c r="H135" s="41">
        <f>+SUM(H136:H142)</f>
        <v>0</v>
      </c>
      <c r="I135" s="41">
        <f>+SUM(I136:I142)</f>
        <v>0</v>
      </c>
      <c r="J135" s="41">
        <f>+SUM(J136:J142)</f>
        <v>0</v>
      </c>
      <c r="K135" s="41">
        <f>+SUM(K136:K142)</f>
        <v>0</v>
      </c>
      <c r="L135" s="323"/>
      <c r="M135" s="41">
        <f>+SUM(M136:M142)</f>
        <v>0</v>
      </c>
      <c r="N135" s="41">
        <f>+SUM(N136:N142)</f>
        <v>0</v>
      </c>
      <c r="O135" s="41">
        <f>+SUM(O136:O142)</f>
        <v>0</v>
      </c>
      <c r="P135" s="41">
        <f>+SUM(P136:P142)</f>
        <v>0</v>
      </c>
      <c r="Q135" s="41">
        <f>+SUM(Q136:Q142)</f>
        <v>0</v>
      </c>
      <c r="R135" s="320"/>
      <c r="S135" s="320"/>
      <c r="T135" s="335"/>
      <c r="U135" s="336"/>
      <c r="X135" s="3"/>
      <c r="AB135" s="5" t="s">
        <v>431</v>
      </c>
      <c r="AC135" s="5" t="s">
        <v>465</v>
      </c>
    </row>
    <row r="136" spans="2:29" ht="15" customHeight="1">
      <c r="B136" s="329" t="s">
        <v>260</v>
      </c>
      <c r="C136" s="40">
        <f t="shared" si="79"/>
        <v>0</v>
      </c>
      <c r="D136" s="40">
        <f t="shared" si="80"/>
        <v>0</v>
      </c>
      <c r="E136" s="40">
        <f t="shared" si="81"/>
        <v>0</v>
      </c>
      <c r="F136" s="323"/>
      <c r="G136" s="330"/>
      <c r="H136" s="330"/>
      <c r="I136" s="40">
        <f t="shared" si="82"/>
        <v>0</v>
      </c>
      <c r="J136" s="40">
        <f t="shared" si="82"/>
        <v>0</v>
      </c>
      <c r="K136" s="330"/>
      <c r="L136" s="323"/>
      <c r="M136" s="330"/>
      <c r="N136" s="330"/>
      <c r="O136" s="330"/>
      <c r="P136" s="330"/>
      <c r="Q136" s="330"/>
      <c r="R136" s="320"/>
      <c r="S136" s="320"/>
      <c r="T136" s="332" t="str">
        <f t="shared" ref="T136:T141" si="101">IF(AND(D136&gt;=0,G136-M136&gt;=0,H136-N136&gt;=0),"OK","Please explain =&gt;")</f>
        <v>OK</v>
      </c>
      <c r="U136" s="39"/>
      <c r="X136" s="3"/>
      <c r="AB136" s="5" t="s">
        <v>515</v>
      </c>
      <c r="AC136" s="5" t="s">
        <v>536</v>
      </c>
    </row>
    <row r="137" spans="2:29" ht="15" customHeight="1">
      <c r="B137" s="329" t="s">
        <v>261</v>
      </c>
      <c r="C137" s="40">
        <f t="shared" si="79"/>
        <v>0</v>
      </c>
      <c r="D137" s="40">
        <f t="shared" si="80"/>
        <v>0</v>
      </c>
      <c r="E137" s="40">
        <f t="shared" si="81"/>
        <v>0</v>
      </c>
      <c r="F137" s="323"/>
      <c r="G137" s="330"/>
      <c r="H137" s="330"/>
      <c r="I137" s="40">
        <f t="shared" si="82"/>
        <v>0</v>
      </c>
      <c r="J137" s="40">
        <f t="shared" si="82"/>
        <v>0</v>
      </c>
      <c r="K137" s="330"/>
      <c r="L137" s="323"/>
      <c r="M137" s="330"/>
      <c r="N137" s="330"/>
      <c r="O137" s="330"/>
      <c r="P137" s="330"/>
      <c r="Q137" s="330"/>
      <c r="R137" s="320"/>
      <c r="S137" s="320"/>
      <c r="T137" s="332" t="str">
        <f t="shared" si="101"/>
        <v>OK</v>
      </c>
      <c r="U137" s="39"/>
      <c r="X137" s="3"/>
      <c r="AB137" s="5" t="s">
        <v>517</v>
      </c>
      <c r="AC137" s="5" t="s">
        <v>537</v>
      </c>
    </row>
    <row r="138" spans="2:29" ht="15" customHeight="1">
      <c r="B138" s="329" t="s">
        <v>262</v>
      </c>
      <c r="C138" s="40">
        <f t="shared" si="79"/>
        <v>0</v>
      </c>
      <c r="D138" s="40">
        <f t="shared" si="80"/>
        <v>0</v>
      </c>
      <c r="E138" s="40">
        <f t="shared" si="81"/>
        <v>0</v>
      </c>
      <c r="F138" s="323"/>
      <c r="G138" s="330"/>
      <c r="H138" s="330"/>
      <c r="I138" s="40">
        <f t="shared" si="82"/>
        <v>0</v>
      </c>
      <c r="J138" s="40">
        <f t="shared" si="82"/>
        <v>0</v>
      </c>
      <c r="K138" s="330"/>
      <c r="L138" s="323"/>
      <c r="M138" s="330"/>
      <c r="N138" s="330"/>
      <c r="O138" s="330"/>
      <c r="P138" s="330"/>
      <c r="Q138" s="330"/>
      <c r="R138" s="320"/>
      <c r="S138" s="320"/>
      <c r="T138" s="332" t="str">
        <f t="shared" si="101"/>
        <v>OK</v>
      </c>
      <c r="U138" s="39"/>
      <c r="X138" s="3"/>
      <c r="AB138" s="5" t="s">
        <v>519</v>
      </c>
      <c r="AC138" s="5" t="s">
        <v>538</v>
      </c>
    </row>
    <row r="139" spans="2:29" ht="15" customHeight="1">
      <c r="B139" s="329" t="s">
        <v>263</v>
      </c>
      <c r="C139" s="40">
        <f t="shared" si="79"/>
        <v>0</v>
      </c>
      <c r="D139" s="40">
        <f t="shared" si="80"/>
        <v>0</v>
      </c>
      <c r="E139" s="40">
        <f t="shared" si="81"/>
        <v>0</v>
      </c>
      <c r="F139" s="323"/>
      <c r="G139" s="330"/>
      <c r="H139" s="330"/>
      <c r="I139" s="40">
        <f t="shared" si="82"/>
        <v>0</v>
      </c>
      <c r="J139" s="40">
        <f t="shared" si="82"/>
        <v>0</v>
      </c>
      <c r="K139" s="330"/>
      <c r="L139" s="323"/>
      <c r="M139" s="330"/>
      <c r="N139" s="330"/>
      <c r="O139" s="330"/>
      <c r="P139" s="330"/>
      <c r="Q139" s="330"/>
      <c r="R139" s="320"/>
      <c r="S139" s="320"/>
      <c r="T139" s="332" t="str">
        <f t="shared" si="101"/>
        <v>OK</v>
      </c>
      <c r="U139" s="39"/>
      <c r="X139" s="3"/>
      <c r="AB139" s="5" t="s">
        <v>521</v>
      </c>
      <c r="AC139" s="5" t="s">
        <v>539</v>
      </c>
    </row>
    <row r="140" spans="2:29" ht="15" customHeight="1">
      <c r="B140" s="329" t="s">
        <v>430</v>
      </c>
      <c r="C140" s="40">
        <f t="shared" si="79"/>
        <v>0</v>
      </c>
      <c r="D140" s="40">
        <f t="shared" si="80"/>
        <v>0</v>
      </c>
      <c r="E140" s="40">
        <f t="shared" si="81"/>
        <v>0</v>
      </c>
      <c r="F140" s="323"/>
      <c r="G140" s="330"/>
      <c r="H140" s="330"/>
      <c r="I140" s="40">
        <f t="shared" si="82"/>
        <v>0</v>
      </c>
      <c r="J140" s="40">
        <f t="shared" si="82"/>
        <v>0</v>
      </c>
      <c r="K140" s="330"/>
      <c r="L140" s="323"/>
      <c r="M140" s="330"/>
      <c r="N140" s="330"/>
      <c r="O140" s="330"/>
      <c r="P140" s="330"/>
      <c r="Q140" s="330"/>
      <c r="R140" s="320"/>
      <c r="S140" s="320"/>
      <c r="T140" s="332" t="str">
        <f t="shared" si="101"/>
        <v>OK</v>
      </c>
      <c r="U140" s="39"/>
      <c r="X140" s="3"/>
      <c r="AB140" s="5" t="s">
        <v>523</v>
      </c>
      <c r="AC140" s="5" t="s">
        <v>540</v>
      </c>
    </row>
    <row r="141" spans="2:29" ht="15" customHeight="1">
      <c r="B141" s="329" t="s">
        <v>265</v>
      </c>
      <c r="C141" s="40">
        <f t="shared" si="79"/>
        <v>0</v>
      </c>
      <c r="D141" s="40">
        <f t="shared" si="80"/>
        <v>0</v>
      </c>
      <c r="E141" s="40">
        <f t="shared" si="81"/>
        <v>0</v>
      </c>
      <c r="F141" s="323"/>
      <c r="G141" s="330"/>
      <c r="H141" s="330"/>
      <c r="I141" s="40">
        <f t="shared" si="82"/>
        <v>0</v>
      </c>
      <c r="J141" s="40">
        <f t="shared" si="82"/>
        <v>0</v>
      </c>
      <c r="K141" s="330"/>
      <c r="L141" s="323"/>
      <c r="M141" s="330"/>
      <c r="N141" s="330"/>
      <c r="O141" s="330"/>
      <c r="P141" s="330"/>
      <c r="Q141" s="330"/>
      <c r="R141" s="320"/>
      <c r="S141" s="320"/>
      <c r="T141" s="332" t="str">
        <f t="shared" si="101"/>
        <v>OK</v>
      </c>
      <c r="U141" s="39"/>
      <c r="X141" s="3"/>
      <c r="AB141" s="5" t="s">
        <v>554</v>
      </c>
      <c r="AC141" s="5" t="s">
        <v>541</v>
      </c>
    </row>
    <row r="142" spans="2:29" ht="15" customHeight="1">
      <c r="B142" s="333" t="s">
        <v>266</v>
      </c>
      <c r="C142" s="40">
        <f>+C143+C144+C145</f>
        <v>0</v>
      </c>
      <c r="D142" s="40">
        <f t="shared" ref="D142:E142" si="102">+D143+D144+D145</f>
        <v>0</v>
      </c>
      <c r="E142" s="40">
        <f t="shared" si="102"/>
        <v>0</v>
      </c>
      <c r="F142" s="323"/>
      <c r="G142" s="40">
        <f t="shared" ref="G142:K142" si="103">+G143+G144+G145</f>
        <v>0</v>
      </c>
      <c r="H142" s="40">
        <f t="shared" si="103"/>
        <v>0</v>
      </c>
      <c r="I142" s="40">
        <f t="shared" si="103"/>
        <v>0</v>
      </c>
      <c r="J142" s="40">
        <f t="shared" si="103"/>
        <v>0</v>
      </c>
      <c r="K142" s="40">
        <f t="shared" si="103"/>
        <v>0</v>
      </c>
      <c r="L142" s="323"/>
      <c r="M142" s="40">
        <f t="shared" ref="M142:Q142" si="104">+M143+M144+M145</f>
        <v>0</v>
      </c>
      <c r="N142" s="40">
        <f t="shared" si="104"/>
        <v>0</v>
      </c>
      <c r="O142" s="40">
        <f t="shared" si="104"/>
        <v>0</v>
      </c>
      <c r="P142" s="40">
        <f t="shared" si="104"/>
        <v>0</v>
      </c>
      <c r="Q142" s="40">
        <f t="shared" si="104"/>
        <v>0</v>
      </c>
      <c r="R142" s="340"/>
      <c r="S142" s="340"/>
      <c r="T142" s="335"/>
      <c r="U142" s="336"/>
      <c r="X142" s="3"/>
      <c r="AB142" s="5" t="s">
        <v>542</v>
      </c>
      <c r="AC142" s="5" t="s">
        <v>543</v>
      </c>
    </row>
    <row r="143" spans="2:29" ht="15" customHeight="1">
      <c r="B143" s="334" t="s">
        <v>447</v>
      </c>
      <c r="C143" s="41">
        <f t="shared" ref="C143:C144" si="105">SUM(G143:K143)</f>
        <v>0</v>
      </c>
      <c r="D143" s="41">
        <f t="shared" ref="D143:D145" si="106">C143-E143</f>
        <v>0</v>
      </c>
      <c r="E143" s="41">
        <f t="shared" ref="E143:E145" si="107">SUM(M143:Q143)</f>
        <v>0</v>
      </c>
      <c r="F143" s="323"/>
      <c r="G143" s="330"/>
      <c r="H143" s="330"/>
      <c r="I143" s="40">
        <f t="shared" ref="I143:J145" si="108">O143</f>
        <v>0</v>
      </c>
      <c r="J143" s="40">
        <f t="shared" si="108"/>
        <v>0</v>
      </c>
      <c r="K143" s="330"/>
      <c r="L143" s="323"/>
      <c r="M143" s="330"/>
      <c r="N143" s="330"/>
      <c r="O143" s="330"/>
      <c r="P143" s="330"/>
      <c r="Q143" s="330"/>
      <c r="R143" s="340"/>
      <c r="S143" s="340"/>
      <c r="T143" s="332" t="str">
        <f t="shared" ref="T143:T145" si="109">IF(AND(D143&gt;=0,G143-M143&gt;=0,H143-N143&gt;=0),"OK","Please explain =&gt;")</f>
        <v>OK</v>
      </c>
      <c r="U143" s="39"/>
      <c r="X143" s="3"/>
      <c r="AB143" s="5" t="s">
        <v>544</v>
      </c>
      <c r="AC143" s="5" t="s">
        <v>545</v>
      </c>
    </row>
    <row r="144" spans="2:29" ht="15" customHeight="1">
      <c r="B144" s="334" t="s">
        <v>450</v>
      </c>
      <c r="C144" s="41">
        <f t="shared" si="105"/>
        <v>0</v>
      </c>
      <c r="D144" s="41">
        <f t="shared" si="106"/>
        <v>0</v>
      </c>
      <c r="E144" s="41">
        <f t="shared" si="107"/>
        <v>0</v>
      </c>
      <c r="F144" s="323"/>
      <c r="G144" s="330"/>
      <c r="H144" s="330"/>
      <c r="I144" s="40">
        <f t="shared" si="108"/>
        <v>0</v>
      </c>
      <c r="J144" s="40">
        <f t="shared" si="108"/>
        <v>0</v>
      </c>
      <c r="K144" s="330"/>
      <c r="L144" s="323"/>
      <c r="M144" s="330"/>
      <c r="N144" s="330"/>
      <c r="O144" s="330"/>
      <c r="P144" s="330"/>
      <c r="Q144" s="330"/>
      <c r="R144" s="340"/>
      <c r="S144" s="340"/>
      <c r="T144" s="332" t="str">
        <f t="shared" si="109"/>
        <v>OK</v>
      </c>
      <c r="U144" s="39"/>
      <c r="X144" s="3"/>
      <c r="AB144" s="5" t="s">
        <v>546</v>
      </c>
      <c r="AC144" s="5" t="s">
        <v>547</v>
      </c>
    </row>
    <row r="145" spans="2:29" ht="15" customHeight="1">
      <c r="B145" s="334" t="s">
        <v>453</v>
      </c>
      <c r="C145" s="41">
        <f t="shared" ref="C145" si="110">SUM(G145:K145)</f>
        <v>0</v>
      </c>
      <c r="D145" s="41">
        <f t="shared" si="106"/>
        <v>0</v>
      </c>
      <c r="E145" s="41">
        <f t="shared" si="107"/>
        <v>0</v>
      </c>
      <c r="F145" s="323"/>
      <c r="G145" s="330"/>
      <c r="H145" s="330"/>
      <c r="I145" s="40">
        <f t="shared" si="108"/>
        <v>0</v>
      </c>
      <c r="J145" s="40">
        <f t="shared" si="108"/>
        <v>0</v>
      </c>
      <c r="K145" s="330"/>
      <c r="L145" s="323"/>
      <c r="M145" s="330"/>
      <c r="N145" s="330"/>
      <c r="O145" s="330"/>
      <c r="P145" s="330"/>
      <c r="Q145" s="330"/>
      <c r="R145" s="340"/>
      <c r="S145" s="340"/>
      <c r="T145" s="332" t="str">
        <f t="shared" si="109"/>
        <v>OK</v>
      </c>
      <c r="U145" s="39"/>
      <c r="X145" s="3"/>
      <c r="AB145" s="5" t="s">
        <v>548</v>
      </c>
      <c r="AC145" s="5" t="s">
        <v>549</v>
      </c>
    </row>
    <row r="146" spans="2:29" ht="15" customHeight="1">
      <c r="B146" s="327" t="s">
        <v>256</v>
      </c>
      <c r="C146" s="40">
        <f>SUM(C10,C45)</f>
        <v>0</v>
      </c>
      <c r="D146" s="40">
        <f>SUM(D10,D45)</f>
        <v>0</v>
      </c>
      <c r="E146" s="40">
        <f>SUM(E10,E45)</f>
        <v>0</v>
      </c>
      <c r="F146" s="323"/>
      <c r="G146" s="40">
        <f>SUM(G10,G45)</f>
        <v>0</v>
      </c>
      <c r="H146" s="40">
        <f>SUM(H10,H45)</f>
        <v>0</v>
      </c>
      <c r="I146" s="40">
        <f>SUM(I10,I45)</f>
        <v>0</v>
      </c>
      <c r="J146" s="40">
        <f>SUM(J10,J45)</f>
        <v>0</v>
      </c>
      <c r="K146" s="40">
        <f>SUM(K10,K45)</f>
        <v>0</v>
      </c>
      <c r="L146" s="323"/>
      <c r="M146" s="40">
        <f>SUM(M10,M45)</f>
        <v>0</v>
      </c>
      <c r="N146" s="40">
        <f>SUM(N10,N45)</f>
        <v>0</v>
      </c>
      <c r="O146" s="40">
        <f>SUM(O10,O45)</f>
        <v>0</v>
      </c>
      <c r="P146" s="40">
        <f>SUM(P10,P45)</f>
        <v>0</v>
      </c>
      <c r="Q146" s="40">
        <f>SUM(Q10,Q45)</f>
        <v>0</v>
      </c>
      <c r="R146" s="320"/>
      <c r="S146" s="320"/>
      <c r="T146" s="47"/>
      <c r="U146" s="48"/>
      <c r="V146" s="3"/>
      <c r="W146" s="3"/>
      <c r="X146" s="3"/>
    </row>
    <row r="149" spans="2:29" ht="12.75" customHeight="1">
      <c r="B149" s="2" t="s">
        <v>555</v>
      </c>
    </row>
    <row r="150" spans="2:29" ht="12.75" customHeight="1">
      <c r="B150" s="1" t="s">
        <v>386</v>
      </c>
      <c r="C150" s="136" t="str">
        <f>IF(COUNTIF(K10:K146,"&gt;"&amp;0)+COUNTIF(Q10:Q146,"&gt;"&amp;0)&gt;0,"Commentary Required","OK")</f>
        <v>OK</v>
      </c>
    </row>
    <row r="151" spans="2:29" ht="12.75" customHeight="1">
      <c r="B151" s="1" t="s">
        <v>384</v>
      </c>
      <c r="C151" s="57"/>
    </row>
    <row r="153" spans="2:29" ht="12.75" customHeight="1">
      <c r="B153" s="2" t="s">
        <v>556</v>
      </c>
    </row>
    <row r="154" spans="2:29" ht="12.75" customHeight="1">
      <c r="B154" s="1" t="s">
        <v>557</v>
      </c>
      <c r="C154" s="136" t="str">
        <f>IF(COUNTIF(T10:T146,"OK")+COUNTIFS(T10:T146,"&lt;&gt;OK",U10:U146,"&lt;&gt;")=COUNTA(T10:T146),"OK","Commentary Required")</f>
        <v>OK</v>
      </c>
    </row>
    <row r="155" spans="2:29" ht="12.75" customHeight="1">
      <c r="B155" s="1" t="s">
        <v>384</v>
      </c>
      <c r="C155" s="57"/>
    </row>
    <row r="157" spans="2:29" ht="12.75" customHeight="1">
      <c r="B157" s="5" t="s">
        <v>558</v>
      </c>
      <c r="C157" s="3"/>
    </row>
    <row r="158" spans="2:29" ht="12.75" customHeight="1">
      <c r="B158" s="1" t="s">
        <v>386</v>
      </c>
      <c r="C158" s="341" t="str">
        <f>IF(ABS(SUM('F.1 EBS'!I82:J82)-SUM(G146,H146,I146,K146))&gt;C159,"Error","OK")</f>
        <v>OK</v>
      </c>
    </row>
    <row r="159" spans="2:29" ht="12.75" customHeight="1">
      <c r="B159" s="1" t="s">
        <v>383</v>
      </c>
      <c r="C159" s="136">
        <v>1</v>
      </c>
    </row>
    <row r="161" spans="2:3" ht="12.75" customHeight="1">
      <c r="B161" s="5" t="s">
        <v>559</v>
      </c>
      <c r="C161" s="3"/>
    </row>
    <row r="162" spans="2:3" ht="12.75" customHeight="1">
      <c r="B162" s="1" t="s">
        <v>386</v>
      </c>
      <c r="C162" s="341" t="str">
        <f>IF(ABS(SUM('F.1 EBS'!I84:J84)-SUM(J146,'F.G.2A_PL_Recog'!K146,'F.G.2B_PL_notRecog'!K146))&gt;C163,"Error","OK")</f>
        <v>OK</v>
      </c>
    </row>
    <row r="163" spans="2:3">
      <c r="B163" s="1" t="s">
        <v>383</v>
      </c>
      <c r="C163" s="136">
        <v>1</v>
      </c>
    </row>
    <row r="168" spans="2:3" ht="22.5" customHeight="1"/>
    <row r="169" spans="2:3" ht="24.75" customHeight="1"/>
    <row r="170" spans="2:3" ht="100.15" customHeight="1"/>
  </sheetData>
  <sheetProtection insertHyperlinks="0"/>
  <mergeCells count="8">
    <mergeCell ref="C2:D2"/>
    <mergeCell ref="C3:D3"/>
    <mergeCell ref="C4:D4"/>
    <mergeCell ref="B8:B9"/>
    <mergeCell ref="C8:E8"/>
    <mergeCell ref="G8:K8"/>
    <mergeCell ref="M8:Q8"/>
    <mergeCell ref="T8:U8"/>
  </mergeCells>
  <phoneticPr fontId="46" type="noConversion"/>
  <conditionalFormatting sqref="B158">
    <cfRule type="cellIs" dxfId="151" priority="12" operator="equal">
      <formula>"Error"</formula>
    </cfRule>
  </conditionalFormatting>
  <conditionalFormatting sqref="B162">
    <cfRule type="cellIs" dxfId="150" priority="8" operator="equal">
      <formula>"Error"</formula>
    </cfRule>
  </conditionalFormatting>
  <conditionalFormatting sqref="C150">
    <cfRule type="cellIs" dxfId="149" priority="18" operator="equal">
      <formula>"Commentary Required"</formula>
    </cfRule>
    <cfRule type="cellIs" dxfId="148" priority="19" operator="equal">
      <formula>"OK"</formula>
    </cfRule>
    <cfRule type="cellIs" dxfId="147" priority="20" operator="equal">
      <formula>"Error"</formula>
    </cfRule>
  </conditionalFormatting>
  <conditionalFormatting sqref="C154">
    <cfRule type="cellIs" dxfId="146" priority="15" operator="equal">
      <formula>"Commentary Required"</formula>
    </cfRule>
    <cfRule type="cellIs" dxfId="145" priority="16" operator="equal">
      <formula>"OK"</formula>
    </cfRule>
    <cfRule type="cellIs" dxfId="144" priority="17" operator="equal">
      <formula>"Error"</formula>
    </cfRule>
  </conditionalFormatting>
  <conditionalFormatting sqref="C158:C159">
    <cfRule type="cellIs" dxfId="143" priority="3" operator="equal">
      <formula>"OK"</formula>
    </cfRule>
    <cfRule type="cellIs" dxfId="142" priority="4" operator="equal">
      <formula>"Error"</formula>
    </cfRule>
  </conditionalFormatting>
  <conditionalFormatting sqref="C159">
    <cfRule type="cellIs" dxfId="141" priority="9" operator="equal">
      <formula>"Warning"</formula>
    </cfRule>
    <cfRule type="expression" dxfId="140" priority="10">
      <formula>OR(C159="Error",C159="ERROR")</formula>
    </cfRule>
    <cfRule type="cellIs" dxfId="139" priority="11" operator="equal">
      <formula>"Warning"</formula>
    </cfRule>
  </conditionalFormatting>
  <conditionalFormatting sqref="C162:C163">
    <cfRule type="cellIs" dxfId="138" priority="1" operator="equal">
      <formula>"OK"</formula>
    </cfRule>
    <cfRule type="cellIs" dxfId="137" priority="2" operator="equal">
      <formula>"Error"</formula>
    </cfRule>
  </conditionalFormatting>
  <conditionalFormatting sqref="C163">
    <cfRule type="cellIs" dxfId="136" priority="5" operator="equal">
      <formula>"Warning"</formula>
    </cfRule>
    <cfRule type="expression" dxfId="135" priority="6">
      <formula>OR(C163="Error",C163="ERROR")</formula>
    </cfRule>
    <cfRule type="cellIs" dxfId="134" priority="7" operator="equal">
      <formula>"Warning"</formula>
    </cfRule>
  </conditionalFormatting>
  <conditionalFormatting sqref="T12:T145">
    <cfRule type="cellIs" dxfId="133" priority="13" operator="equal">
      <formula>"Please explain =&gt;"</formula>
    </cfRule>
    <cfRule type="cellIs" dxfId="132" priority="14" operator="equal">
      <formula>"OK"</formula>
    </cfRule>
  </conditionalFormatting>
  <dataValidations count="1">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00000000-0002-0000-0B00-000000000000}">
      <formula1>-99999999999</formula1>
      <formula2>99999999999</formula2>
    </dataValidation>
  </dataValidations>
  <pageMargins left="0.7" right="0.7" top="0.75" bottom="0.75" header="0.3" footer="0.3"/>
  <pageSetup paperSize="8" scale="62" fitToHeight="0" orientation="landscape" r:id="rId1"/>
  <rowBreaks count="3" manualBreakCount="3">
    <brk id="72" min="1" max="21" man="1"/>
    <brk id="164" min="1" max="21" man="1"/>
    <brk id="165"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autoPageBreaks="0"/>
  </sheetPr>
  <dimension ref="A1:W152"/>
  <sheetViews>
    <sheetView topLeftCell="B1" zoomScaleNormal="100" workbookViewId="0">
      <selection activeCell="B1" sqref="B1"/>
    </sheetView>
  </sheetViews>
  <sheetFormatPr defaultColWidth="9.42578125" defaultRowHeight="12.75"/>
  <cols>
    <col min="1" max="1" width="2.42578125" style="2" hidden="1" customWidth="1"/>
    <col min="2" max="2" width="39.42578125" style="2" customWidth="1"/>
    <col min="3" max="5" width="16.42578125" style="2" customWidth="1"/>
    <col min="6" max="6" width="3.42578125" style="2" customWidth="1"/>
    <col min="7" max="7" width="22.7109375" style="2" customWidth="1"/>
    <col min="8" max="8" width="3.42578125" style="2" customWidth="1"/>
    <col min="9" max="30" width="9.42578125" style="2" customWidth="1"/>
    <col min="31" max="16384" width="9.42578125" style="2"/>
  </cols>
  <sheetData>
    <row r="1" spans="1:12" ht="15" customHeight="1">
      <c r="B1" s="227" t="s">
        <v>560</v>
      </c>
      <c r="C1" s="227"/>
      <c r="D1" s="227"/>
      <c r="E1" s="227"/>
      <c r="F1" s="228"/>
      <c r="G1" s="228"/>
      <c r="H1" s="3"/>
    </row>
    <row r="2" spans="1:12" ht="15" customHeight="1">
      <c r="B2" s="309" t="s">
        <v>174</v>
      </c>
      <c r="C2" s="896"/>
      <c r="D2" s="897"/>
    </row>
    <row r="3" spans="1:12" ht="15" customHeight="1">
      <c r="B3" s="309" t="s">
        <v>175</v>
      </c>
      <c r="C3" s="898"/>
      <c r="D3" s="899"/>
    </row>
    <row r="4" spans="1:12" ht="15" customHeight="1">
      <c r="B4" s="309" t="s">
        <v>176</v>
      </c>
      <c r="C4" s="900"/>
      <c r="D4" s="901"/>
    </row>
    <row r="5" spans="1:12" ht="15" hidden="1" customHeight="1">
      <c r="A5" s="49"/>
      <c r="B5" s="49"/>
      <c r="C5" s="49"/>
      <c r="D5" s="49"/>
      <c r="E5" s="49"/>
      <c r="F5" s="49"/>
      <c r="G5" s="49"/>
      <c r="H5" s="49"/>
      <c r="I5" s="49"/>
      <c r="J5" s="49"/>
      <c r="K5" s="49"/>
      <c r="L5" s="49"/>
    </row>
    <row r="6" spans="1:12" ht="12.75" customHeight="1">
      <c r="B6" s="36" t="s">
        <v>177</v>
      </c>
    </row>
    <row r="7" spans="1:12" ht="22.5" customHeight="1">
      <c r="B7" s="311" t="s">
        <v>181</v>
      </c>
      <c r="C7" s="311" t="s">
        <v>182</v>
      </c>
      <c r="D7" s="311" t="s">
        <v>183</v>
      </c>
      <c r="E7" s="311" t="s">
        <v>184</v>
      </c>
      <c r="G7" s="311" t="s">
        <v>561</v>
      </c>
    </row>
    <row r="8" spans="1:12" ht="24.75" customHeight="1">
      <c r="B8" s="892" t="s">
        <v>393</v>
      </c>
      <c r="C8" s="893" t="s">
        <v>562</v>
      </c>
      <c r="D8" s="893"/>
      <c r="E8" s="893"/>
      <c r="G8" s="893" t="s">
        <v>563</v>
      </c>
    </row>
    <row r="9" spans="1:12" ht="100.15" customHeight="1">
      <c r="B9" s="892"/>
      <c r="C9" s="313" t="s">
        <v>564</v>
      </c>
      <c r="D9" s="313" t="s">
        <v>565</v>
      </c>
      <c r="E9" s="313" t="s">
        <v>566</v>
      </c>
      <c r="G9" s="893"/>
    </row>
    <row r="10" spans="1:12" ht="15" customHeight="1">
      <c r="B10" s="321" t="s">
        <v>412</v>
      </c>
      <c r="C10" s="342">
        <f>SUM(C11,C28)</f>
        <v>0</v>
      </c>
      <c r="D10" s="342">
        <f t="shared" ref="D10:E10" si="0">SUM(D11,D28)</f>
        <v>0</v>
      </c>
      <c r="E10" s="342">
        <f t="shared" si="0"/>
        <v>0</v>
      </c>
      <c r="G10" s="39"/>
    </row>
    <row r="11" spans="1:12" ht="15" customHeight="1">
      <c r="B11" s="327" t="s">
        <v>414</v>
      </c>
      <c r="C11" s="342">
        <f>SUM(C12:C18,C21,C24)</f>
        <v>0</v>
      </c>
      <c r="D11" s="342">
        <f>SUM(D12:D18,D21,D24)</f>
        <v>0</v>
      </c>
      <c r="E11" s="342">
        <f>SUM(E12:E18,E21,E24)</f>
        <v>0</v>
      </c>
      <c r="G11" s="39"/>
    </row>
    <row r="12" spans="1:12" ht="15" customHeight="1">
      <c r="B12" s="329" t="s">
        <v>260</v>
      </c>
      <c r="C12" s="343">
        <f>+'F.G.2A_PL_Recog'!C12+'F.G.2B_PL_notRecog'!C12</f>
        <v>0</v>
      </c>
      <c r="D12" s="343">
        <f t="shared" ref="D12:D86" si="1">C12-E12</f>
        <v>0</v>
      </c>
      <c r="E12" s="343">
        <f>+'F.G.2A_PL_Recog'!E12+'F.G.2B_PL_notRecog'!E12</f>
        <v>0</v>
      </c>
      <c r="G12" s="39"/>
      <c r="H12" s="50"/>
      <c r="I12" s="50"/>
      <c r="J12" s="50"/>
      <c r="K12" s="50"/>
      <c r="L12" s="50"/>
    </row>
    <row r="13" spans="1:12" ht="15" customHeight="1">
      <c r="B13" s="329" t="s">
        <v>261</v>
      </c>
      <c r="C13" s="343">
        <f>+'F.G.2A_PL_Recog'!C13+'F.G.2B_PL_notRecog'!C13</f>
        <v>0</v>
      </c>
      <c r="D13" s="343">
        <f t="shared" si="1"/>
        <v>0</v>
      </c>
      <c r="E13" s="343">
        <f>+'F.G.2A_PL_Recog'!E13+'F.G.2B_PL_notRecog'!E13</f>
        <v>0</v>
      </c>
      <c r="G13" s="39"/>
      <c r="H13" s="50"/>
      <c r="I13" s="50"/>
      <c r="J13" s="50"/>
      <c r="K13" s="50"/>
      <c r="L13" s="50"/>
    </row>
    <row r="14" spans="1:12" ht="15" customHeight="1">
      <c r="B14" s="329" t="s">
        <v>419</v>
      </c>
      <c r="C14" s="343">
        <f>+'F.G.2A_PL_Recog'!C14+'F.G.2B_PL_notRecog'!C14</f>
        <v>0</v>
      </c>
      <c r="D14" s="343">
        <f t="shared" si="1"/>
        <v>0</v>
      </c>
      <c r="E14" s="343">
        <f>+'F.G.2A_PL_Recog'!E14+'F.G.2B_PL_notRecog'!E14</f>
        <v>0</v>
      </c>
      <c r="G14" s="39"/>
      <c r="H14" s="50"/>
      <c r="I14" s="50"/>
      <c r="J14" s="50"/>
      <c r="K14" s="50"/>
      <c r="L14" s="50"/>
    </row>
    <row r="15" spans="1:12" ht="15" customHeight="1">
      <c r="B15" s="329" t="s">
        <v>422</v>
      </c>
      <c r="C15" s="343">
        <f>+'F.G.2A_PL_Recog'!C15+'F.G.2B_PL_notRecog'!C15</f>
        <v>0</v>
      </c>
      <c r="D15" s="343">
        <f t="shared" si="1"/>
        <v>0</v>
      </c>
      <c r="E15" s="343">
        <f>+'F.G.2A_PL_Recog'!E15+'F.G.2B_PL_notRecog'!E15</f>
        <v>0</v>
      </c>
      <c r="G15" s="39"/>
    </row>
    <row r="16" spans="1:12" ht="15" customHeight="1">
      <c r="B16" s="329" t="s">
        <v>425</v>
      </c>
      <c r="C16" s="343">
        <f>+'F.G.2A_PL_Recog'!C16+'F.G.2B_PL_notRecog'!C16</f>
        <v>0</v>
      </c>
      <c r="D16" s="343">
        <f t="shared" si="1"/>
        <v>0</v>
      </c>
      <c r="E16" s="343">
        <f>+'F.G.2A_PL_Recog'!E16+'F.G.2B_PL_notRecog'!E16</f>
        <v>0</v>
      </c>
      <c r="G16" s="39"/>
    </row>
    <row r="17" spans="2:23" ht="15" customHeight="1">
      <c r="B17" s="329" t="s">
        <v>263</v>
      </c>
      <c r="C17" s="343">
        <f>+'F.G.2A_PL_Recog'!C17+'F.G.2B_PL_notRecog'!C17</f>
        <v>0</v>
      </c>
      <c r="D17" s="343">
        <f t="shared" si="1"/>
        <v>0</v>
      </c>
      <c r="E17" s="343">
        <f>+'F.G.2A_PL_Recog'!E17+'F.G.2B_PL_notRecog'!E17</f>
        <v>0</v>
      </c>
      <c r="G17" s="39"/>
    </row>
    <row r="18" spans="2:23" ht="15" customHeight="1">
      <c r="B18" s="333" t="s">
        <v>430</v>
      </c>
      <c r="C18" s="343">
        <f>SUM(C19:C20)</f>
        <v>0</v>
      </c>
      <c r="D18" s="343">
        <f t="shared" ref="D18:E18" si="2">SUM(D19:D20)</f>
        <v>0</v>
      </c>
      <c r="E18" s="343">
        <f t="shared" si="2"/>
        <v>0</v>
      </c>
      <c r="G18" s="39"/>
    </row>
    <row r="19" spans="2:23" ht="15" customHeight="1">
      <c r="B19" s="334" t="s">
        <v>432</v>
      </c>
      <c r="C19" s="344">
        <f>+'F.G.2A_PL_Recog'!C19+'F.G.2B_PL_notRecog'!C19</f>
        <v>0</v>
      </c>
      <c r="D19" s="344">
        <f t="shared" si="1"/>
        <v>0</v>
      </c>
      <c r="E19" s="344">
        <f>+'F.G.2A_PL_Recog'!E19+'F.G.2B_PL_notRecog'!E19</f>
        <v>0</v>
      </c>
      <c r="G19" s="39"/>
    </row>
    <row r="20" spans="2:23" ht="15" customHeight="1">
      <c r="B20" s="334" t="s">
        <v>435</v>
      </c>
      <c r="C20" s="344">
        <f>+'F.G.2A_PL_Recog'!C20+'F.G.2B_PL_notRecog'!C20</f>
        <v>0</v>
      </c>
      <c r="D20" s="344">
        <f t="shared" si="1"/>
        <v>0</v>
      </c>
      <c r="E20" s="344">
        <f>+'F.G.2A_PL_Recog'!E20+'F.G.2B_PL_notRecog'!E20</f>
        <v>0</v>
      </c>
      <c r="G20" s="39"/>
    </row>
    <row r="21" spans="2:23" ht="15" customHeight="1">
      <c r="B21" s="333" t="s">
        <v>265</v>
      </c>
      <c r="C21" s="343">
        <f>SUM(C22:C23)</f>
        <v>0</v>
      </c>
      <c r="D21" s="343">
        <f t="shared" ref="D21:E21" si="3">SUM(D22:D23)</f>
        <v>0</v>
      </c>
      <c r="E21" s="343">
        <f t="shared" si="3"/>
        <v>0</v>
      </c>
      <c r="G21" s="39"/>
    </row>
    <row r="22" spans="2:23" ht="15" customHeight="1">
      <c r="B22" s="334" t="s">
        <v>439</v>
      </c>
      <c r="C22" s="344">
        <f>+'F.G.2A_PL_Recog'!C22+'F.G.2B_PL_notRecog'!C22</f>
        <v>0</v>
      </c>
      <c r="D22" s="344">
        <f t="shared" si="1"/>
        <v>0</v>
      </c>
      <c r="E22" s="344">
        <f>+'F.G.2A_PL_Recog'!E22+'F.G.2B_PL_notRecog'!E22</f>
        <v>0</v>
      </c>
      <c r="G22" s="39"/>
    </row>
    <row r="23" spans="2:23" ht="15" customHeight="1">
      <c r="B23" s="334" t="s">
        <v>442</v>
      </c>
      <c r="C23" s="344">
        <f>+'F.G.2A_PL_Recog'!C23+'F.G.2B_PL_notRecog'!C23</f>
        <v>0</v>
      </c>
      <c r="D23" s="344">
        <f t="shared" si="1"/>
        <v>0</v>
      </c>
      <c r="E23" s="344">
        <f>+'F.G.2A_PL_Recog'!E23+'F.G.2B_PL_notRecog'!E23</f>
        <v>0</v>
      </c>
      <c r="G23" s="39"/>
    </row>
    <row r="24" spans="2:23" ht="15" customHeight="1">
      <c r="B24" s="333" t="s">
        <v>266</v>
      </c>
      <c r="C24" s="343">
        <f>SUM(C25:C27)</f>
        <v>0</v>
      </c>
      <c r="D24" s="343">
        <f t="shared" ref="D24:E24" si="4">SUM(D25:D27)</f>
        <v>0</v>
      </c>
      <c r="E24" s="343">
        <f t="shared" si="4"/>
        <v>0</v>
      </c>
      <c r="F24" s="43"/>
      <c r="G24" s="39"/>
      <c r="H24" s="43"/>
      <c r="I24" s="43"/>
      <c r="J24" s="43"/>
      <c r="K24" s="43"/>
      <c r="L24" s="43"/>
      <c r="M24" s="43"/>
      <c r="N24" s="43"/>
      <c r="O24" s="43"/>
      <c r="P24" s="43"/>
      <c r="Q24" s="43"/>
      <c r="R24" s="43"/>
      <c r="S24" s="43"/>
      <c r="T24" s="43"/>
      <c r="U24" s="43"/>
      <c r="V24" s="43"/>
      <c r="W24" s="43"/>
    </row>
    <row r="25" spans="2:23" ht="15" customHeight="1">
      <c r="B25" s="334" t="s">
        <v>567</v>
      </c>
      <c r="C25" s="344">
        <f>+'F.G.2A_PL_Recog'!C25+'F.G.2B_PL_notRecog'!C25</f>
        <v>0</v>
      </c>
      <c r="D25" s="344">
        <f t="shared" si="1"/>
        <v>0</v>
      </c>
      <c r="E25" s="344">
        <f>+'F.G.2A_PL_Recog'!E25+'F.G.2B_PL_notRecog'!E25</f>
        <v>0</v>
      </c>
      <c r="F25" s="43"/>
      <c r="G25" s="39"/>
      <c r="H25" s="43"/>
      <c r="I25" s="43"/>
      <c r="J25" s="43"/>
      <c r="K25" s="43"/>
      <c r="L25" s="43"/>
      <c r="M25" s="43"/>
      <c r="N25" s="43"/>
      <c r="O25" s="43"/>
      <c r="P25" s="43"/>
      <c r="Q25" s="43"/>
      <c r="R25" s="43"/>
      <c r="S25" s="43"/>
      <c r="T25" s="43"/>
      <c r="U25" s="43"/>
      <c r="V25" s="43"/>
      <c r="W25" s="43"/>
    </row>
    <row r="26" spans="2:23" ht="15" customHeight="1">
      <c r="B26" s="334" t="s">
        <v>568</v>
      </c>
      <c r="C26" s="344">
        <f>+'F.G.2A_PL_Recog'!C26+'F.G.2B_PL_notRecog'!C26</f>
        <v>0</v>
      </c>
      <c r="D26" s="344">
        <f t="shared" si="1"/>
        <v>0</v>
      </c>
      <c r="E26" s="344">
        <f>+'F.G.2A_PL_Recog'!E26+'F.G.2B_PL_notRecog'!E26</f>
        <v>0</v>
      </c>
      <c r="F26" s="43"/>
      <c r="G26" s="39"/>
      <c r="H26" s="43"/>
      <c r="I26" s="43"/>
      <c r="J26" s="43"/>
      <c r="K26" s="43"/>
      <c r="L26" s="43"/>
      <c r="M26" s="43"/>
      <c r="N26" s="43"/>
      <c r="O26" s="43"/>
      <c r="P26" s="43"/>
      <c r="Q26" s="43"/>
      <c r="R26" s="43"/>
      <c r="S26" s="43"/>
      <c r="T26" s="43"/>
      <c r="U26" s="43"/>
      <c r="V26" s="43"/>
      <c r="W26" s="43"/>
    </row>
    <row r="27" spans="2:23" ht="15" customHeight="1">
      <c r="B27" s="334" t="s">
        <v>453</v>
      </c>
      <c r="C27" s="344">
        <f>+'F.G.2A_PL_Recog'!C27+'F.G.2B_PL_notRecog'!C27</f>
        <v>0</v>
      </c>
      <c r="D27" s="344">
        <f t="shared" si="1"/>
        <v>0</v>
      </c>
      <c r="E27" s="344">
        <f>+'F.G.2A_PL_Recog'!E27+'F.G.2B_PL_notRecog'!E27</f>
        <v>0</v>
      </c>
      <c r="F27" s="43"/>
      <c r="G27" s="39"/>
      <c r="H27" s="43"/>
      <c r="I27" s="43"/>
      <c r="J27" s="43"/>
      <c r="K27" s="43"/>
      <c r="L27" s="43"/>
      <c r="M27" s="43"/>
      <c r="N27" s="43"/>
      <c r="O27" s="43"/>
      <c r="P27" s="43"/>
      <c r="Q27" s="43"/>
      <c r="R27" s="43"/>
      <c r="S27" s="43"/>
      <c r="T27" s="43"/>
      <c r="U27" s="43"/>
      <c r="V27" s="43"/>
      <c r="W27" s="43"/>
    </row>
    <row r="28" spans="2:23" ht="15" customHeight="1">
      <c r="B28" s="327" t="s">
        <v>456</v>
      </c>
      <c r="C28" s="342">
        <f>SUM(C29:C35,C38,C41)</f>
        <v>0</v>
      </c>
      <c r="D28" s="342">
        <f>SUM(D29:D35,D38,D41)</f>
        <v>0</v>
      </c>
      <c r="E28" s="342">
        <f>SUM(E29:E35,E38,E41)</f>
        <v>0</v>
      </c>
      <c r="G28" s="39"/>
    </row>
    <row r="29" spans="2:23" ht="15" customHeight="1">
      <c r="B29" s="329" t="s">
        <v>260</v>
      </c>
      <c r="C29" s="343">
        <f>+'F.G.2A_PL_Recog'!C29+'F.G.2B_PL_notRecog'!C29</f>
        <v>0</v>
      </c>
      <c r="D29" s="343">
        <f t="shared" si="1"/>
        <v>0</v>
      </c>
      <c r="E29" s="343">
        <f>+'F.G.2A_PL_Recog'!E29+'F.G.2B_PL_notRecog'!E29</f>
        <v>0</v>
      </c>
      <c r="G29" s="39"/>
      <c r="H29" s="50"/>
      <c r="I29" s="50"/>
      <c r="J29" s="50"/>
      <c r="K29" s="50"/>
      <c r="L29" s="50"/>
    </row>
    <row r="30" spans="2:23" ht="15" customHeight="1">
      <c r="B30" s="329" t="s">
        <v>261</v>
      </c>
      <c r="C30" s="343">
        <f>+'F.G.2A_PL_Recog'!C30+'F.G.2B_PL_notRecog'!C30</f>
        <v>0</v>
      </c>
      <c r="D30" s="343">
        <f t="shared" si="1"/>
        <v>0</v>
      </c>
      <c r="E30" s="343">
        <f>+'F.G.2A_PL_Recog'!E30+'F.G.2B_PL_notRecog'!E30</f>
        <v>0</v>
      </c>
      <c r="G30" s="39"/>
      <c r="H30" s="50"/>
      <c r="I30" s="50"/>
      <c r="J30" s="50"/>
      <c r="K30" s="50"/>
      <c r="L30" s="50"/>
    </row>
    <row r="31" spans="2:23" ht="15" customHeight="1">
      <c r="B31" s="329" t="s">
        <v>419</v>
      </c>
      <c r="C31" s="343">
        <f>+'F.G.2A_PL_Recog'!C31+'F.G.2B_PL_notRecog'!C31</f>
        <v>0</v>
      </c>
      <c r="D31" s="343">
        <f t="shared" si="1"/>
        <v>0</v>
      </c>
      <c r="E31" s="343">
        <f>+'F.G.2A_PL_Recog'!E31+'F.G.2B_PL_notRecog'!E31</f>
        <v>0</v>
      </c>
      <c r="G31" s="39"/>
      <c r="H31" s="50"/>
      <c r="I31" s="50"/>
      <c r="J31" s="50"/>
      <c r="K31" s="50"/>
      <c r="L31" s="50"/>
    </row>
    <row r="32" spans="2:23" ht="15" customHeight="1">
      <c r="B32" s="329" t="s">
        <v>422</v>
      </c>
      <c r="C32" s="343">
        <f>+'F.G.2A_PL_Recog'!C32+'F.G.2B_PL_notRecog'!C32</f>
        <v>0</v>
      </c>
      <c r="D32" s="343">
        <f t="shared" si="1"/>
        <v>0</v>
      </c>
      <c r="E32" s="343">
        <f>+'F.G.2A_PL_Recog'!E32+'F.G.2B_PL_notRecog'!E32</f>
        <v>0</v>
      </c>
      <c r="G32" s="39"/>
    </row>
    <row r="33" spans="2:23" ht="15" customHeight="1">
      <c r="B33" s="329" t="s">
        <v>425</v>
      </c>
      <c r="C33" s="343">
        <f>+'F.G.2A_PL_Recog'!C33+'F.G.2B_PL_notRecog'!C33</f>
        <v>0</v>
      </c>
      <c r="D33" s="343">
        <f t="shared" si="1"/>
        <v>0</v>
      </c>
      <c r="E33" s="343">
        <f>+'F.G.2A_PL_Recog'!E33+'F.G.2B_PL_notRecog'!E33</f>
        <v>0</v>
      </c>
      <c r="G33" s="39"/>
    </row>
    <row r="34" spans="2:23" ht="15" customHeight="1">
      <c r="B34" s="329" t="s">
        <v>263</v>
      </c>
      <c r="C34" s="343">
        <f>+'F.G.2A_PL_Recog'!C34+'F.G.2B_PL_notRecog'!C34</f>
        <v>0</v>
      </c>
      <c r="D34" s="343">
        <f t="shared" si="1"/>
        <v>0</v>
      </c>
      <c r="E34" s="343">
        <f>+'F.G.2A_PL_Recog'!E34+'F.G.2B_PL_notRecog'!E34</f>
        <v>0</v>
      </c>
      <c r="G34" s="39"/>
    </row>
    <row r="35" spans="2:23" ht="15" customHeight="1">
      <c r="B35" s="333" t="s">
        <v>430</v>
      </c>
      <c r="C35" s="343">
        <f>SUM(C36:C37)</f>
        <v>0</v>
      </c>
      <c r="D35" s="343">
        <f t="shared" ref="D35:E35" si="5">SUM(D36:D37)</f>
        <v>0</v>
      </c>
      <c r="E35" s="343">
        <f t="shared" si="5"/>
        <v>0</v>
      </c>
      <c r="G35" s="39"/>
    </row>
    <row r="36" spans="2:23" ht="15" customHeight="1">
      <c r="B36" s="334" t="s">
        <v>432</v>
      </c>
      <c r="C36" s="344">
        <f>+'F.G.2A_PL_Recog'!C36+'F.G.2B_PL_notRecog'!C36</f>
        <v>0</v>
      </c>
      <c r="D36" s="344">
        <f t="shared" si="1"/>
        <v>0</v>
      </c>
      <c r="E36" s="344">
        <f>+'F.G.2A_PL_Recog'!E36+'F.G.2B_PL_notRecog'!E36</f>
        <v>0</v>
      </c>
      <c r="G36" s="39"/>
    </row>
    <row r="37" spans="2:23" ht="15" customHeight="1">
      <c r="B37" s="334" t="s">
        <v>435</v>
      </c>
      <c r="C37" s="344">
        <f>+'F.G.2A_PL_Recog'!C37+'F.G.2B_PL_notRecog'!C37</f>
        <v>0</v>
      </c>
      <c r="D37" s="344">
        <f t="shared" si="1"/>
        <v>0</v>
      </c>
      <c r="E37" s="344">
        <f>+'F.G.2A_PL_Recog'!E37+'F.G.2B_PL_notRecog'!E37</f>
        <v>0</v>
      </c>
      <c r="G37" s="39"/>
    </row>
    <row r="38" spans="2:23" ht="15" customHeight="1">
      <c r="B38" s="333" t="s">
        <v>265</v>
      </c>
      <c r="C38" s="343">
        <f>SUM(C39:C40)</f>
        <v>0</v>
      </c>
      <c r="D38" s="343">
        <f t="shared" ref="D38:E38" si="6">SUM(D39:D40)</f>
        <v>0</v>
      </c>
      <c r="E38" s="343">
        <f t="shared" si="6"/>
        <v>0</v>
      </c>
      <c r="G38" s="39"/>
    </row>
    <row r="39" spans="2:23" ht="15" customHeight="1">
      <c r="B39" s="334" t="s">
        <v>439</v>
      </c>
      <c r="C39" s="344">
        <f>+'F.G.2A_PL_Recog'!C39+'F.G.2B_PL_notRecog'!C39</f>
        <v>0</v>
      </c>
      <c r="D39" s="344">
        <f t="shared" si="1"/>
        <v>0</v>
      </c>
      <c r="E39" s="344">
        <f>+'F.G.2A_PL_Recog'!E39+'F.G.2B_PL_notRecog'!E39</f>
        <v>0</v>
      </c>
      <c r="G39" s="39"/>
    </row>
    <row r="40" spans="2:23" ht="15" customHeight="1">
      <c r="B40" s="334" t="s">
        <v>442</v>
      </c>
      <c r="C40" s="344">
        <f>+'F.G.2A_PL_Recog'!C40+'F.G.2B_PL_notRecog'!C40</f>
        <v>0</v>
      </c>
      <c r="D40" s="344">
        <f t="shared" si="1"/>
        <v>0</v>
      </c>
      <c r="E40" s="344">
        <f>+'F.G.2A_PL_Recog'!E40+'F.G.2B_PL_notRecog'!E40</f>
        <v>0</v>
      </c>
      <c r="G40" s="39"/>
    </row>
    <row r="41" spans="2:23" ht="15" customHeight="1">
      <c r="B41" s="333" t="s">
        <v>266</v>
      </c>
      <c r="C41" s="343">
        <f>SUM(C42:C44)</f>
        <v>0</v>
      </c>
      <c r="D41" s="343">
        <f t="shared" ref="D41:E41" si="7">SUM(D42:D44)</f>
        <v>0</v>
      </c>
      <c r="E41" s="343">
        <f t="shared" si="7"/>
        <v>0</v>
      </c>
      <c r="F41" s="43"/>
      <c r="G41" s="39"/>
      <c r="H41" s="43"/>
      <c r="I41" s="43"/>
      <c r="J41" s="43"/>
      <c r="K41" s="43"/>
      <c r="L41" s="43"/>
      <c r="M41" s="43"/>
      <c r="N41" s="43"/>
      <c r="O41" s="43"/>
      <c r="P41" s="43"/>
      <c r="Q41" s="43"/>
      <c r="R41" s="43"/>
      <c r="S41" s="43"/>
      <c r="T41" s="43"/>
      <c r="U41" s="43"/>
      <c r="V41" s="43"/>
      <c r="W41" s="43"/>
    </row>
    <row r="42" spans="2:23" ht="15" customHeight="1">
      <c r="B42" s="334" t="s">
        <v>569</v>
      </c>
      <c r="C42" s="344">
        <f>+'F.G.2A_PL_Recog'!C42+'F.G.2B_PL_notRecog'!C42</f>
        <v>0</v>
      </c>
      <c r="D42" s="344">
        <f t="shared" ref="D42:D44" si="8">C42-E42</f>
        <v>0</v>
      </c>
      <c r="E42" s="344">
        <f>+'F.G.2A_PL_Recog'!E42+'F.G.2B_PL_notRecog'!E42</f>
        <v>0</v>
      </c>
      <c r="F42" s="43"/>
      <c r="G42" s="39"/>
      <c r="H42" s="43"/>
      <c r="I42" s="43"/>
      <c r="J42" s="43"/>
      <c r="K42" s="43"/>
      <c r="L42" s="43"/>
      <c r="M42" s="43"/>
      <c r="N42" s="43"/>
      <c r="O42" s="43"/>
      <c r="P42" s="43"/>
      <c r="Q42" s="43"/>
      <c r="R42" s="43"/>
      <c r="S42" s="43"/>
      <c r="T42" s="43"/>
      <c r="U42" s="43"/>
      <c r="V42" s="43"/>
      <c r="W42" s="43"/>
    </row>
    <row r="43" spans="2:23" ht="15" customHeight="1">
      <c r="B43" s="334" t="s">
        <v>12</v>
      </c>
      <c r="C43" s="344">
        <f>+'F.G.2A_PL_Recog'!C43+'F.G.2B_PL_notRecog'!C43</f>
        <v>0</v>
      </c>
      <c r="D43" s="344">
        <f t="shared" si="8"/>
        <v>0</v>
      </c>
      <c r="E43" s="344">
        <f>+'F.G.2A_PL_Recog'!E43+'F.G.2B_PL_notRecog'!E43</f>
        <v>0</v>
      </c>
      <c r="F43" s="43"/>
      <c r="G43" s="39"/>
      <c r="H43" s="43"/>
      <c r="I43" s="43"/>
      <c r="J43" s="43"/>
      <c r="K43" s="43"/>
      <c r="L43" s="43"/>
      <c r="M43" s="43"/>
      <c r="N43" s="43"/>
      <c r="O43" s="43"/>
      <c r="P43" s="43"/>
      <c r="Q43" s="43"/>
      <c r="R43" s="43"/>
      <c r="S43" s="43"/>
      <c r="T43" s="43"/>
      <c r="U43" s="43"/>
      <c r="V43" s="43"/>
      <c r="W43" s="43"/>
    </row>
    <row r="44" spans="2:23" ht="15" customHeight="1">
      <c r="B44" s="334" t="s">
        <v>453</v>
      </c>
      <c r="C44" s="344">
        <f>+'F.G.2A_PL_Recog'!C44+'F.G.2B_PL_notRecog'!C44</f>
        <v>0</v>
      </c>
      <c r="D44" s="344">
        <f t="shared" si="8"/>
        <v>0</v>
      </c>
      <c r="E44" s="344">
        <f>+'F.G.2A_PL_Recog'!E44+'F.G.2B_PL_notRecog'!E44</f>
        <v>0</v>
      </c>
      <c r="F44" s="43"/>
      <c r="G44" s="39"/>
      <c r="H44" s="43"/>
      <c r="I44" s="43"/>
      <c r="J44" s="43"/>
      <c r="K44" s="43"/>
      <c r="L44" s="43"/>
      <c r="M44" s="43"/>
      <c r="N44" s="43"/>
      <c r="O44" s="43"/>
      <c r="P44" s="43"/>
      <c r="Q44" s="43"/>
      <c r="R44" s="43"/>
      <c r="S44" s="43"/>
      <c r="T44" s="43"/>
      <c r="U44" s="43"/>
      <c r="V44" s="43"/>
      <c r="W44" s="43"/>
    </row>
    <row r="45" spans="2:23" ht="15" customHeight="1">
      <c r="B45" s="338" t="s">
        <v>570</v>
      </c>
      <c r="C45" s="343">
        <f>SUM(C46,C60,C74,C85,C96,C110,C124,C135)</f>
        <v>0</v>
      </c>
      <c r="D45" s="343">
        <f t="shared" ref="D45:E45" si="9">SUM(D46,D60,D74,D85,D96,D110,D124,D135)</f>
        <v>0</v>
      </c>
      <c r="E45" s="343">
        <f t="shared" si="9"/>
        <v>0</v>
      </c>
      <c r="G45" s="39"/>
    </row>
    <row r="46" spans="2:23" ht="15" customHeight="1">
      <c r="B46" s="327" t="s">
        <v>475</v>
      </c>
      <c r="C46" s="343">
        <f>SUM(C47:C49,C53:C56)</f>
        <v>0</v>
      </c>
      <c r="D46" s="343">
        <f t="shared" ref="D46:E46" si="10">SUM(D47:D49,D53:D56)</f>
        <v>0</v>
      </c>
      <c r="E46" s="343">
        <f t="shared" si="10"/>
        <v>0</v>
      </c>
      <c r="G46" s="39"/>
    </row>
    <row r="47" spans="2:23" ht="15" customHeight="1">
      <c r="B47" s="329" t="s">
        <v>260</v>
      </c>
      <c r="C47" s="343">
        <f>+'F.G.2A_PL_Recog'!C47+'F.G.2B_PL_notRecog'!C47</f>
        <v>0</v>
      </c>
      <c r="D47" s="343">
        <f t="shared" si="1"/>
        <v>0</v>
      </c>
      <c r="E47" s="343">
        <f>+'F.G.2A_PL_Recog'!E47+'F.G.2B_PL_notRecog'!E47</f>
        <v>0</v>
      </c>
      <c r="G47" s="39"/>
    </row>
    <row r="48" spans="2:23" ht="15" customHeight="1">
      <c r="B48" s="329" t="s">
        <v>261</v>
      </c>
      <c r="C48" s="343">
        <f>+'F.G.2A_PL_Recog'!C48+'F.G.2B_PL_notRecog'!C48</f>
        <v>0</v>
      </c>
      <c r="D48" s="343">
        <f t="shared" si="1"/>
        <v>0</v>
      </c>
      <c r="E48" s="343">
        <f>+'F.G.2A_PL_Recog'!E48+'F.G.2B_PL_notRecog'!E48</f>
        <v>0</v>
      </c>
      <c r="G48" s="39"/>
    </row>
    <row r="49" spans="2:23" ht="15" customHeight="1">
      <c r="B49" s="329" t="s">
        <v>262</v>
      </c>
      <c r="C49" s="343">
        <f>SUM(C50:C52)</f>
        <v>0</v>
      </c>
      <c r="D49" s="343">
        <f t="shared" ref="D49:E49" si="11">SUM(D50:D52)</f>
        <v>0</v>
      </c>
      <c r="E49" s="343">
        <f t="shared" si="11"/>
        <v>0</v>
      </c>
      <c r="G49" s="39"/>
    </row>
    <row r="50" spans="2:23" ht="15" customHeight="1">
      <c r="B50" s="339" t="s">
        <v>419</v>
      </c>
      <c r="C50" s="344">
        <f>+'F.G.2A_PL_Recog'!C50+'F.G.2B_PL_notRecog'!C50</f>
        <v>0</v>
      </c>
      <c r="D50" s="344">
        <f t="shared" si="1"/>
        <v>0</v>
      </c>
      <c r="E50" s="344">
        <f>+'F.G.2A_PL_Recog'!E50+'F.G.2B_PL_notRecog'!E50</f>
        <v>0</v>
      </c>
      <c r="G50" s="39"/>
    </row>
    <row r="51" spans="2:23" ht="15" customHeight="1">
      <c r="B51" s="339" t="s">
        <v>422</v>
      </c>
      <c r="C51" s="344">
        <f>+'F.G.2A_PL_Recog'!C51+'F.G.2B_PL_notRecog'!C51</f>
        <v>0</v>
      </c>
      <c r="D51" s="344">
        <f t="shared" si="1"/>
        <v>0</v>
      </c>
      <c r="E51" s="344">
        <f>+'F.G.2A_PL_Recog'!E51+'F.G.2B_PL_notRecog'!E51</f>
        <v>0</v>
      </c>
      <c r="G51" s="39"/>
    </row>
    <row r="52" spans="2:23" ht="15" customHeight="1">
      <c r="B52" s="339" t="s">
        <v>425</v>
      </c>
      <c r="C52" s="344">
        <f>+'F.G.2A_PL_Recog'!C52+'F.G.2B_PL_notRecog'!C52</f>
        <v>0</v>
      </c>
      <c r="D52" s="344">
        <f t="shared" si="1"/>
        <v>0</v>
      </c>
      <c r="E52" s="344">
        <f>+'F.G.2A_PL_Recog'!E52+'F.G.2B_PL_notRecog'!E52</f>
        <v>0</v>
      </c>
      <c r="G52" s="39"/>
    </row>
    <row r="53" spans="2:23" ht="15" customHeight="1">
      <c r="B53" s="329" t="s">
        <v>263</v>
      </c>
      <c r="C53" s="343">
        <f>+'F.G.2A_PL_Recog'!C53+'F.G.2B_PL_notRecog'!C53</f>
        <v>0</v>
      </c>
      <c r="D53" s="343">
        <f t="shared" si="1"/>
        <v>0</v>
      </c>
      <c r="E53" s="343">
        <f>+'F.G.2A_PL_Recog'!E53+'F.G.2B_PL_notRecog'!E53</f>
        <v>0</v>
      </c>
      <c r="G53" s="39"/>
    </row>
    <row r="54" spans="2:23" ht="15" customHeight="1">
      <c r="B54" s="329" t="s">
        <v>430</v>
      </c>
      <c r="C54" s="343">
        <f>+'F.G.2A_PL_Recog'!C54+'F.G.2B_PL_notRecog'!C54</f>
        <v>0</v>
      </c>
      <c r="D54" s="343">
        <f t="shared" si="1"/>
        <v>0</v>
      </c>
      <c r="E54" s="343">
        <f>+'F.G.2A_PL_Recog'!E54+'F.G.2B_PL_notRecog'!E54</f>
        <v>0</v>
      </c>
      <c r="G54" s="39"/>
    </row>
    <row r="55" spans="2:23" ht="15" customHeight="1">
      <c r="B55" s="329" t="s">
        <v>265</v>
      </c>
      <c r="C55" s="343">
        <f>+'F.G.2A_PL_Recog'!C55+'F.G.2B_PL_notRecog'!C55</f>
        <v>0</v>
      </c>
      <c r="D55" s="343">
        <f t="shared" si="1"/>
        <v>0</v>
      </c>
      <c r="E55" s="343">
        <f>+'F.G.2A_PL_Recog'!E55+'F.G.2B_PL_notRecog'!E55</f>
        <v>0</v>
      </c>
      <c r="G55" s="39"/>
    </row>
    <row r="56" spans="2:23" ht="15" customHeight="1">
      <c r="B56" s="333" t="s">
        <v>266</v>
      </c>
      <c r="C56" s="343">
        <f>SUM(C57:C59)</f>
        <v>0</v>
      </c>
      <c r="D56" s="343">
        <f t="shared" ref="D56:E56" si="12">SUM(D57:D59)</f>
        <v>0</v>
      </c>
      <c r="E56" s="343">
        <f t="shared" si="12"/>
        <v>0</v>
      </c>
      <c r="F56" s="43"/>
      <c r="G56" s="39"/>
      <c r="H56" s="43"/>
      <c r="I56" s="43"/>
      <c r="J56" s="43"/>
      <c r="K56" s="43"/>
      <c r="L56" s="43"/>
      <c r="M56" s="43"/>
      <c r="N56" s="43"/>
      <c r="O56" s="43"/>
      <c r="P56" s="43"/>
      <c r="Q56" s="43"/>
      <c r="R56" s="43"/>
      <c r="S56" s="43"/>
      <c r="T56" s="43"/>
      <c r="U56" s="43"/>
      <c r="V56" s="43"/>
      <c r="W56" s="43"/>
    </row>
    <row r="57" spans="2:23" ht="15" customHeight="1">
      <c r="B57" s="334" t="s">
        <v>569</v>
      </c>
      <c r="C57" s="344">
        <f>+'F.G.2A_PL_Recog'!C57+'F.G.2B_PL_notRecog'!C57</f>
        <v>0</v>
      </c>
      <c r="D57" s="344">
        <f t="shared" ref="D57:D59" si="13">C57-E57</f>
        <v>0</v>
      </c>
      <c r="E57" s="344">
        <f>+'F.G.2A_PL_Recog'!E57+'F.G.2B_PL_notRecog'!E57</f>
        <v>0</v>
      </c>
      <c r="F57" s="43"/>
      <c r="G57" s="39"/>
      <c r="H57" s="43"/>
      <c r="I57" s="43"/>
      <c r="J57" s="43"/>
      <c r="K57" s="43"/>
      <c r="L57" s="43"/>
      <c r="M57" s="43"/>
      <c r="N57" s="43"/>
      <c r="O57" s="43"/>
      <c r="P57" s="43"/>
      <c r="Q57" s="43"/>
      <c r="R57" s="43"/>
      <c r="S57" s="43"/>
      <c r="T57" s="43"/>
      <c r="U57" s="43"/>
      <c r="V57" s="43"/>
      <c r="W57" s="43"/>
    </row>
    <row r="58" spans="2:23" ht="15" customHeight="1">
      <c r="B58" s="334" t="s">
        <v>12</v>
      </c>
      <c r="C58" s="344">
        <f>+'F.G.2A_PL_Recog'!C58+'F.G.2B_PL_notRecog'!C58</f>
        <v>0</v>
      </c>
      <c r="D58" s="344">
        <f t="shared" si="13"/>
        <v>0</v>
      </c>
      <c r="E58" s="344">
        <f>+'F.G.2A_PL_Recog'!E58+'F.G.2B_PL_notRecog'!E58</f>
        <v>0</v>
      </c>
      <c r="F58" s="43"/>
      <c r="G58" s="39"/>
      <c r="H58" s="43"/>
      <c r="I58" s="43"/>
      <c r="J58" s="43"/>
      <c r="K58" s="43"/>
      <c r="L58" s="43"/>
      <c r="M58" s="43"/>
      <c r="N58" s="43"/>
      <c r="O58" s="43"/>
      <c r="P58" s="43"/>
      <c r="Q58" s="43"/>
      <c r="R58" s="43"/>
      <c r="S58" s="43"/>
      <c r="T58" s="43"/>
      <c r="U58" s="43"/>
      <c r="V58" s="43"/>
      <c r="W58" s="43"/>
    </row>
    <row r="59" spans="2:23" ht="15" customHeight="1">
      <c r="B59" s="334" t="s">
        <v>453</v>
      </c>
      <c r="C59" s="344">
        <f>+'F.G.2A_PL_Recog'!C59+'F.G.2B_PL_notRecog'!C59</f>
        <v>0</v>
      </c>
      <c r="D59" s="344">
        <f t="shared" si="13"/>
        <v>0</v>
      </c>
      <c r="E59" s="344">
        <f>+'F.G.2A_PL_Recog'!E59+'F.G.2B_PL_notRecog'!E59</f>
        <v>0</v>
      </c>
      <c r="F59" s="43"/>
      <c r="G59" s="39"/>
      <c r="H59" s="43"/>
      <c r="I59" s="43"/>
      <c r="J59" s="43"/>
      <c r="K59" s="43"/>
      <c r="L59" s="43"/>
      <c r="M59" s="43"/>
      <c r="N59" s="43"/>
      <c r="O59" s="43"/>
      <c r="P59" s="43"/>
      <c r="Q59" s="43"/>
      <c r="R59" s="43"/>
      <c r="S59" s="43"/>
      <c r="T59" s="43"/>
      <c r="U59" s="43"/>
      <c r="V59" s="43"/>
      <c r="W59" s="43"/>
    </row>
    <row r="60" spans="2:23" ht="15" customHeight="1">
      <c r="B60" s="327" t="s">
        <v>500</v>
      </c>
      <c r="C60" s="343">
        <f>SUM(C61:C63,C67:C70)</f>
        <v>0</v>
      </c>
      <c r="D60" s="343">
        <f t="shared" ref="D60:E60" si="14">SUM(D61:D63,D67:D70)</f>
        <v>0</v>
      </c>
      <c r="E60" s="343">
        <f t="shared" si="14"/>
        <v>0</v>
      </c>
      <c r="G60" s="39"/>
    </row>
    <row r="61" spans="2:23" ht="15" customHeight="1">
      <c r="B61" s="329" t="s">
        <v>260</v>
      </c>
      <c r="C61" s="343">
        <f>+'F.G.2A_PL_Recog'!C61+'F.G.2B_PL_notRecog'!C61</f>
        <v>0</v>
      </c>
      <c r="D61" s="343">
        <f t="shared" si="1"/>
        <v>0</v>
      </c>
      <c r="E61" s="343">
        <f>+'F.G.2A_PL_Recog'!E61+'F.G.2B_PL_notRecog'!E61</f>
        <v>0</v>
      </c>
      <c r="G61" s="39"/>
    </row>
    <row r="62" spans="2:23" ht="15" customHeight="1">
      <c r="B62" s="329" t="s">
        <v>261</v>
      </c>
      <c r="C62" s="343">
        <f>+'F.G.2A_PL_Recog'!C62+'F.G.2B_PL_notRecog'!C62</f>
        <v>0</v>
      </c>
      <c r="D62" s="343">
        <f t="shared" si="1"/>
        <v>0</v>
      </c>
      <c r="E62" s="343">
        <f>+'F.G.2A_PL_Recog'!E62+'F.G.2B_PL_notRecog'!E62</f>
        <v>0</v>
      </c>
      <c r="G62" s="39"/>
    </row>
    <row r="63" spans="2:23" ht="15" customHeight="1">
      <c r="B63" s="329" t="s">
        <v>262</v>
      </c>
      <c r="C63" s="343">
        <f>SUM(C64:C66)</f>
        <v>0</v>
      </c>
      <c r="D63" s="343">
        <f t="shared" ref="D63:E63" si="15">SUM(D64:D66)</f>
        <v>0</v>
      </c>
      <c r="E63" s="343">
        <f t="shared" si="15"/>
        <v>0</v>
      </c>
      <c r="G63" s="39"/>
    </row>
    <row r="64" spans="2:23" ht="15" customHeight="1">
      <c r="B64" s="339" t="s">
        <v>419</v>
      </c>
      <c r="C64" s="344">
        <f>+'F.G.2A_PL_Recog'!C64+'F.G.2B_PL_notRecog'!C64</f>
        <v>0</v>
      </c>
      <c r="D64" s="344">
        <f t="shared" si="1"/>
        <v>0</v>
      </c>
      <c r="E64" s="344">
        <f>+'F.G.2A_PL_Recog'!E64+'F.G.2B_PL_notRecog'!E64</f>
        <v>0</v>
      </c>
      <c r="G64" s="39"/>
    </row>
    <row r="65" spans="2:23" ht="15" customHeight="1">
      <c r="B65" s="339" t="s">
        <v>422</v>
      </c>
      <c r="C65" s="344">
        <f>+'F.G.2A_PL_Recog'!C65+'F.G.2B_PL_notRecog'!C65</f>
        <v>0</v>
      </c>
      <c r="D65" s="344">
        <f t="shared" si="1"/>
        <v>0</v>
      </c>
      <c r="E65" s="344">
        <f>+'F.G.2A_PL_Recog'!E65+'F.G.2B_PL_notRecog'!E65</f>
        <v>0</v>
      </c>
      <c r="G65" s="39"/>
    </row>
    <row r="66" spans="2:23" ht="15" customHeight="1">
      <c r="B66" s="339" t="s">
        <v>425</v>
      </c>
      <c r="C66" s="344">
        <f>+'F.G.2A_PL_Recog'!C66+'F.G.2B_PL_notRecog'!C66</f>
        <v>0</v>
      </c>
      <c r="D66" s="344">
        <f t="shared" si="1"/>
        <v>0</v>
      </c>
      <c r="E66" s="344">
        <f>+'F.G.2A_PL_Recog'!E66+'F.G.2B_PL_notRecog'!E66</f>
        <v>0</v>
      </c>
      <c r="G66" s="39"/>
    </row>
    <row r="67" spans="2:23" ht="15" customHeight="1">
      <c r="B67" s="329" t="s">
        <v>263</v>
      </c>
      <c r="C67" s="343">
        <f>+'F.G.2A_PL_Recog'!C67+'F.G.2B_PL_notRecog'!C67</f>
        <v>0</v>
      </c>
      <c r="D67" s="343">
        <f t="shared" si="1"/>
        <v>0</v>
      </c>
      <c r="E67" s="343">
        <f>+'F.G.2A_PL_Recog'!E67+'F.G.2B_PL_notRecog'!E67</f>
        <v>0</v>
      </c>
      <c r="G67" s="39"/>
    </row>
    <row r="68" spans="2:23" ht="15" customHeight="1">
      <c r="B68" s="329" t="s">
        <v>430</v>
      </c>
      <c r="C68" s="343">
        <f>+'F.G.2A_PL_Recog'!C68+'F.G.2B_PL_notRecog'!C68</f>
        <v>0</v>
      </c>
      <c r="D68" s="343">
        <f t="shared" si="1"/>
        <v>0</v>
      </c>
      <c r="E68" s="343">
        <f>+'F.G.2A_PL_Recog'!E68+'F.G.2B_PL_notRecog'!E68</f>
        <v>0</v>
      </c>
      <c r="G68" s="39"/>
    </row>
    <row r="69" spans="2:23" ht="15" customHeight="1">
      <c r="B69" s="329" t="s">
        <v>265</v>
      </c>
      <c r="C69" s="343">
        <f>+'F.G.2A_PL_Recog'!C69+'F.G.2B_PL_notRecog'!C69</f>
        <v>0</v>
      </c>
      <c r="D69" s="343">
        <f t="shared" si="1"/>
        <v>0</v>
      </c>
      <c r="E69" s="343">
        <f>+'F.G.2A_PL_Recog'!E69+'F.G.2B_PL_notRecog'!E69</f>
        <v>0</v>
      </c>
      <c r="G69" s="39"/>
    </row>
    <row r="70" spans="2:23" ht="15" customHeight="1">
      <c r="B70" s="333" t="s">
        <v>266</v>
      </c>
      <c r="C70" s="343">
        <f>SUM(C71:C73)</f>
        <v>0</v>
      </c>
      <c r="D70" s="343">
        <f t="shared" ref="D70:E70" si="16">SUM(D71:D73)</f>
        <v>0</v>
      </c>
      <c r="E70" s="343">
        <f t="shared" si="16"/>
        <v>0</v>
      </c>
      <c r="F70" s="43"/>
      <c r="G70" s="39"/>
      <c r="H70" s="43"/>
      <c r="I70" s="43"/>
      <c r="J70" s="43"/>
      <c r="K70" s="43"/>
      <c r="L70" s="43"/>
      <c r="M70" s="43"/>
      <c r="N70" s="43"/>
      <c r="O70" s="43"/>
      <c r="P70" s="43"/>
      <c r="Q70" s="43"/>
      <c r="R70" s="43"/>
      <c r="S70" s="43"/>
      <c r="T70" s="43"/>
      <c r="U70" s="43"/>
      <c r="V70" s="43"/>
      <c r="W70" s="43"/>
    </row>
    <row r="71" spans="2:23" ht="15" customHeight="1">
      <c r="B71" s="334" t="s">
        <v>569</v>
      </c>
      <c r="C71" s="344">
        <f>+'F.G.2A_PL_Recog'!C71+'F.G.2B_PL_notRecog'!C71</f>
        <v>0</v>
      </c>
      <c r="D71" s="344">
        <f t="shared" ref="D71:D73" si="17">C71-E71</f>
        <v>0</v>
      </c>
      <c r="E71" s="344">
        <f>+'F.G.2A_PL_Recog'!E71+'F.G.2B_PL_notRecog'!E71</f>
        <v>0</v>
      </c>
      <c r="F71" s="43"/>
      <c r="G71" s="39"/>
      <c r="H71" s="43"/>
      <c r="I71" s="43"/>
      <c r="J71" s="43"/>
      <c r="K71" s="43"/>
      <c r="L71" s="43"/>
      <c r="M71" s="43"/>
      <c r="N71" s="43"/>
      <c r="O71" s="43"/>
      <c r="P71" s="43"/>
      <c r="Q71" s="43"/>
      <c r="R71" s="43"/>
      <c r="S71" s="43"/>
      <c r="T71" s="43"/>
      <c r="U71" s="43"/>
      <c r="V71" s="43"/>
      <c r="W71" s="43"/>
    </row>
    <row r="72" spans="2:23" ht="15" customHeight="1">
      <c r="B72" s="334" t="s">
        <v>12</v>
      </c>
      <c r="C72" s="344">
        <f>+'F.G.2A_PL_Recog'!C72+'F.G.2B_PL_notRecog'!C72</f>
        <v>0</v>
      </c>
      <c r="D72" s="344">
        <f t="shared" si="17"/>
        <v>0</v>
      </c>
      <c r="E72" s="344">
        <f>+'F.G.2A_PL_Recog'!E72+'F.G.2B_PL_notRecog'!E72</f>
        <v>0</v>
      </c>
      <c r="F72" s="43"/>
      <c r="G72" s="39"/>
      <c r="H72" s="43"/>
      <c r="I72" s="43"/>
      <c r="J72" s="43"/>
      <c r="K72" s="43"/>
      <c r="L72" s="43"/>
      <c r="M72" s="43"/>
      <c r="N72" s="43"/>
      <c r="O72" s="43"/>
      <c r="P72" s="43"/>
      <c r="Q72" s="43"/>
      <c r="R72" s="43"/>
      <c r="S72" s="43"/>
      <c r="T72" s="43"/>
      <c r="U72" s="43"/>
      <c r="V72" s="43"/>
      <c r="W72" s="43"/>
    </row>
    <row r="73" spans="2:23" ht="15" customHeight="1">
      <c r="B73" s="334" t="s">
        <v>453</v>
      </c>
      <c r="C73" s="344">
        <f>+'F.G.2A_PL_Recog'!C73+'F.G.2B_PL_notRecog'!C73</f>
        <v>0</v>
      </c>
      <c r="D73" s="344">
        <f t="shared" si="17"/>
        <v>0</v>
      </c>
      <c r="E73" s="344">
        <f>+'F.G.2A_PL_Recog'!E73+'F.G.2B_PL_notRecog'!E73</f>
        <v>0</v>
      </c>
      <c r="F73" s="43"/>
      <c r="G73" s="39"/>
      <c r="H73" s="43"/>
      <c r="I73" s="43"/>
      <c r="J73" s="43"/>
      <c r="K73" s="43"/>
      <c r="L73" s="43"/>
      <c r="M73" s="43"/>
      <c r="N73" s="43"/>
      <c r="O73" s="43"/>
      <c r="P73" s="43"/>
      <c r="Q73" s="43"/>
      <c r="R73" s="43"/>
      <c r="S73" s="43"/>
      <c r="T73" s="43"/>
      <c r="U73" s="43"/>
      <c r="V73" s="43"/>
      <c r="W73" s="43"/>
    </row>
    <row r="74" spans="2:23" ht="15" customHeight="1">
      <c r="B74" s="327" t="s">
        <v>514</v>
      </c>
      <c r="C74" s="343">
        <f>SUM(C75:C81)</f>
        <v>0</v>
      </c>
      <c r="D74" s="343">
        <f t="shared" ref="D74:E74" si="18">SUM(D75:D81)</f>
        <v>0</v>
      </c>
      <c r="E74" s="343">
        <f t="shared" si="18"/>
        <v>0</v>
      </c>
      <c r="G74" s="39"/>
    </row>
    <row r="75" spans="2:23" ht="15" customHeight="1">
      <c r="B75" s="329" t="s">
        <v>260</v>
      </c>
      <c r="C75" s="343">
        <f>+'F.G.2A_PL_Recog'!C75+'F.G.2B_PL_notRecog'!C75</f>
        <v>0</v>
      </c>
      <c r="D75" s="343">
        <f t="shared" si="1"/>
        <v>0</v>
      </c>
      <c r="E75" s="343">
        <f>+'F.G.2A_PL_Recog'!E75+'F.G.2B_PL_notRecog'!E75</f>
        <v>0</v>
      </c>
      <c r="G75" s="39"/>
    </row>
    <row r="76" spans="2:23" ht="15" customHeight="1">
      <c r="B76" s="329" t="s">
        <v>261</v>
      </c>
      <c r="C76" s="343">
        <f>+'F.G.2A_PL_Recog'!C76+'F.G.2B_PL_notRecog'!C76</f>
        <v>0</v>
      </c>
      <c r="D76" s="343">
        <f t="shared" si="1"/>
        <v>0</v>
      </c>
      <c r="E76" s="343">
        <f>+'F.G.2A_PL_Recog'!E76+'F.G.2B_PL_notRecog'!E76</f>
        <v>0</v>
      </c>
      <c r="G76" s="39"/>
    </row>
    <row r="77" spans="2:23" ht="15" customHeight="1">
      <c r="B77" s="329" t="s">
        <v>262</v>
      </c>
      <c r="C77" s="343">
        <f>+'F.G.2A_PL_Recog'!C77+'F.G.2B_PL_notRecog'!C77</f>
        <v>0</v>
      </c>
      <c r="D77" s="343">
        <f t="shared" si="1"/>
        <v>0</v>
      </c>
      <c r="E77" s="343">
        <f>+'F.G.2A_PL_Recog'!E77+'F.G.2B_PL_notRecog'!E77</f>
        <v>0</v>
      </c>
      <c r="G77" s="39"/>
    </row>
    <row r="78" spans="2:23" ht="15" customHeight="1">
      <c r="B78" s="329" t="s">
        <v>263</v>
      </c>
      <c r="C78" s="343">
        <f>+'F.G.2A_PL_Recog'!C78+'F.G.2B_PL_notRecog'!C78</f>
        <v>0</v>
      </c>
      <c r="D78" s="343">
        <f t="shared" si="1"/>
        <v>0</v>
      </c>
      <c r="E78" s="343">
        <f>+'F.G.2A_PL_Recog'!E78+'F.G.2B_PL_notRecog'!E78</f>
        <v>0</v>
      </c>
      <c r="G78" s="39"/>
    </row>
    <row r="79" spans="2:23" ht="15" customHeight="1">
      <c r="B79" s="329" t="s">
        <v>430</v>
      </c>
      <c r="C79" s="343">
        <f>+'F.G.2A_PL_Recog'!C79+'F.G.2B_PL_notRecog'!C79</f>
        <v>0</v>
      </c>
      <c r="D79" s="343">
        <f t="shared" si="1"/>
        <v>0</v>
      </c>
      <c r="E79" s="343">
        <f>+'F.G.2A_PL_Recog'!E79+'F.G.2B_PL_notRecog'!E79</f>
        <v>0</v>
      </c>
      <c r="G79" s="39"/>
    </row>
    <row r="80" spans="2:23" ht="15" customHeight="1">
      <c r="B80" s="329" t="s">
        <v>265</v>
      </c>
      <c r="C80" s="343">
        <f>+'F.G.2A_PL_Recog'!C80+'F.G.2B_PL_notRecog'!C80</f>
        <v>0</v>
      </c>
      <c r="D80" s="343">
        <f t="shared" si="1"/>
        <v>0</v>
      </c>
      <c r="E80" s="343">
        <f>+'F.G.2A_PL_Recog'!E80+'F.G.2B_PL_notRecog'!E80</f>
        <v>0</v>
      </c>
      <c r="G80" s="39"/>
    </row>
    <row r="81" spans="2:23" ht="15" customHeight="1">
      <c r="B81" s="333" t="s">
        <v>266</v>
      </c>
      <c r="C81" s="343">
        <f>SUM(C82:C84)</f>
        <v>0</v>
      </c>
      <c r="D81" s="343">
        <f t="shared" ref="D81:E81" si="19">SUM(D82:D84)</f>
        <v>0</v>
      </c>
      <c r="E81" s="343">
        <f t="shared" si="19"/>
        <v>0</v>
      </c>
      <c r="F81" s="43"/>
      <c r="G81" s="39"/>
      <c r="H81" s="43"/>
      <c r="I81" s="43"/>
      <c r="J81" s="43"/>
      <c r="K81" s="43"/>
      <c r="L81" s="43"/>
      <c r="M81" s="43"/>
      <c r="N81" s="43"/>
      <c r="O81" s="43"/>
      <c r="P81" s="43"/>
      <c r="Q81" s="43"/>
      <c r="R81" s="43"/>
      <c r="S81" s="43"/>
      <c r="T81" s="43"/>
      <c r="U81" s="43"/>
      <c r="V81" s="43"/>
      <c r="W81" s="43"/>
    </row>
    <row r="82" spans="2:23" ht="15" customHeight="1">
      <c r="B82" s="334" t="s">
        <v>569</v>
      </c>
      <c r="C82" s="344">
        <f>+'F.G.2A_PL_Recog'!C82+'F.G.2B_PL_notRecog'!C82</f>
        <v>0</v>
      </c>
      <c r="D82" s="344">
        <f t="shared" ref="D82:D84" si="20">C82-E82</f>
        <v>0</v>
      </c>
      <c r="E82" s="344">
        <f>+'F.G.2A_PL_Recog'!E82+'F.G.2B_PL_notRecog'!E82</f>
        <v>0</v>
      </c>
      <c r="F82" s="43"/>
      <c r="G82" s="39"/>
      <c r="H82" s="43"/>
      <c r="I82" s="43"/>
      <c r="J82" s="43"/>
      <c r="K82" s="43"/>
      <c r="L82" s="43"/>
      <c r="M82" s="43"/>
      <c r="N82" s="43"/>
      <c r="O82" s="43"/>
      <c r="P82" s="43"/>
      <c r="Q82" s="43"/>
      <c r="R82" s="43"/>
      <c r="S82" s="43"/>
      <c r="T82" s="43"/>
      <c r="U82" s="43"/>
      <c r="V82" s="43"/>
      <c r="W82" s="43"/>
    </row>
    <row r="83" spans="2:23" ht="15" customHeight="1">
      <c r="B83" s="334" t="s">
        <v>12</v>
      </c>
      <c r="C83" s="344">
        <f>+'F.G.2A_PL_Recog'!C83+'F.G.2B_PL_notRecog'!C83</f>
        <v>0</v>
      </c>
      <c r="D83" s="344">
        <f t="shared" si="20"/>
        <v>0</v>
      </c>
      <c r="E83" s="344">
        <f>+'F.G.2A_PL_Recog'!E83+'F.G.2B_PL_notRecog'!E83</f>
        <v>0</v>
      </c>
      <c r="F83" s="43"/>
      <c r="G83" s="39"/>
      <c r="H83" s="43"/>
      <c r="I83" s="43"/>
      <c r="J83" s="43"/>
      <c r="K83" s="43"/>
      <c r="L83" s="43"/>
      <c r="M83" s="43"/>
      <c r="N83" s="43"/>
      <c r="O83" s="43"/>
      <c r="P83" s="43"/>
      <c r="Q83" s="43"/>
      <c r="R83" s="43"/>
      <c r="S83" s="43"/>
      <c r="T83" s="43"/>
      <c r="U83" s="43"/>
      <c r="V83" s="43"/>
      <c r="W83" s="43"/>
    </row>
    <row r="84" spans="2:23" ht="15" customHeight="1">
      <c r="B84" s="334" t="s">
        <v>453</v>
      </c>
      <c r="C84" s="344">
        <f>+'F.G.2A_PL_Recog'!C84+'F.G.2B_PL_notRecog'!C84</f>
        <v>0</v>
      </c>
      <c r="D84" s="344">
        <f t="shared" si="20"/>
        <v>0</v>
      </c>
      <c r="E84" s="344">
        <f>+'F.G.2A_PL_Recog'!E84+'F.G.2B_PL_notRecog'!E84</f>
        <v>0</v>
      </c>
      <c r="F84" s="43"/>
      <c r="G84" s="39"/>
      <c r="H84" s="43"/>
      <c r="I84" s="43"/>
      <c r="J84" s="43"/>
      <c r="K84" s="43"/>
      <c r="L84" s="43"/>
      <c r="M84" s="43"/>
      <c r="N84" s="43"/>
      <c r="O84" s="43"/>
      <c r="P84" s="43"/>
      <c r="Q84" s="43"/>
      <c r="R84" s="43"/>
      <c r="S84" s="43"/>
      <c r="T84" s="43"/>
      <c r="U84" s="43"/>
      <c r="V84" s="43"/>
      <c r="W84" s="43"/>
    </row>
    <row r="85" spans="2:23" ht="15" customHeight="1">
      <c r="B85" s="327" t="s">
        <v>535</v>
      </c>
      <c r="C85" s="343">
        <f>SUM(C86:C92)</f>
        <v>0</v>
      </c>
      <c r="D85" s="343">
        <f t="shared" ref="D85:E85" si="21">SUM(D86:D92)</f>
        <v>0</v>
      </c>
      <c r="E85" s="343">
        <f t="shared" si="21"/>
        <v>0</v>
      </c>
      <c r="G85" s="39"/>
    </row>
    <row r="86" spans="2:23" ht="15" customHeight="1">
      <c r="B86" s="329" t="s">
        <v>260</v>
      </c>
      <c r="C86" s="343">
        <f>+'F.G.2A_PL_Recog'!C86+'F.G.2B_PL_notRecog'!C86</f>
        <v>0</v>
      </c>
      <c r="D86" s="343">
        <f t="shared" si="1"/>
        <v>0</v>
      </c>
      <c r="E86" s="343">
        <f>+'F.G.2A_PL_Recog'!E86+'F.G.2B_PL_notRecog'!E86</f>
        <v>0</v>
      </c>
      <c r="G86" s="39"/>
    </row>
    <row r="87" spans="2:23" ht="15" customHeight="1">
      <c r="B87" s="329" t="s">
        <v>261</v>
      </c>
      <c r="C87" s="343">
        <f>+'F.G.2A_PL_Recog'!C87+'F.G.2B_PL_notRecog'!C87</f>
        <v>0</v>
      </c>
      <c r="D87" s="343">
        <f t="shared" ref="D87:D91" si="22">C87-E87</f>
        <v>0</v>
      </c>
      <c r="E87" s="343">
        <f>+'F.G.2A_PL_Recog'!E87+'F.G.2B_PL_notRecog'!E87</f>
        <v>0</v>
      </c>
      <c r="G87" s="39"/>
    </row>
    <row r="88" spans="2:23" ht="15" customHeight="1">
      <c r="B88" s="329" t="s">
        <v>262</v>
      </c>
      <c r="C88" s="343">
        <f>+'F.G.2A_PL_Recog'!C88+'F.G.2B_PL_notRecog'!C88</f>
        <v>0</v>
      </c>
      <c r="D88" s="343">
        <f t="shared" si="22"/>
        <v>0</v>
      </c>
      <c r="E88" s="343">
        <f>+'F.G.2A_PL_Recog'!E88+'F.G.2B_PL_notRecog'!E88</f>
        <v>0</v>
      </c>
      <c r="G88" s="39"/>
    </row>
    <row r="89" spans="2:23" ht="15" customHeight="1">
      <c r="B89" s="329" t="s">
        <v>263</v>
      </c>
      <c r="C89" s="343">
        <f>+'F.G.2A_PL_Recog'!C89+'F.G.2B_PL_notRecog'!C89</f>
        <v>0</v>
      </c>
      <c r="D89" s="343">
        <f t="shared" si="22"/>
        <v>0</v>
      </c>
      <c r="E89" s="343">
        <f>+'F.G.2A_PL_Recog'!E89+'F.G.2B_PL_notRecog'!E89</f>
        <v>0</v>
      </c>
      <c r="G89" s="39"/>
    </row>
    <row r="90" spans="2:23" ht="15" customHeight="1">
      <c r="B90" s="329" t="s">
        <v>430</v>
      </c>
      <c r="C90" s="343">
        <f>+'F.G.2A_PL_Recog'!C90+'F.G.2B_PL_notRecog'!C90</f>
        <v>0</v>
      </c>
      <c r="D90" s="343">
        <f t="shared" si="22"/>
        <v>0</v>
      </c>
      <c r="E90" s="343">
        <f>+'F.G.2A_PL_Recog'!E90+'F.G.2B_PL_notRecog'!E90</f>
        <v>0</v>
      </c>
      <c r="G90" s="39"/>
    </row>
    <row r="91" spans="2:23" ht="15" customHeight="1">
      <c r="B91" s="329" t="s">
        <v>265</v>
      </c>
      <c r="C91" s="343">
        <f>+'F.G.2A_PL_Recog'!C91+'F.G.2B_PL_notRecog'!C91</f>
        <v>0</v>
      </c>
      <c r="D91" s="343">
        <f t="shared" si="22"/>
        <v>0</v>
      </c>
      <c r="E91" s="343">
        <f>+'F.G.2A_PL_Recog'!E91+'F.G.2B_PL_notRecog'!E91</f>
        <v>0</v>
      </c>
      <c r="G91" s="39"/>
    </row>
    <row r="92" spans="2:23" ht="15" customHeight="1">
      <c r="B92" s="333" t="s">
        <v>266</v>
      </c>
      <c r="C92" s="343">
        <f>SUM(C93:C95)</f>
        <v>0</v>
      </c>
      <c r="D92" s="343">
        <f t="shared" ref="D92:E92" si="23">SUM(D93:D95)</f>
        <v>0</v>
      </c>
      <c r="E92" s="343">
        <f t="shared" si="23"/>
        <v>0</v>
      </c>
      <c r="F92" s="43"/>
      <c r="G92" s="39"/>
      <c r="H92" s="43"/>
      <c r="I92" s="43"/>
      <c r="J92" s="43"/>
      <c r="K92" s="43"/>
      <c r="L92" s="43"/>
      <c r="M92" s="43"/>
      <c r="N92" s="43"/>
      <c r="O92" s="43"/>
      <c r="P92" s="43"/>
      <c r="Q92" s="43"/>
      <c r="R92" s="43"/>
      <c r="S92" s="43"/>
      <c r="T92" s="43"/>
      <c r="U92" s="43"/>
      <c r="V92" s="43"/>
      <c r="W92" s="43"/>
    </row>
    <row r="93" spans="2:23" ht="15" customHeight="1">
      <c r="B93" s="334" t="s">
        <v>569</v>
      </c>
      <c r="C93" s="344">
        <f>+'F.G.2A_PL_Recog'!C93+'F.G.2B_PL_notRecog'!C93</f>
        <v>0</v>
      </c>
      <c r="D93" s="344">
        <f t="shared" ref="D93:D95" si="24">C93-E93</f>
        <v>0</v>
      </c>
      <c r="E93" s="344">
        <f>+'F.G.2A_PL_Recog'!E93+'F.G.2B_PL_notRecog'!E93</f>
        <v>0</v>
      </c>
      <c r="F93" s="43"/>
      <c r="G93" s="39"/>
      <c r="H93" s="43"/>
      <c r="I93" s="43"/>
      <c r="J93" s="43"/>
      <c r="K93" s="43"/>
      <c r="L93" s="43"/>
      <c r="M93" s="43"/>
      <c r="N93" s="43"/>
      <c r="O93" s="43"/>
      <c r="P93" s="43"/>
      <c r="Q93" s="43"/>
      <c r="R93" s="43"/>
      <c r="S93" s="43"/>
      <c r="T93" s="43"/>
      <c r="U93" s="43"/>
      <c r="V93" s="43"/>
      <c r="W93" s="43"/>
    </row>
    <row r="94" spans="2:23" ht="15" customHeight="1">
      <c r="B94" s="334" t="s">
        <v>12</v>
      </c>
      <c r="C94" s="344">
        <f>+'F.G.2A_PL_Recog'!C94+'F.G.2B_PL_notRecog'!C94</f>
        <v>0</v>
      </c>
      <c r="D94" s="344">
        <f t="shared" si="24"/>
        <v>0</v>
      </c>
      <c r="E94" s="344">
        <f>+'F.G.2A_PL_Recog'!E94+'F.G.2B_PL_notRecog'!E94</f>
        <v>0</v>
      </c>
      <c r="F94" s="43"/>
      <c r="G94" s="39"/>
      <c r="H94" s="43"/>
      <c r="I94" s="43"/>
      <c r="J94" s="43"/>
      <c r="K94" s="43"/>
      <c r="L94" s="43"/>
      <c r="M94" s="43"/>
      <c r="N94" s="43"/>
      <c r="O94" s="43"/>
      <c r="P94" s="43"/>
      <c r="Q94" s="43"/>
      <c r="R94" s="43"/>
      <c r="S94" s="43"/>
      <c r="T94" s="43"/>
      <c r="U94" s="43"/>
      <c r="V94" s="43"/>
      <c r="W94" s="43"/>
    </row>
    <row r="95" spans="2:23" ht="15" customHeight="1">
      <c r="B95" s="334" t="s">
        <v>453</v>
      </c>
      <c r="C95" s="344">
        <f>+'F.G.2A_PL_Recog'!C95+'F.G.2B_PL_notRecog'!C95</f>
        <v>0</v>
      </c>
      <c r="D95" s="344">
        <f t="shared" si="24"/>
        <v>0</v>
      </c>
      <c r="E95" s="344">
        <f>+'F.G.2A_PL_Recog'!E95+'F.G.2B_PL_notRecog'!E95</f>
        <v>0</v>
      </c>
      <c r="F95" s="43"/>
      <c r="G95" s="39"/>
      <c r="H95" s="43"/>
      <c r="I95" s="43"/>
      <c r="J95" s="43"/>
      <c r="K95" s="43"/>
      <c r="L95" s="43"/>
      <c r="M95" s="43"/>
      <c r="N95" s="43"/>
      <c r="O95" s="43"/>
      <c r="P95" s="43"/>
      <c r="Q95" s="43"/>
      <c r="R95" s="43"/>
      <c r="S95" s="43"/>
      <c r="T95" s="43"/>
      <c r="U95" s="43"/>
      <c r="V95" s="43"/>
      <c r="W95" s="43"/>
    </row>
    <row r="96" spans="2:23" ht="15" customHeight="1">
      <c r="B96" s="327" t="s">
        <v>550</v>
      </c>
      <c r="C96" s="343">
        <f>SUM(C97:C99,C103:C106)</f>
        <v>0</v>
      </c>
      <c r="D96" s="343">
        <f t="shared" ref="D96:E96" si="25">SUM(D97:D99,D103:D106)</f>
        <v>0</v>
      </c>
      <c r="E96" s="343">
        <f t="shared" si="25"/>
        <v>0</v>
      </c>
      <c r="G96" s="39"/>
    </row>
    <row r="97" spans="2:23" ht="15" customHeight="1">
      <c r="B97" s="329" t="s">
        <v>260</v>
      </c>
      <c r="C97" s="343">
        <f>+'F.G.2A_PL_Recog'!C97+'F.G.2B_PL_notRecog'!C97</f>
        <v>0</v>
      </c>
      <c r="D97" s="343">
        <f t="shared" ref="D97:D105" si="26">C97-E97</f>
        <v>0</v>
      </c>
      <c r="E97" s="343">
        <f>+'F.G.2A_PL_Recog'!E97+'F.G.2B_PL_notRecog'!E97</f>
        <v>0</v>
      </c>
      <c r="G97" s="39"/>
    </row>
    <row r="98" spans="2:23" ht="15" customHeight="1">
      <c r="B98" s="329" t="s">
        <v>261</v>
      </c>
      <c r="C98" s="343">
        <f>+'F.G.2A_PL_Recog'!C98+'F.G.2B_PL_notRecog'!C98</f>
        <v>0</v>
      </c>
      <c r="D98" s="343">
        <f t="shared" si="26"/>
        <v>0</v>
      </c>
      <c r="E98" s="343">
        <f>+'F.G.2A_PL_Recog'!E98+'F.G.2B_PL_notRecog'!E98</f>
        <v>0</v>
      </c>
      <c r="G98" s="39"/>
    </row>
    <row r="99" spans="2:23" ht="15" customHeight="1">
      <c r="B99" s="329" t="s">
        <v>262</v>
      </c>
      <c r="C99" s="343">
        <f>SUM(C100:C102)</f>
        <v>0</v>
      </c>
      <c r="D99" s="343">
        <f t="shared" ref="D99:E99" si="27">SUM(D100:D102)</f>
        <v>0</v>
      </c>
      <c r="E99" s="343">
        <f t="shared" si="27"/>
        <v>0</v>
      </c>
      <c r="G99" s="39"/>
    </row>
    <row r="100" spans="2:23" ht="15" customHeight="1">
      <c r="B100" s="339" t="s">
        <v>419</v>
      </c>
      <c r="C100" s="344">
        <f>+'F.G.2A_PL_Recog'!C100+'F.G.2B_PL_notRecog'!C100</f>
        <v>0</v>
      </c>
      <c r="D100" s="344">
        <f t="shared" si="26"/>
        <v>0</v>
      </c>
      <c r="E100" s="344">
        <f>+'F.G.2A_PL_Recog'!E100+'F.G.2B_PL_notRecog'!E100</f>
        <v>0</v>
      </c>
      <c r="G100" s="39"/>
    </row>
    <row r="101" spans="2:23" ht="15" customHeight="1">
      <c r="B101" s="339" t="s">
        <v>422</v>
      </c>
      <c r="C101" s="344">
        <f>+'F.G.2A_PL_Recog'!C101+'F.G.2B_PL_notRecog'!C101</f>
        <v>0</v>
      </c>
      <c r="D101" s="344">
        <f t="shared" si="26"/>
        <v>0</v>
      </c>
      <c r="E101" s="344">
        <f>+'F.G.2A_PL_Recog'!E101+'F.G.2B_PL_notRecog'!E101</f>
        <v>0</v>
      </c>
      <c r="G101" s="39"/>
    </row>
    <row r="102" spans="2:23" ht="15" customHeight="1">
      <c r="B102" s="339" t="s">
        <v>425</v>
      </c>
      <c r="C102" s="344">
        <f>+'F.G.2A_PL_Recog'!C102+'F.G.2B_PL_notRecog'!C102</f>
        <v>0</v>
      </c>
      <c r="D102" s="344">
        <f t="shared" si="26"/>
        <v>0</v>
      </c>
      <c r="E102" s="344">
        <f>+'F.G.2A_PL_Recog'!E102+'F.G.2B_PL_notRecog'!E102</f>
        <v>0</v>
      </c>
      <c r="G102" s="39"/>
    </row>
    <row r="103" spans="2:23" ht="15" customHeight="1">
      <c r="B103" s="329" t="s">
        <v>263</v>
      </c>
      <c r="C103" s="343">
        <f>+'F.G.2A_PL_Recog'!C103+'F.G.2B_PL_notRecog'!C103</f>
        <v>0</v>
      </c>
      <c r="D103" s="343">
        <f t="shared" si="26"/>
        <v>0</v>
      </c>
      <c r="E103" s="343">
        <f>+'F.G.2A_PL_Recog'!E103+'F.G.2B_PL_notRecog'!E103</f>
        <v>0</v>
      </c>
      <c r="G103" s="39"/>
    </row>
    <row r="104" spans="2:23" ht="15" customHeight="1">
      <c r="B104" s="329" t="s">
        <v>430</v>
      </c>
      <c r="C104" s="343">
        <f>+'F.G.2A_PL_Recog'!C104+'F.G.2B_PL_notRecog'!C104</f>
        <v>0</v>
      </c>
      <c r="D104" s="343">
        <f t="shared" si="26"/>
        <v>0</v>
      </c>
      <c r="E104" s="343">
        <f>+'F.G.2A_PL_Recog'!E104+'F.G.2B_PL_notRecog'!E104</f>
        <v>0</v>
      </c>
      <c r="G104" s="39"/>
    </row>
    <row r="105" spans="2:23" ht="15" customHeight="1">
      <c r="B105" s="329" t="s">
        <v>265</v>
      </c>
      <c r="C105" s="343">
        <f>+'F.G.2A_PL_Recog'!C105+'F.G.2B_PL_notRecog'!C105</f>
        <v>0</v>
      </c>
      <c r="D105" s="343">
        <f t="shared" si="26"/>
        <v>0</v>
      </c>
      <c r="E105" s="343">
        <f>+'F.G.2A_PL_Recog'!E105+'F.G.2B_PL_notRecog'!E105</f>
        <v>0</v>
      </c>
      <c r="G105" s="39"/>
    </row>
    <row r="106" spans="2:23" ht="15" customHeight="1">
      <c r="B106" s="333" t="s">
        <v>266</v>
      </c>
      <c r="C106" s="343">
        <f>SUM(C107:C109)</f>
        <v>0</v>
      </c>
      <c r="D106" s="343">
        <f t="shared" ref="D106:E106" si="28">SUM(D107:D109)</f>
        <v>0</v>
      </c>
      <c r="E106" s="343">
        <f t="shared" si="28"/>
        <v>0</v>
      </c>
      <c r="F106" s="43"/>
      <c r="G106" s="39"/>
      <c r="H106" s="43"/>
      <c r="I106" s="43"/>
      <c r="J106" s="43"/>
      <c r="K106" s="43"/>
      <c r="L106" s="43"/>
      <c r="M106" s="43"/>
      <c r="N106" s="43"/>
      <c r="O106" s="43"/>
      <c r="P106" s="43"/>
      <c r="Q106" s="43"/>
      <c r="R106" s="43"/>
      <c r="S106" s="43"/>
      <c r="T106" s="43"/>
      <c r="U106" s="43"/>
      <c r="V106" s="43"/>
      <c r="W106" s="43"/>
    </row>
    <row r="107" spans="2:23" ht="15" customHeight="1">
      <c r="B107" s="334" t="s">
        <v>569</v>
      </c>
      <c r="C107" s="344">
        <f>+'F.G.2A_PL_Recog'!C107+'F.G.2B_PL_notRecog'!C107</f>
        <v>0</v>
      </c>
      <c r="D107" s="344">
        <f t="shared" ref="D107:D109" si="29">C107-E107</f>
        <v>0</v>
      </c>
      <c r="E107" s="344">
        <f>+'F.G.2A_PL_Recog'!E107+'F.G.2B_PL_notRecog'!E107</f>
        <v>0</v>
      </c>
      <c r="F107" s="43"/>
      <c r="G107" s="39"/>
      <c r="H107" s="43"/>
      <c r="I107" s="43"/>
      <c r="J107" s="43"/>
      <c r="K107" s="43"/>
      <c r="L107" s="43"/>
      <c r="M107" s="43"/>
      <c r="N107" s="43"/>
      <c r="O107" s="43"/>
      <c r="P107" s="43"/>
      <c r="Q107" s="43"/>
      <c r="R107" s="43"/>
      <c r="S107" s="43"/>
      <c r="T107" s="43"/>
      <c r="U107" s="43"/>
      <c r="V107" s="43"/>
      <c r="W107" s="43"/>
    </row>
    <row r="108" spans="2:23" ht="15" customHeight="1">
      <c r="B108" s="334" t="s">
        <v>12</v>
      </c>
      <c r="C108" s="344">
        <f>+'F.G.2A_PL_Recog'!C108+'F.G.2B_PL_notRecog'!C108</f>
        <v>0</v>
      </c>
      <c r="D108" s="344">
        <f t="shared" si="29"/>
        <v>0</v>
      </c>
      <c r="E108" s="344">
        <f>+'F.G.2A_PL_Recog'!E108+'F.G.2B_PL_notRecog'!E108</f>
        <v>0</v>
      </c>
      <c r="F108" s="43"/>
      <c r="G108" s="39"/>
      <c r="H108" s="43"/>
      <c r="I108" s="43"/>
      <c r="J108" s="43"/>
      <c r="K108" s="43"/>
      <c r="L108" s="43"/>
      <c r="M108" s="43"/>
      <c r="N108" s="43"/>
      <c r="O108" s="43"/>
      <c r="P108" s="43"/>
      <c r="Q108" s="43"/>
      <c r="R108" s="43"/>
      <c r="S108" s="43"/>
      <c r="T108" s="43"/>
      <c r="U108" s="43"/>
      <c r="V108" s="43"/>
      <c r="W108" s="43"/>
    </row>
    <row r="109" spans="2:23" ht="15" customHeight="1">
      <c r="B109" s="334" t="s">
        <v>453</v>
      </c>
      <c r="C109" s="344">
        <f>+'F.G.2A_PL_Recog'!C109+'F.G.2B_PL_notRecog'!C109</f>
        <v>0</v>
      </c>
      <c r="D109" s="344">
        <f t="shared" si="29"/>
        <v>0</v>
      </c>
      <c r="E109" s="344">
        <f>+'F.G.2A_PL_Recog'!E109+'F.G.2B_PL_notRecog'!E109</f>
        <v>0</v>
      </c>
      <c r="F109" s="43"/>
      <c r="G109" s="39"/>
      <c r="H109" s="43"/>
      <c r="I109" s="43"/>
      <c r="J109" s="43"/>
      <c r="K109" s="43"/>
      <c r="L109" s="43"/>
      <c r="M109" s="43"/>
      <c r="N109" s="43"/>
      <c r="O109" s="43"/>
      <c r="P109" s="43"/>
      <c r="Q109" s="43"/>
      <c r="R109" s="43"/>
      <c r="S109" s="43"/>
      <c r="T109" s="43"/>
      <c r="U109" s="43"/>
      <c r="V109" s="43"/>
      <c r="W109" s="43"/>
    </row>
    <row r="110" spans="2:23" ht="15" customHeight="1">
      <c r="B110" s="327" t="s">
        <v>551</v>
      </c>
      <c r="C110" s="343">
        <f>SUM(C111:C113,C117:C120)</f>
        <v>0</v>
      </c>
      <c r="D110" s="343">
        <f t="shared" ref="D110:E110" si="30">SUM(D111:D113,D117:D120)</f>
        <v>0</v>
      </c>
      <c r="E110" s="343">
        <f t="shared" si="30"/>
        <v>0</v>
      </c>
      <c r="G110" s="39"/>
    </row>
    <row r="111" spans="2:23" ht="15" customHeight="1">
      <c r="B111" s="329" t="s">
        <v>260</v>
      </c>
      <c r="C111" s="343">
        <f>+'F.G.2A_PL_Recog'!C111+'F.G.2B_PL_notRecog'!C111</f>
        <v>0</v>
      </c>
      <c r="D111" s="343">
        <f t="shared" ref="D111:D119" si="31">C111-E111</f>
        <v>0</v>
      </c>
      <c r="E111" s="343">
        <f>+'F.G.2A_PL_Recog'!E111+'F.G.2B_PL_notRecog'!E111</f>
        <v>0</v>
      </c>
      <c r="G111" s="39"/>
    </row>
    <row r="112" spans="2:23" ht="15" customHeight="1">
      <c r="B112" s="329" t="s">
        <v>261</v>
      </c>
      <c r="C112" s="343">
        <f>+'F.G.2A_PL_Recog'!C112+'F.G.2B_PL_notRecog'!C112</f>
        <v>0</v>
      </c>
      <c r="D112" s="343">
        <f t="shared" si="31"/>
        <v>0</v>
      </c>
      <c r="E112" s="343">
        <f>+'F.G.2A_PL_Recog'!E112+'F.G.2B_PL_notRecog'!E112</f>
        <v>0</v>
      </c>
      <c r="G112" s="39"/>
    </row>
    <row r="113" spans="2:23" ht="15" customHeight="1">
      <c r="B113" s="329" t="s">
        <v>262</v>
      </c>
      <c r="C113" s="343">
        <f>SUM(C114:C116)</f>
        <v>0</v>
      </c>
      <c r="D113" s="343">
        <f t="shared" ref="D113:E113" si="32">SUM(D114:D116)</f>
        <v>0</v>
      </c>
      <c r="E113" s="343">
        <f t="shared" si="32"/>
        <v>0</v>
      </c>
      <c r="G113" s="39"/>
    </row>
    <row r="114" spans="2:23" ht="15" customHeight="1">
      <c r="B114" s="339" t="s">
        <v>419</v>
      </c>
      <c r="C114" s="344">
        <f>+'F.G.2A_PL_Recog'!C114+'F.G.2B_PL_notRecog'!C114</f>
        <v>0</v>
      </c>
      <c r="D114" s="344">
        <f t="shared" si="31"/>
        <v>0</v>
      </c>
      <c r="E114" s="344">
        <f>+'F.G.2A_PL_Recog'!E114+'F.G.2B_PL_notRecog'!E114</f>
        <v>0</v>
      </c>
      <c r="G114" s="39"/>
    </row>
    <row r="115" spans="2:23" ht="15" customHeight="1">
      <c r="B115" s="339" t="s">
        <v>422</v>
      </c>
      <c r="C115" s="344">
        <f>+'F.G.2A_PL_Recog'!C115+'F.G.2B_PL_notRecog'!C115</f>
        <v>0</v>
      </c>
      <c r="D115" s="344">
        <f t="shared" si="31"/>
        <v>0</v>
      </c>
      <c r="E115" s="344">
        <f>+'F.G.2A_PL_Recog'!E115+'F.G.2B_PL_notRecog'!E115</f>
        <v>0</v>
      </c>
      <c r="G115" s="39"/>
    </row>
    <row r="116" spans="2:23" ht="15" customHeight="1">
      <c r="B116" s="339" t="s">
        <v>425</v>
      </c>
      <c r="C116" s="344">
        <f>+'F.G.2A_PL_Recog'!C116+'F.G.2B_PL_notRecog'!C116</f>
        <v>0</v>
      </c>
      <c r="D116" s="344">
        <f t="shared" si="31"/>
        <v>0</v>
      </c>
      <c r="E116" s="344">
        <f>+'F.G.2A_PL_Recog'!E116+'F.G.2B_PL_notRecog'!E116</f>
        <v>0</v>
      </c>
      <c r="G116" s="39"/>
    </row>
    <row r="117" spans="2:23" ht="15" customHeight="1">
      <c r="B117" s="329" t="s">
        <v>263</v>
      </c>
      <c r="C117" s="343">
        <f>+'F.G.2A_PL_Recog'!C117+'F.G.2B_PL_notRecog'!C117</f>
        <v>0</v>
      </c>
      <c r="D117" s="343">
        <f t="shared" si="31"/>
        <v>0</v>
      </c>
      <c r="E117" s="343">
        <f>+'F.G.2A_PL_Recog'!E117+'F.G.2B_PL_notRecog'!E117</f>
        <v>0</v>
      </c>
      <c r="G117" s="39"/>
    </row>
    <row r="118" spans="2:23" ht="15" customHeight="1">
      <c r="B118" s="329" t="s">
        <v>430</v>
      </c>
      <c r="C118" s="343">
        <f>+'F.G.2A_PL_Recog'!C118+'F.G.2B_PL_notRecog'!C118</f>
        <v>0</v>
      </c>
      <c r="D118" s="343">
        <f t="shared" si="31"/>
        <v>0</v>
      </c>
      <c r="E118" s="343">
        <f>+'F.G.2A_PL_Recog'!E118+'F.G.2B_PL_notRecog'!E118</f>
        <v>0</v>
      </c>
      <c r="G118" s="39"/>
    </row>
    <row r="119" spans="2:23" ht="15" customHeight="1">
      <c r="B119" s="329" t="s">
        <v>265</v>
      </c>
      <c r="C119" s="343">
        <f>+'F.G.2A_PL_Recog'!C119+'F.G.2B_PL_notRecog'!C119</f>
        <v>0</v>
      </c>
      <c r="D119" s="343">
        <f t="shared" si="31"/>
        <v>0</v>
      </c>
      <c r="E119" s="343">
        <f>+'F.G.2A_PL_Recog'!E119+'F.G.2B_PL_notRecog'!E119</f>
        <v>0</v>
      </c>
      <c r="G119" s="39"/>
    </row>
    <row r="120" spans="2:23" ht="15" customHeight="1">
      <c r="B120" s="333" t="s">
        <v>266</v>
      </c>
      <c r="C120" s="343">
        <f>SUM(C121:C123)</f>
        <v>0</v>
      </c>
      <c r="D120" s="343">
        <f t="shared" ref="D120:E120" si="33">SUM(D121:D123)</f>
        <v>0</v>
      </c>
      <c r="E120" s="343">
        <f t="shared" si="33"/>
        <v>0</v>
      </c>
      <c r="F120" s="43"/>
      <c r="G120" s="39"/>
      <c r="H120" s="43"/>
      <c r="I120" s="43"/>
      <c r="J120" s="43"/>
      <c r="K120" s="43"/>
      <c r="L120" s="43"/>
      <c r="M120" s="43"/>
      <c r="N120" s="43"/>
      <c r="O120" s="43"/>
      <c r="P120" s="43"/>
      <c r="Q120" s="43"/>
      <c r="R120" s="43"/>
      <c r="S120" s="43"/>
      <c r="T120" s="43"/>
      <c r="U120" s="43"/>
      <c r="V120" s="43"/>
      <c r="W120" s="43"/>
    </row>
    <row r="121" spans="2:23" ht="15" customHeight="1">
      <c r="B121" s="334" t="s">
        <v>569</v>
      </c>
      <c r="C121" s="344">
        <f>+'F.G.2A_PL_Recog'!C121+'F.G.2B_PL_notRecog'!C121</f>
        <v>0</v>
      </c>
      <c r="D121" s="344">
        <f t="shared" ref="D121:D123" si="34">C121-E121</f>
        <v>0</v>
      </c>
      <c r="E121" s="344">
        <f>+'F.G.2A_PL_Recog'!E121+'F.G.2B_PL_notRecog'!E121</f>
        <v>0</v>
      </c>
      <c r="F121" s="43"/>
      <c r="G121" s="39"/>
      <c r="H121" s="43"/>
      <c r="I121" s="43"/>
      <c r="J121" s="43"/>
      <c r="K121" s="43"/>
      <c r="L121" s="43"/>
      <c r="M121" s="43"/>
      <c r="N121" s="43"/>
      <c r="O121" s="43"/>
      <c r="P121" s="43"/>
      <c r="Q121" s="43"/>
      <c r="R121" s="43"/>
      <c r="S121" s="43"/>
      <c r="T121" s="43"/>
      <c r="U121" s="43"/>
      <c r="V121" s="43"/>
      <c r="W121" s="43"/>
    </row>
    <row r="122" spans="2:23" ht="15" customHeight="1">
      <c r="B122" s="334" t="s">
        <v>12</v>
      </c>
      <c r="C122" s="344">
        <f>+'F.G.2A_PL_Recog'!C122+'F.G.2B_PL_notRecog'!C122</f>
        <v>0</v>
      </c>
      <c r="D122" s="344">
        <f t="shared" si="34"/>
        <v>0</v>
      </c>
      <c r="E122" s="344">
        <f>+'F.G.2A_PL_Recog'!E122+'F.G.2B_PL_notRecog'!E122</f>
        <v>0</v>
      </c>
      <c r="F122" s="43"/>
      <c r="G122" s="39"/>
      <c r="H122" s="43"/>
      <c r="I122" s="43"/>
      <c r="J122" s="43"/>
      <c r="K122" s="43"/>
      <c r="L122" s="43"/>
      <c r="M122" s="43"/>
      <c r="N122" s="43"/>
      <c r="O122" s="43"/>
      <c r="P122" s="43"/>
      <c r="Q122" s="43"/>
      <c r="R122" s="43"/>
      <c r="S122" s="43"/>
      <c r="T122" s="43"/>
      <c r="U122" s="43"/>
      <c r="V122" s="43"/>
      <c r="W122" s="43"/>
    </row>
    <row r="123" spans="2:23" ht="15" customHeight="1">
      <c r="B123" s="334" t="s">
        <v>453</v>
      </c>
      <c r="C123" s="344">
        <f>+'F.G.2A_PL_Recog'!C123+'F.G.2B_PL_notRecog'!C123</f>
        <v>0</v>
      </c>
      <c r="D123" s="344">
        <f t="shared" si="34"/>
        <v>0</v>
      </c>
      <c r="E123" s="344">
        <f>+'F.G.2A_PL_Recog'!E123+'F.G.2B_PL_notRecog'!E123</f>
        <v>0</v>
      </c>
      <c r="F123" s="43"/>
      <c r="G123" s="39"/>
      <c r="H123" s="43"/>
      <c r="I123" s="43"/>
      <c r="J123" s="43"/>
      <c r="K123" s="43"/>
      <c r="L123" s="43"/>
      <c r="M123" s="43"/>
      <c r="N123" s="43"/>
      <c r="O123" s="43"/>
      <c r="P123" s="43"/>
      <c r="Q123" s="43"/>
      <c r="R123" s="43"/>
      <c r="S123" s="43"/>
      <c r="T123" s="43"/>
      <c r="U123" s="43"/>
      <c r="V123" s="43"/>
      <c r="W123" s="43"/>
    </row>
    <row r="124" spans="2:23" ht="15" customHeight="1">
      <c r="B124" s="327" t="s">
        <v>552</v>
      </c>
      <c r="C124" s="343">
        <f>SUM(C125:C131)</f>
        <v>0</v>
      </c>
      <c r="D124" s="343">
        <f t="shared" ref="D124:E124" si="35">SUM(D125:D131)</f>
        <v>0</v>
      </c>
      <c r="E124" s="343">
        <f t="shared" si="35"/>
        <v>0</v>
      </c>
      <c r="G124" s="39"/>
    </row>
    <row r="125" spans="2:23" ht="15" customHeight="1">
      <c r="B125" s="329" t="s">
        <v>260</v>
      </c>
      <c r="C125" s="343">
        <f>+'F.G.2A_PL_Recog'!C125+'F.G.2B_PL_notRecog'!C125</f>
        <v>0</v>
      </c>
      <c r="D125" s="343">
        <f t="shared" ref="D125:D130" si="36">C125-E125</f>
        <v>0</v>
      </c>
      <c r="E125" s="343">
        <f>+'F.G.2A_PL_Recog'!E125+'F.G.2B_PL_notRecog'!E125</f>
        <v>0</v>
      </c>
      <c r="G125" s="39"/>
    </row>
    <row r="126" spans="2:23" ht="15" customHeight="1">
      <c r="B126" s="329" t="s">
        <v>261</v>
      </c>
      <c r="C126" s="343">
        <f>+'F.G.2A_PL_Recog'!C126+'F.G.2B_PL_notRecog'!C126</f>
        <v>0</v>
      </c>
      <c r="D126" s="343">
        <f t="shared" si="36"/>
        <v>0</v>
      </c>
      <c r="E126" s="343">
        <f>+'F.G.2A_PL_Recog'!E126+'F.G.2B_PL_notRecog'!E126</f>
        <v>0</v>
      </c>
      <c r="G126" s="39"/>
    </row>
    <row r="127" spans="2:23" ht="15" customHeight="1">
      <c r="B127" s="329" t="s">
        <v>262</v>
      </c>
      <c r="C127" s="343">
        <f>+'F.G.2A_PL_Recog'!C127+'F.G.2B_PL_notRecog'!C127</f>
        <v>0</v>
      </c>
      <c r="D127" s="343">
        <f t="shared" si="36"/>
        <v>0</v>
      </c>
      <c r="E127" s="343">
        <f>+'F.G.2A_PL_Recog'!E127+'F.G.2B_PL_notRecog'!E127</f>
        <v>0</v>
      </c>
      <c r="G127" s="39"/>
    </row>
    <row r="128" spans="2:23" ht="15" customHeight="1">
      <c r="B128" s="329" t="s">
        <v>263</v>
      </c>
      <c r="C128" s="343">
        <f>+'F.G.2A_PL_Recog'!C128+'F.G.2B_PL_notRecog'!C128</f>
        <v>0</v>
      </c>
      <c r="D128" s="343">
        <f t="shared" si="36"/>
        <v>0</v>
      </c>
      <c r="E128" s="343">
        <f>+'F.G.2A_PL_Recog'!E128+'F.G.2B_PL_notRecog'!E128</f>
        <v>0</v>
      </c>
      <c r="G128" s="39"/>
    </row>
    <row r="129" spans="2:23" ht="15" customHeight="1">
      <c r="B129" s="329" t="s">
        <v>430</v>
      </c>
      <c r="C129" s="343">
        <f>+'F.G.2A_PL_Recog'!C129+'F.G.2B_PL_notRecog'!C129</f>
        <v>0</v>
      </c>
      <c r="D129" s="343">
        <f t="shared" si="36"/>
        <v>0</v>
      </c>
      <c r="E129" s="343">
        <f>+'F.G.2A_PL_Recog'!E129+'F.G.2B_PL_notRecog'!E129</f>
        <v>0</v>
      </c>
      <c r="G129" s="39"/>
    </row>
    <row r="130" spans="2:23" ht="15" customHeight="1">
      <c r="B130" s="329" t="s">
        <v>265</v>
      </c>
      <c r="C130" s="343">
        <f>+'F.G.2A_PL_Recog'!C130+'F.G.2B_PL_notRecog'!C130</f>
        <v>0</v>
      </c>
      <c r="D130" s="343">
        <f t="shared" si="36"/>
        <v>0</v>
      </c>
      <c r="E130" s="343">
        <f>+'F.G.2A_PL_Recog'!E130+'F.G.2B_PL_notRecog'!E130</f>
        <v>0</v>
      </c>
      <c r="G130" s="39"/>
    </row>
    <row r="131" spans="2:23" ht="15" customHeight="1">
      <c r="B131" s="333" t="s">
        <v>266</v>
      </c>
      <c r="C131" s="343">
        <f>SUM(C132:C134)</f>
        <v>0</v>
      </c>
      <c r="D131" s="343">
        <f t="shared" ref="D131:E131" si="37">SUM(D132:D134)</f>
        <v>0</v>
      </c>
      <c r="E131" s="343">
        <f t="shared" si="37"/>
        <v>0</v>
      </c>
      <c r="F131" s="43"/>
      <c r="G131" s="39"/>
      <c r="H131" s="43"/>
      <c r="I131" s="43"/>
      <c r="J131" s="43"/>
      <c r="K131" s="43"/>
      <c r="L131" s="43"/>
      <c r="M131" s="43"/>
      <c r="N131" s="43"/>
      <c r="O131" s="43"/>
      <c r="P131" s="43"/>
      <c r="Q131" s="43"/>
      <c r="R131" s="43"/>
      <c r="S131" s="43"/>
      <c r="T131" s="43"/>
      <c r="U131" s="43"/>
      <c r="V131" s="43"/>
      <c r="W131" s="43"/>
    </row>
    <row r="132" spans="2:23" ht="15" customHeight="1">
      <c r="B132" s="334" t="s">
        <v>569</v>
      </c>
      <c r="C132" s="344">
        <f>+'F.G.2A_PL_Recog'!C132+'F.G.2B_PL_notRecog'!C132</f>
        <v>0</v>
      </c>
      <c r="D132" s="344">
        <f t="shared" ref="D132:D134" si="38">C132-E132</f>
        <v>0</v>
      </c>
      <c r="E132" s="344">
        <f>+'F.G.2A_PL_Recog'!E132+'F.G.2B_PL_notRecog'!E132</f>
        <v>0</v>
      </c>
      <c r="F132" s="43"/>
      <c r="G132" s="39"/>
      <c r="H132" s="43"/>
      <c r="I132" s="43"/>
      <c r="J132" s="43"/>
      <c r="K132" s="43"/>
      <c r="L132" s="43"/>
      <c r="M132" s="43"/>
      <c r="N132" s="43"/>
      <c r="O132" s="43"/>
      <c r="P132" s="43"/>
      <c r="Q132" s="43"/>
      <c r="R132" s="43"/>
      <c r="S132" s="43"/>
      <c r="T132" s="43"/>
      <c r="U132" s="43"/>
      <c r="V132" s="43"/>
      <c r="W132" s="43"/>
    </row>
    <row r="133" spans="2:23" ht="15" customHeight="1">
      <c r="B133" s="334" t="s">
        <v>12</v>
      </c>
      <c r="C133" s="344">
        <f>+'F.G.2A_PL_Recog'!C133+'F.G.2B_PL_notRecog'!C133</f>
        <v>0</v>
      </c>
      <c r="D133" s="344">
        <f t="shared" si="38"/>
        <v>0</v>
      </c>
      <c r="E133" s="344">
        <f>+'F.G.2A_PL_Recog'!E133+'F.G.2B_PL_notRecog'!E133</f>
        <v>0</v>
      </c>
      <c r="F133" s="43"/>
      <c r="G133" s="39"/>
      <c r="H133" s="43"/>
      <c r="I133" s="43"/>
      <c r="J133" s="43"/>
      <c r="K133" s="43"/>
      <c r="L133" s="43"/>
      <c r="M133" s="43"/>
      <c r="N133" s="43"/>
      <c r="O133" s="43"/>
      <c r="P133" s="43"/>
      <c r="Q133" s="43"/>
      <c r="R133" s="43"/>
      <c r="S133" s="43"/>
      <c r="T133" s="43"/>
      <c r="U133" s="43"/>
      <c r="V133" s="43"/>
      <c r="W133" s="43"/>
    </row>
    <row r="134" spans="2:23" ht="15" customHeight="1">
      <c r="B134" s="334" t="s">
        <v>453</v>
      </c>
      <c r="C134" s="344">
        <f>+'F.G.2A_PL_Recog'!C134+'F.G.2B_PL_notRecog'!C134</f>
        <v>0</v>
      </c>
      <c r="D134" s="344">
        <f t="shared" si="38"/>
        <v>0</v>
      </c>
      <c r="E134" s="344">
        <f>+'F.G.2A_PL_Recog'!E134+'F.G.2B_PL_notRecog'!E134</f>
        <v>0</v>
      </c>
      <c r="F134" s="43"/>
      <c r="G134" s="39"/>
      <c r="H134" s="43"/>
      <c r="I134" s="43"/>
      <c r="J134" s="43"/>
      <c r="K134" s="43"/>
      <c r="L134" s="43"/>
      <c r="M134" s="43"/>
      <c r="N134" s="43"/>
      <c r="O134" s="43"/>
      <c r="P134" s="43"/>
      <c r="Q134" s="43"/>
      <c r="R134" s="43"/>
      <c r="S134" s="43"/>
      <c r="T134" s="43"/>
      <c r="U134" s="43"/>
      <c r="V134" s="43"/>
      <c r="W134" s="43"/>
    </row>
    <row r="135" spans="2:23" ht="15" customHeight="1">
      <c r="B135" s="327" t="s">
        <v>553</v>
      </c>
      <c r="C135" s="343">
        <f>SUM(C136:C142)</f>
        <v>0</v>
      </c>
      <c r="D135" s="343">
        <f t="shared" ref="D135:E135" si="39">SUM(D136:D142)</f>
        <v>0</v>
      </c>
      <c r="E135" s="343">
        <f t="shared" si="39"/>
        <v>0</v>
      </c>
      <c r="G135" s="39"/>
    </row>
    <row r="136" spans="2:23" ht="15" customHeight="1">
      <c r="B136" s="329" t="s">
        <v>260</v>
      </c>
      <c r="C136" s="343">
        <f>+'F.G.2A_PL_Recog'!C136+'F.G.2B_PL_notRecog'!C136</f>
        <v>0</v>
      </c>
      <c r="D136" s="343">
        <f t="shared" ref="D136:D141" si="40">C136-E136</f>
        <v>0</v>
      </c>
      <c r="E136" s="343">
        <f>+'F.G.2A_PL_Recog'!E136+'F.G.2B_PL_notRecog'!E136</f>
        <v>0</v>
      </c>
      <c r="G136" s="39"/>
    </row>
    <row r="137" spans="2:23" ht="15" customHeight="1">
      <c r="B137" s="329" t="s">
        <v>261</v>
      </c>
      <c r="C137" s="343">
        <f>+'F.G.2A_PL_Recog'!C137+'F.G.2B_PL_notRecog'!C137</f>
        <v>0</v>
      </c>
      <c r="D137" s="343">
        <f t="shared" si="40"/>
        <v>0</v>
      </c>
      <c r="E137" s="343">
        <f>+'F.G.2A_PL_Recog'!E137+'F.G.2B_PL_notRecog'!E137</f>
        <v>0</v>
      </c>
      <c r="G137" s="39"/>
    </row>
    <row r="138" spans="2:23" ht="15" customHeight="1">
      <c r="B138" s="329" t="s">
        <v>262</v>
      </c>
      <c r="C138" s="343">
        <f>+'F.G.2A_PL_Recog'!C138+'F.G.2B_PL_notRecog'!C138</f>
        <v>0</v>
      </c>
      <c r="D138" s="343">
        <f t="shared" si="40"/>
        <v>0</v>
      </c>
      <c r="E138" s="343">
        <f>+'F.G.2A_PL_Recog'!E138+'F.G.2B_PL_notRecog'!E138</f>
        <v>0</v>
      </c>
      <c r="G138" s="39"/>
    </row>
    <row r="139" spans="2:23" ht="15" customHeight="1">
      <c r="B139" s="329" t="s">
        <v>263</v>
      </c>
      <c r="C139" s="343">
        <f>+'F.G.2A_PL_Recog'!C139+'F.G.2B_PL_notRecog'!C139</f>
        <v>0</v>
      </c>
      <c r="D139" s="343">
        <f t="shared" si="40"/>
        <v>0</v>
      </c>
      <c r="E139" s="343">
        <f>+'F.G.2A_PL_Recog'!E139+'F.G.2B_PL_notRecog'!E139</f>
        <v>0</v>
      </c>
      <c r="G139" s="39"/>
    </row>
    <row r="140" spans="2:23" ht="15" customHeight="1">
      <c r="B140" s="329" t="s">
        <v>430</v>
      </c>
      <c r="C140" s="343">
        <f>+'F.G.2A_PL_Recog'!C140+'F.G.2B_PL_notRecog'!C140</f>
        <v>0</v>
      </c>
      <c r="D140" s="343">
        <f t="shared" si="40"/>
        <v>0</v>
      </c>
      <c r="E140" s="343">
        <f>+'F.G.2A_PL_Recog'!E140+'F.G.2B_PL_notRecog'!E140</f>
        <v>0</v>
      </c>
      <c r="G140" s="39"/>
    </row>
    <row r="141" spans="2:23" ht="15" customHeight="1">
      <c r="B141" s="329" t="s">
        <v>265</v>
      </c>
      <c r="C141" s="343">
        <f>+'F.G.2A_PL_Recog'!C141+'F.G.2B_PL_notRecog'!C141</f>
        <v>0</v>
      </c>
      <c r="D141" s="343">
        <f t="shared" si="40"/>
        <v>0</v>
      </c>
      <c r="E141" s="343">
        <f>+'F.G.2A_PL_Recog'!E141+'F.G.2B_PL_notRecog'!E141</f>
        <v>0</v>
      </c>
      <c r="G141" s="39"/>
    </row>
    <row r="142" spans="2:23" ht="15" customHeight="1">
      <c r="B142" s="333" t="s">
        <v>266</v>
      </c>
      <c r="C142" s="343">
        <f>SUM(C143:C145)</f>
        <v>0</v>
      </c>
      <c r="D142" s="343">
        <f t="shared" ref="D142:E142" si="41">SUM(D143:D145)</f>
        <v>0</v>
      </c>
      <c r="E142" s="343">
        <f t="shared" si="41"/>
        <v>0</v>
      </c>
      <c r="F142" s="43"/>
      <c r="G142" s="39"/>
      <c r="H142" s="43"/>
      <c r="I142" s="43"/>
      <c r="J142" s="43"/>
      <c r="K142" s="43"/>
      <c r="L142" s="43"/>
      <c r="M142" s="43"/>
      <c r="N142" s="43"/>
      <c r="O142" s="43"/>
      <c r="P142" s="43"/>
      <c r="Q142" s="43"/>
      <c r="R142" s="43"/>
      <c r="S142" s="43"/>
      <c r="T142" s="43"/>
      <c r="U142" s="43"/>
      <c r="V142" s="43"/>
      <c r="W142" s="43"/>
    </row>
    <row r="143" spans="2:23" ht="15" customHeight="1">
      <c r="B143" s="334" t="s">
        <v>569</v>
      </c>
      <c r="C143" s="344">
        <f>+'F.G.2A_PL_Recog'!C143+'F.G.2B_PL_notRecog'!C143</f>
        <v>0</v>
      </c>
      <c r="D143" s="344">
        <f t="shared" ref="D143:D145" si="42">C143-E143</f>
        <v>0</v>
      </c>
      <c r="E143" s="344">
        <f>+'F.G.2A_PL_Recog'!E143+'F.G.2B_PL_notRecog'!E143</f>
        <v>0</v>
      </c>
      <c r="F143" s="43"/>
      <c r="G143" s="39"/>
      <c r="H143" s="43"/>
      <c r="I143" s="43"/>
      <c r="J143" s="43"/>
      <c r="K143" s="43"/>
      <c r="L143" s="43"/>
      <c r="M143" s="43"/>
      <c r="N143" s="43"/>
      <c r="O143" s="43"/>
      <c r="P143" s="43"/>
      <c r="Q143" s="43"/>
      <c r="R143" s="43"/>
      <c r="S143" s="43"/>
      <c r="T143" s="43"/>
      <c r="U143" s="43"/>
      <c r="V143" s="43"/>
      <c r="W143" s="43"/>
    </row>
    <row r="144" spans="2:23" ht="15" customHeight="1">
      <c r="B144" s="334" t="s">
        <v>12</v>
      </c>
      <c r="C144" s="344">
        <f>+'F.G.2A_PL_Recog'!C144+'F.G.2B_PL_notRecog'!C144</f>
        <v>0</v>
      </c>
      <c r="D144" s="344">
        <f t="shared" si="42"/>
        <v>0</v>
      </c>
      <c r="E144" s="344">
        <f>+'F.G.2A_PL_Recog'!E144+'F.G.2B_PL_notRecog'!E144</f>
        <v>0</v>
      </c>
      <c r="F144" s="43"/>
      <c r="G144" s="39"/>
      <c r="H144" s="43"/>
      <c r="I144" s="43"/>
      <c r="J144" s="43"/>
      <c r="K144" s="43"/>
      <c r="L144" s="43"/>
      <c r="M144" s="43"/>
      <c r="N144" s="43"/>
      <c r="O144" s="43"/>
      <c r="P144" s="43"/>
      <c r="Q144" s="43"/>
      <c r="R144" s="43"/>
      <c r="S144" s="43"/>
      <c r="T144" s="43"/>
      <c r="U144" s="43"/>
      <c r="V144" s="43"/>
      <c r="W144" s="43"/>
    </row>
    <row r="145" spans="1:23" ht="15" customHeight="1">
      <c r="B145" s="334" t="s">
        <v>453</v>
      </c>
      <c r="C145" s="344">
        <f>+'F.G.2A_PL_Recog'!C145+'F.G.2B_PL_notRecog'!C145</f>
        <v>0</v>
      </c>
      <c r="D145" s="344">
        <f t="shared" si="42"/>
        <v>0</v>
      </c>
      <c r="E145" s="344">
        <f>+'F.G.2A_PL_Recog'!E145+'F.G.2B_PL_notRecog'!E145</f>
        <v>0</v>
      </c>
      <c r="F145" s="43"/>
      <c r="G145" s="39"/>
      <c r="H145" s="43"/>
      <c r="I145" s="43"/>
      <c r="J145" s="43"/>
      <c r="K145" s="43"/>
      <c r="L145" s="43"/>
      <c r="M145" s="43"/>
      <c r="N145" s="43"/>
      <c r="O145" s="43"/>
      <c r="P145" s="43"/>
      <c r="Q145" s="43"/>
      <c r="R145" s="43"/>
      <c r="S145" s="43"/>
      <c r="T145" s="43"/>
      <c r="U145" s="43"/>
      <c r="V145" s="43"/>
      <c r="W145" s="43"/>
    </row>
    <row r="146" spans="1:23" ht="15" customHeight="1">
      <c r="B146" s="327" t="s">
        <v>256</v>
      </c>
      <c r="C146" s="343">
        <f>SUM(C10,C45)</f>
        <v>0</v>
      </c>
      <c r="D146" s="343">
        <f>SUM(D10,D45)</f>
        <v>0</v>
      </c>
      <c r="E146" s="343">
        <f>SUM(E10,E45)</f>
        <v>0</v>
      </c>
    </row>
    <row r="148" spans="1:23" ht="12.75" customHeight="1">
      <c r="A148" s="345"/>
      <c r="B148" s="345"/>
      <c r="C148" s="345"/>
      <c r="D148" s="345"/>
      <c r="E148" s="345"/>
    </row>
    <row r="149" spans="1:23" ht="12.75" customHeight="1">
      <c r="A149" s="346"/>
      <c r="B149" s="347"/>
      <c r="C149" s="345"/>
      <c r="D149" s="345"/>
      <c r="E149" s="345"/>
    </row>
    <row r="150" spans="1:23" ht="12.75" customHeight="1">
      <c r="A150" s="346"/>
      <c r="B150" s="347"/>
      <c r="C150" s="345"/>
      <c r="D150" s="345"/>
      <c r="E150" s="345"/>
    </row>
    <row r="151" spans="1:23" ht="12.75" customHeight="1">
      <c r="A151" s="346"/>
      <c r="B151" s="347"/>
      <c r="C151" s="345"/>
      <c r="D151" s="345"/>
      <c r="E151" s="345"/>
    </row>
    <row r="152" spans="1:23">
      <c r="A152" s="348"/>
      <c r="B152" s="349"/>
    </row>
  </sheetData>
  <sheetProtection insertHyperlinks="0"/>
  <mergeCells count="6">
    <mergeCell ref="G8:G9"/>
    <mergeCell ref="C2:D2"/>
    <mergeCell ref="C3:D3"/>
    <mergeCell ref="C4:D4"/>
    <mergeCell ref="B8:B9"/>
    <mergeCell ref="C8:E8"/>
  </mergeCells>
  <phoneticPr fontId="46" type="noConversion"/>
  <pageMargins left="0.7" right="0.7" top="0.75" bottom="0.75" header="0.3" footer="0.3"/>
  <pageSetup paperSize="8" scale="55" fitToHeight="0" orientation="landscape" r:id="rId1"/>
  <rowBreaks count="1" manualBreakCount="1">
    <brk id="8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7">
    <pageSetUpPr autoPageBreaks="0" fitToPage="1"/>
  </sheetPr>
  <dimension ref="A1:T155"/>
  <sheetViews>
    <sheetView topLeftCell="B1" zoomScaleNormal="100" workbookViewId="0">
      <selection activeCell="B1" sqref="B1"/>
    </sheetView>
  </sheetViews>
  <sheetFormatPr defaultColWidth="9.42578125" defaultRowHeight="12.75"/>
  <cols>
    <col min="1" max="1" width="2.42578125" style="36" hidden="1" customWidth="1"/>
    <col min="2" max="2" width="39.42578125" style="36" customWidth="1"/>
    <col min="3" max="5" width="16.42578125" style="36" customWidth="1"/>
    <col min="6" max="6" width="3.42578125" style="36" customWidth="1"/>
    <col min="7" max="10" width="16.42578125" style="36" customWidth="1"/>
    <col min="11" max="11" width="15" style="36" customWidth="1"/>
    <col min="12" max="12" width="16.42578125" style="36" customWidth="1"/>
    <col min="13" max="13" width="3.42578125" style="36" customWidth="1"/>
    <col min="14" max="15" width="16.42578125" style="36" customWidth="1"/>
    <col min="16" max="16" width="19.42578125" style="36" customWidth="1"/>
    <col min="17" max="19" width="16.42578125" style="36" customWidth="1"/>
    <col min="20" max="20" width="3.42578125" style="36" customWidth="1"/>
    <col min="21" max="16384" width="9.42578125" style="36"/>
  </cols>
  <sheetData>
    <row r="1" spans="2:20" ht="15" customHeight="1">
      <c r="B1" s="227" t="s">
        <v>571</v>
      </c>
      <c r="C1" s="227"/>
      <c r="D1" s="227"/>
      <c r="E1" s="227"/>
      <c r="F1" s="227"/>
      <c r="G1" s="227"/>
      <c r="H1" s="350"/>
      <c r="I1" s="350"/>
      <c r="J1" s="350"/>
      <c r="K1" s="350"/>
      <c r="L1" s="350"/>
      <c r="M1" s="350"/>
      <c r="N1" s="350"/>
      <c r="O1" s="350"/>
      <c r="P1" s="350"/>
      <c r="Q1" s="350"/>
      <c r="R1" s="350"/>
      <c r="S1" s="350"/>
      <c r="T1" s="5"/>
    </row>
    <row r="2" spans="2:20" ht="15" customHeight="1">
      <c r="B2" s="309" t="s">
        <v>174</v>
      </c>
      <c r="C2" s="896"/>
      <c r="D2" s="897"/>
      <c r="E2" s="2"/>
      <c r="F2" s="2"/>
      <c r="G2" s="2"/>
      <c r="H2" s="2"/>
      <c r="I2" s="2"/>
      <c r="J2" s="2"/>
    </row>
    <row r="3" spans="2:20" ht="15" customHeight="1">
      <c r="B3" s="309" t="s">
        <v>175</v>
      </c>
      <c r="C3" s="898"/>
      <c r="D3" s="899"/>
      <c r="E3" s="2"/>
      <c r="F3" s="2"/>
      <c r="G3" s="2"/>
      <c r="H3" s="2"/>
      <c r="I3" s="2"/>
      <c r="J3" s="2"/>
    </row>
    <row r="4" spans="2:20" ht="15" customHeight="1">
      <c r="B4" s="309" t="s">
        <v>176</v>
      </c>
      <c r="C4" s="900"/>
      <c r="D4" s="901"/>
      <c r="E4" s="2"/>
      <c r="F4" s="2"/>
      <c r="G4" s="2"/>
      <c r="H4" s="2"/>
      <c r="I4" s="2"/>
      <c r="J4" s="2"/>
    </row>
    <row r="5" spans="2:20" ht="15" hidden="1" customHeight="1"/>
    <row r="6" spans="2:20" ht="12.75" customHeight="1">
      <c r="B6" s="36" t="s">
        <v>177</v>
      </c>
    </row>
    <row r="7" spans="2:20" ht="22.5" customHeight="1">
      <c r="B7" s="251" t="s">
        <v>181</v>
      </c>
      <c r="C7" s="251" t="s">
        <v>182</v>
      </c>
      <c r="D7" s="251" t="s">
        <v>183</v>
      </c>
      <c r="E7" s="251" t="s">
        <v>184</v>
      </c>
      <c r="F7" s="312"/>
      <c r="G7" s="251" t="s">
        <v>185</v>
      </c>
      <c r="H7" s="251" t="s">
        <v>186</v>
      </c>
      <c r="I7" s="251" t="s">
        <v>187</v>
      </c>
      <c r="J7" s="251" t="s">
        <v>188</v>
      </c>
      <c r="K7" s="251" t="s">
        <v>572</v>
      </c>
      <c r="L7" s="251" t="s">
        <v>190</v>
      </c>
      <c r="M7" s="312"/>
      <c r="N7" s="251" t="s">
        <v>191</v>
      </c>
      <c r="O7" s="251" t="s">
        <v>192</v>
      </c>
      <c r="P7" s="251" t="s">
        <v>193</v>
      </c>
      <c r="Q7" s="251" t="s">
        <v>194</v>
      </c>
      <c r="R7" s="251" t="s">
        <v>195</v>
      </c>
      <c r="S7" s="251" t="s">
        <v>196</v>
      </c>
    </row>
    <row r="8" spans="2:20" ht="24.75" customHeight="1">
      <c r="B8" s="892" t="s">
        <v>393</v>
      </c>
      <c r="C8" s="893" t="s">
        <v>573</v>
      </c>
      <c r="D8" s="893"/>
      <c r="E8" s="893"/>
      <c r="F8" s="38"/>
      <c r="G8" s="893" t="s">
        <v>574</v>
      </c>
      <c r="H8" s="893" t="s">
        <v>575</v>
      </c>
      <c r="I8" s="893" t="s">
        <v>576</v>
      </c>
      <c r="J8" s="893"/>
      <c r="K8" s="893"/>
      <c r="L8" s="893"/>
      <c r="M8" s="38"/>
      <c r="N8" s="893" t="s">
        <v>577</v>
      </c>
      <c r="O8" s="893" t="s">
        <v>578</v>
      </c>
      <c r="P8" s="893" t="s">
        <v>579</v>
      </c>
      <c r="Q8" s="893"/>
      <c r="R8" s="893"/>
      <c r="S8" s="893"/>
    </row>
    <row r="9" spans="2:20" ht="100.15" customHeight="1">
      <c r="B9" s="892"/>
      <c r="C9" s="313" t="s">
        <v>564</v>
      </c>
      <c r="D9" s="313" t="s">
        <v>565</v>
      </c>
      <c r="E9" s="313" t="s">
        <v>566</v>
      </c>
      <c r="F9" s="38"/>
      <c r="G9" s="893"/>
      <c r="H9" s="893"/>
      <c r="I9" s="313" t="s">
        <v>580</v>
      </c>
      <c r="J9" s="313" t="s">
        <v>581</v>
      </c>
      <c r="K9" s="313" t="s">
        <v>582</v>
      </c>
      <c r="L9" s="313" t="s">
        <v>583</v>
      </c>
      <c r="M9" s="38"/>
      <c r="N9" s="893"/>
      <c r="O9" s="893"/>
      <c r="P9" s="313" t="s">
        <v>580</v>
      </c>
      <c r="Q9" s="313" t="s">
        <v>581</v>
      </c>
      <c r="R9" s="313" t="s">
        <v>582</v>
      </c>
      <c r="S9" s="313" t="s">
        <v>583</v>
      </c>
      <c r="T9" s="38"/>
    </row>
    <row r="10" spans="2:20" ht="15" customHeight="1">
      <c r="B10" s="321" t="s">
        <v>412</v>
      </c>
      <c r="C10" s="351">
        <f>SUM(C11,C28)</f>
        <v>0</v>
      </c>
      <c r="D10" s="351">
        <f>SUM(D11,D28)</f>
        <v>0</v>
      </c>
      <c r="E10" s="351">
        <f>SUM(E11,E28)</f>
        <v>0</v>
      </c>
      <c r="F10" s="323"/>
      <c r="G10" s="40">
        <f t="shared" ref="G10:L10" si="0">SUM(G11,G28)</f>
        <v>0</v>
      </c>
      <c r="H10" s="40">
        <f t="shared" si="0"/>
        <v>0</v>
      </c>
      <c r="I10" s="40">
        <f t="shared" si="0"/>
        <v>0</v>
      </c>
      <c r="J10" s="40">
        <f t="shared" si="0"/>
        <v>0</v>
      </c>
      <c r="K10" s="40">
        <f t="shared" si="0"/>
        <v>0</v>
      </c>
      <c r="L10" s="40">
        <f t="shared" si="0"/>
        <v>0</v>
      </c>
      <c r="M10" s="323"/>
      <c r="N10" s="40">
        <f t="shared" ref="N10:S10" si="1">SUM(N11,N28)</f>
        <v>0</v>
      </c>
      <c r="O10" s="40">
        <f t="shared" si="1"/>
        <v>0</v>
      </c>
      <c r="P10" s="40">
        <f t="shared" si="1"/>
        <v>0</v>
      </c>
      <c r="Q10" s="40">
        <f t="shared" si="1"/>
        <v>0</v>
      </c>
      <c r="R10" s="40">
        <f t="shared" si="1"/>
        <v>0</v>
      </c>
      <c r="S10" s="40">
        <f t="shared" si="1"/>
        <v>0</v>
      </c>
      <c r="T10" s="38"/>
    </row>
    <row r="11" spans="2:20" ht="15" customHeight="1">
      <c r="B11" s="327" t="s">
        <v>414</v>
      </c>
      <c r="C11" s="351">
        <f>+SUM(C12:C18,C21,C24)</f>
        <v>0</v>
      </c>
      <c r="D11" s="351">
        <f>+SUM(D12:D18,D21,D24)</f>
        <v>0</v>
      </c>
      <c r="E11" s="351">
        <f>+SUM(E12:E18,E21,E24)</f>
        <v>0</v>
      </c>
      <c r="F11" s="323"/>
      <c r="G11" s="40">
        <f>+SUM(G12:G18,G21,G24)</f>
        <v>0</v>
      </c>
      <c r="H11" s="40">
        <f>+SUM(H12:H18,H21,H24)</f>
        <v>0</v>
      </c>
      <c r="I11" s="40">
        <f>+SUM(I12:I18,I21,I24)</f>
        <v>0</v>
      </c>
      <c r="J11" s="40">
        <f>+SUM(J12:J18,J21,J24)</f>
        <v>0</v>
      </c>
      <c r="K11" s="40">
        <f t="shared" ref="K11:L11" si="2">+SUM(K12:K18,K21,K24)</f>
        <v>0</v>
      </c>
      <c r="L11" s="40">
        <f t="shared" si="2"/>
        <v>0</v>
      </c>
      <c r="M11" s="323"/>
      <c r="N11" s="40">
        <f t="shared" ref="N11:S11" si="3">+SUM(N12:N18,N21,N24)</f>
        <v>0</v>
      </c>
      <c r="O11" s="40">
        <f t="shared" si="3"/>
        <v>0</v>
      </c>
      <c r="P11" s="40">
        <f t="shared" si="3"/>
        <v>0</v>
      </c>
      <c r="Q11" s="40">
        <f t="shared" si="3"/>
        <v>0</v>
      </c>
      <c r="R11" s="40">
        <f t="shared" si="3"/>
        <v>0</v>
      </c>
      <c r="S11" s="40">
        <f t="shared" si="3"/>
        <v>0</v>
      </c>
      <c r="T11" s="51"/>
    </row>
    <row r="12" spans="2:20" ht="15" customHeight="1">
      <c r="B12" s="329" t="s">
        <v>260</v>
      </c>
      <c r="C12" s="351">
        <f t="shared" ref="C12:C17" si="4">SUM(I12:L12)</f>
        <v>0</v>
      </c>
      <c r="D12" s="351">
        <f t="shared" ref="D12:D17" si="5">C12-E12</f>
        <v>0</v>
      </c>
      <c r="E12" s="351">
        <f t="shared" ref="E12:E17" si="6">SUM(P12:S12)</f>
        <v>0</v>
      </c>
      <c r="F12" s="323"/>
      <c r="G12" s="330"/>
      <c r="H12" s="330"/>
      <c r="I12" s="330"/>
      <c r="J12" s="330"/>
      <c r="K12" s="40">
        <f t="shared" ref="K12:K17" si="7">R12</f>
        <v>0</v>
      </c>
      <c r="L12" s="330"/>
      <c r="M12" s="323"/>
      <c r="N12" s="330"/>
      <c r="O12" s="330"/>
      <c r="P12" s="330"/>
      <c r="Q12" s="330"/>
      <c r="R12" s="330"/>
      <c r="S12" s="330"/>
      <c r="T12" s="52"/>
    </row>
    <row r="13" spans="2:20" ht="15" customHeight="1">
      <c r="B13" s="329" t="s">
        <v>261</v>
      </c>
      <c r="C13" s="351">
        <f t="shared" si="4"/>
        <v>0</v>
      </c>
      <c r="D13" s="351">
        <f t="shared" si="5"/>
        <v>0</v>
      </c>
      <c r="E13" s="351">
        <f t="shared" si="6"/>
        <v>0</v>
      </c>
      <c r="F13" s="323"/>
      <c r="G13" s="330"/>
      <c r="H13" s="330"/>
      <c r="I13" s="330"/>
      <c r="J13" s="330"/>
      <c r="K13" s="40">
        <f t="shared" si="7"/>
        <v>0</v>
      </c>
      <c r="L13" s="330"/>
      <c r="M13" s="323"/>
      <c r="N13" s="330"/>
      <c r="O13" s="330"/>
      <c r="P13" s="330"/>
      <c r="Q13" s="330"/>
      <c r="R13" s="330"/>
      <c r="S13" s="330"/>
      <c r="T13" s="842"/>
    </row>
    <row r="14" spans="2:20" ht="15" customHeight="1">
      <c r="B14" s="329" t="s">
        <v>419</v>
      </c>
      <c r="C14" s="351">
        <f t="shared" si="4"/>
        <v>0</v>
      </c>
      <c r="D14" s="351">
        <f t="shared" si="5"/>
        <v>0</v>
      </c>
      <c r="E14" s="351">
        <f t="shared" si="6"/>
        <v>0</v>
      </c>
      <c r="F14" s="323"/>
      <c r="G14" s="330"/>
      <c r="H14" s="330"/>
      <c r="I14" s="330"/>
      <c r="J14" s="330"/>
      <c r="K14" s="40">
        <f t="shared" si="7"/>
        <v>0</v>
      </c>
      <c r="L14" s="330"/>
      <c r="M14" s="323"/>
      <c r="N14" s="330"/>
      <c r="O14" s="330"/>
      <c r="P14" s="330"/>
      <c r="Q14" s="330"/>
      <c r="R14" s="330"/>
      <c r="S14" s="330"/>
      <c r="T14" s="842"/>
    </row>
    <row r="15" spans="2:20" ht="15" customHeight="1">
      <c r="B15" s="329" t="s">
        <v>422</v>
      </c>
      <c r="C15" s="351">
        <f t="shared" si="4"/>
        <v>0</v>
      </c>
      <c r="D15" s="351">
        <f t="shared" si="5"/>
        <v>0</v>
      </c>
      <c r="E15" s="351">
        <f t="shared" si="6"/>
        <v>0</v>
      </c>
      <c r="F15" s="323"/>
      <c r="G15" s="330"/>
      <c r="H15" s="330"/>
      <c r="I15" s="330"/>
      <c r="J15" s="330"/>
      <c r="K15" s="40">
        <f t="shared" si="7"/>
        <v>0</v>
      </c>
      <c r="L15" s="330"/>
      <c r="M15" s="323"/>
      <c r="N15" s="330"/>
      <c r="O15" s="330"/>
      <c r="P15" s="330"/>
      <c r="Q15" s="330"/>
      <c r="R15" s="330"/>
      <c r="S15" s="330"/>
      <c r="T15" s="842"/>
    </row>
    <row r="16" spans="2:20" ht="15" customHeight="1">
      <c r="B16" s="329" t="s">
        <v>425</v>
      </c>
      <c r="C16" s="351">
        <f>SUM(I16:L16)</f>
        <v>0</v>
      </c>
      <c r="D16" s="351">
        <f t="shared" si="5"/>
        <v>0</v>
      </c>
      <c r="E16" s="351">
        <f t="shared" si="6"/>
        <v>0</v>
      </c>
      <c r="F16" s="323"/>
      <c r="G16" s="330"/>
      <c r="H16" s="330"/>
      <c r="I16" s="330"/>
      <c r="J16" s="330"/>
      <c r="K16" s="40">
        <f t="shared" si="7"/>
        <v>0</v>
      </c>
      <c r="L16" s="330"/>
      <c r="M16" s="323"/>
      <c r="N16" s="330"/>
      <c r="O16" s="330"/>
      <c r="P16" s="330"/>
      <c r="Q16" s="330"/>
      <c r="R16" s="330"/>
      <c r="S16" s="330"/>
      <c r="T16" s="842"/>
    </row>
    <row r="17" spans="2:20" ht="15" customHeight="1">
      <c r="B17" s="329" t="s">
        <v>263</v>
      </c>
      <c r="C17" s="351">
        <f t="shared" si="4"/>
        <v>0</v>
      </c>
      <c r="D17" s="351">
        <f t="shared" si="5"/>
        <v>0</v>
      </c>
      <c r="E17" s="351">
        <f t="shared" si="6"/>
        <v>0</v>
      </c>
      <c r="F17" s="323"/>
      <c r="G17" s="330"/>
      <c r="H17" s="330"/>
      <c r="I17" s="330"/>
      <c r="J17" s="330"/>
      <c r="K17" s="40">
        <f t="shared" si="7"/>
        <v>0</v>
      </c>
      <c r="L17" s="330"/>
      <c r="M17" s="323"/>
      <c r="N17" s="330"/>
      <c r="O17" s="330"/>
      <c r="P17" s="330"/>
      <c r="Q17" s="330"/>
      <c r="R17" s="330"/>
      <c r="S17" s="330"/>
      <c r="T17" s="842"/>
    </row>
    <row r="18" spans="2:20" ht="15" customHeight="1">
      <c r="B18" s="333" t="s">
        <v>430</v>
      </c>
      <c r="C18" s="351">
        <f>+C19+C20</f>
        <v>0</v>
      </c>
      <c r="D18" s="351">
        <f>+D19+D20</f>
        <v>0</v>
      </c>
      <c r="E18" s="351">
        <f>+E19+E20</f>
        <v>0</v>
      </c>
      <c r="F18" s="323"/>
      <c r="G18" s="40">
        <f>+G19+G20</f>
        <v>0</v>
      </c>
      <c r="H18" s="40">
        <f>+H19+H20</f>
        <v>0</v>
      </c>
      <c r="I18" s="40">
        <f>+I19+I20</f>
        <v>0</v>
      </c>
      <c r="J18" s="40">
        <f>+J19+J20</f>
        <v>0</v>
      </c>
      <c r="K18" s="40">
        <f t="shared" ref="K18:L18" si="8">+K19+K20</f>
        <v>0</v>
      </c>
      <c r="L18" s="40">
        <f t="shared" si="8"/>
        <v>0</v>
      </c>
      <c r="M18" s="323"/>
      <c r="N18" s="40">
        <f t="shared" ref="N18:S18" si="9">+N19+N20</f>
        <v>0</v>
      </c>
      <c r="O18" s="40">
        <f t="shared" si="9"/>
        <v>0</v>
      </c>
      <c r="P18" s="40">
        <f t="shared" si="9"/>
        <v>0</v>
      </c>
      <c r="Q18" s="40">
        <f t="shared" si="9"/>
        <v>0</v>
      </c>
      <c r="R18" s="40">
        <f t="shared" si="9"/>
        <v>0</v>
      </c>
      <c r="S18" s="40">
        <f t="shared" si="9"/>
        <v>0</v>
      </c>
      <c r="T18" s="842"/>
    </row>
    <row r="19" spans="2:20" ht="15" customHeight="1">
      <c r="B19" s="334" t="s">
        <v>432</v>
      </c>
      <c r="C19" s="352">
        <f t="shared" ref="C19:C20" si="10">SUM(I19:L19)</f>
        <v>0</v>
      </c>
      <c r="D19" s="352">
        <f t="shared" ref="D19:D20" si="11">C19-E19</f>
        <v>0</v>
      </c>
      <c r="E19" s="352">
        <f t="shared" ref="E19:E20" si="12">SUM(P19:S19)</f>
        <v>0</v>
      </c>
      <c r="F19" s="323"/>
      <c r="G19" s="330"/>
      <c r="H19" s="330"/>
      <c r="I19" s="330"/>
      <c r="J19" s="330"/>
      <c r="K19" s="40">
        <f>R19</f>
        <v>0</v>
      </c>
      <c r="L19" s="330"/>
      <c r="M19" s="323"/>
      <c r="N19" s="330"/>
      <c r="O19" s="330"/>
      <c r="P19" s="330"/>
      <c r="Q19" s="330"/>
      <c r="R19" s="330"/>
      <c r="S19" s="330"/>
      <c r="T19" s="51"/>
    </row>
    <row r="20" spans="2:20" ht="15" customHeight="1">
      <c r="B20" s="334" t="s">
        <v>435</v>
      </c>
      <c r="C20" s="352">
        <f t="shared" si="10"/>
        <v>0</v>
      </c>
      <c r="D20" s="352">
        <f t="shared" si="11"/>
        <v>0</v>
      </c>
      <c r="E20" s="352">
        <f t="shared" si="12"/>
        <v>0</v>
      </c>
      <c r="F20" s="323"/>
      <c r="G20" s="330"/>
      <c r="H20" s="330"/>
      <c r="I20" s="330"/>
      <c r="J20" s="330"/>
      <c r="K20" s="40">
        <f>R20</f>
        <v>0</v>
      </c>
      <c r="L20" s="330"/>
      <c r="M20" s="323"/>
      <c r="N20" s="330"/>
      <c r="O20" s="330"/>
      <c r="P20" s="330"/>
      <c r="Q20" s="330"/>
      <c r="R20" s="330"/>
      <c r="S20" s="330"/>
      <c r="T20" s="52"/>
    </row>
    <row r="21" spans="2:20" ht="15" customHeight="1">
      <c r="B21" s="333" t="s">
        <v>265</v>
      </c>
      <c r="C21" s="351">
        <f>+C22+C23</f>
        <v>0</v>
      </c>
      <c r="D21" s="351">
        <f>+D22+D23</f>
        <v>0</v>
      </c>
      <c r="E21" s="351">
        <f>+E22+E23</f>
        <v>0</v>
      </c>
      <c r="F21" s="323"/>
      <c r="G21" s="40">
        <f>+G22+G23</f>
        <v>0</v>
      </c>
      <c r="H21" s="40">
        <f>+H22+H23</f>
        <v>0</v>
      </c>
      <c r="I21" s="40">
        <f>+I22+I23</f>
        <v>0</v>
      </c>
      <c r="J21" s="40">
        <f>+J22+J23</f>
        <v>0</v>
      </c>
      <c r="K21" s="40">
        <f t="shared" ref="K21:L21" si="13">+K22+K23</f>
        <v>0</v>
      </c>
      <c r="L21" s="40">
        <f t="shared" si="13"/>
        <v>0</v>
      </c>
      <c r="M21" s="323"/>
      <c r="N21" s="40">
        <f t="shared" ref="N21:S21" si="14">+N22+N23</f>
        <v>0</v>
      </c>
      <c r="O21" s="40">
        <f t="shared" si="14"/>
        <v>0</v>
      </c>
      <c r="P21" s="40">
        <f t="shared" si="14"/>
        <v>0</v>
      </c>
      <c r="Q21" s="40">
        <f t="shared" si="14"/>
        <v>0</v>
      </c>
      <c r="R21" s="40">
        <f t="shared" si="14"/>
        <v>0</v>
      </c>
      <c r="S21" s="40">
        <f t="shared" si="14"/>
        <v>0</v>
      </c>
      <c r="T21" s="842"/>
    </row>
    <row r="22" spans="2:20" ht="15" customHeight="1">
      <c r="B22" s="334" t="s">
        <v>439</v>
      </c>
      <c r="C22" s="352">
        <f t="shared" ref="C22:C23" si="15">SUM(I22:L22)</f>
        <v>0</v>
      </c>
      <c r="D22" s="352">
        <f t="shared" ref="D22:D23" si="16">C22-E22</f>
        <v>0</v>
      </c>
      <c r="E22" s="352">
        <f t="shared" ref="E22:E23" si="17">SUM(P22:S22)</f>
        <v>0</v>
      </c>
      <c r="F22" s="323"/>
      <c r="G22" s="330"/>
      <c r="H22" s="330"/>
      <c r="I22" s="330"/>
      <c r="J22" s="330"/>
      <c r="K22" s="40">
        <f>R22</f>
        <v>0</v>
      </c>
      <c r="L22" s="330"/>
      <c r="M22" s="323"/>
      <c r="N22" s="330"/>
      <c r="O22" s="330"/>
      <c r="P22" s="330"/>
      <c r="Q22" s="330"/>
      <c r="R22" s="330"/>
      <c r="S22" s="330"/>
      <c r="T22" s="51"/>
    </row>
    <row r="23" spans="2:20" ht="15" customHeight="1">
      <c r="B23" s="334" t="s">
        <v>442</v>
      </c>
      <c r="C23" s="352">
        <f t="shared" si="15"/>
        <v>0</v>
      </c>
      <c r="D23" s="352">
        <f t="shared" si="16"/>
        <v>0</v>
      </c>
      <c r="E23" s="352">
        <f t="shared" si="17"/>
        <v>0</v>
      </c>
      <c r="F23" s="323"/>
      <c r="G23" s="330"/>
      <c r="H23" s="330"/>
      <c r="I23" s="330"/>
      <c r="J23" s="330"/>
      <c r="K23" s="40">
        <f>R23</f>
        <v>0</v>
      </c>
      <c r="L23" s="330"/>
      <c r="M23" s="323"/>
      <c r="N23" s="330"/>
      <c r="O23" s="330"/>
      <c r="P23" s="330"/>
      <c r="Q23" s="330"/>
      <c r="R23" s="330"/>
      <c r="S23" s="330"/>
      <c r="T23" s="52"/>
    </row>
    <row r="24" spans="2:20" s="43" customFormat="1" ht="15" customHeight="1">
      <c r="B24" s="333" t="s">
        <v>266</v>
      </c>
      <c r="C24" s="351">
        <f>+C25+C26+C27</f>
        <v>0</v>
      </c>
      <c r="D24" s="351">
        <f t="shared" ref="D24:E24" si="18">+D25+D26+D27</f>
        <v>0</v>
      </c>
      <c r="E24" s="351">
        <f t="shared" si="18"/>
        <v>0</v>
      </c>
      <c r="F24" s="323"/>
      <c r="G24" s="40">
        <f t="shared" ref="G24:K24" si="19">+G25+G26+G27</f>
        <v>0</v>
      </c>
      <c r="H24" s="40">
        <f t="shared" si="19"/>
        <v>0</v>
      </c>
      <c r="I24" s="40">
        <f t="shared" si="19"/>
        <v>0</v>
      </c>
      <c r="J24" s="40">
        <f t="shared" si="19"/>
        <v>0</v>
      </c>
      <c r="K24" s="40">
        <f t="shared" si="19"/>
        <v>0</v>
      </c>
      <c r="L24" s="40">
        <f>+L25+L26+L27</f>
        <v>0</v>
      </c>
      <c r="M24" s="323"/>
      <c r="N24" s="40">
        <f t="shared" ref="N24:S24" si="20">+N25+N26+N27</f>
        <v>0</v>
      </c>
      <c r="O24" s="40">
        <f t="shared" si="20"/>
        <v>0</v>
      </c>
      <c r="P24" s="40">
        <f t="shared" si="20"/>
        <v>0</v>
      </c>
      <c r="Q24" s="40">
        <f t="shared" si="20"/>
        <v>0</v>
      </c>
      <c r="R24" s="40">
        <f t="shared" si="20"/>
        <v>0</v>
      </c>
      <c r="S24" s="40">
        <f t="shared" si="20"/>
        <v>0</v>
      </c>
      <c r="T24" s="843"/>
    </row>
    <row r="25" spans="2:20" s="43" customFormat="1" ht="15" customHeight="1">
      <c r="B25" s="334" t="s">
        <v>567</v>
      </c>
      <c r="C25" s="352">
        <f t="shared" ref="C25:C27" si="21">SUM(I25:L25)</f>
        <v>0</v>
      </c>
      <c r="D25" s="352">
        <f t="shared" ref="D25:D27" si="22">C25-E25</f>
        <v>0</v>
      </c>
      <c r="E25" s="352">
        <f t="shared" ref="E25:E27" si="23">SUM(P25:S25)</f>
        <v>0</v>
      </c>
      <c r="F25" s="323"/>
      <c r="G25" s="330"/>
      <c r="H25" s="330"/>
      <c r="I25" s="330"/>
      <c r="J25" s="330"/>
      <c r="K25" s="40">
        <f>R25</f>
        <v>0</v>
      </c>
      <c r="L25" s="330"/>
      <c r="M25" s="323"/>
      <c r="N25" s="330"/>
      <c r="O25" s="330"/>
      <c r="P25" s="330"/>
      <c r="Q25" s="330"/>
      <c r="R25" s="330"/>
      <c r="S25" s="330"/>
      <c r="T25" s="53"/>
    </row>
    <row r="26" spans="2:20" s="43" customFormat="1" ht="15" customHeight="1">
      <c r="B26" s="334" t="s">
        <v>568</v>
      </c>
      <c r="C26" s="352">
        <f t="shared" ref="C26" si="24">SUM(I26:L26)</f>
        <v>0</v>
      </c>
      <c r="D26" s="352">
        <f t="shared" si="22"/>
        <v>0</v>
      </c>
      <c r="E26" s="352">
        <f t="shared" si="23"/>
        <v>0</v>
      </c>
      <c r="F26" s="323"/>
      <c r="G26" s="330"/>
      <c r="H26" s="330"/>
      <c r="I26" s="330"/>
      <c r="J26" s="330"/>
      <c r="K26" s="40">
        <f>R26</f>
        <v>0</v>
      </c>
      <c r="L26" s="330"/>
      <c r="M26" s="323"/>
      <c r="N26" s="330"/>
      <c r="O26" s="330"/>
      <c r="P26" s="330"/>
      <c r="Q26" s="330"/>
      <c r="R26" s="330"/>
      <c r="S26" s="330"/>
      <c r="T26" s="53"/>
    </row>
    <row r="27" spans="2:20" s="43" customFormat="1" ht="15" customHeight="1">
      <c r="B27" s="334" t="s">
        <v>453</v>
      </c>
      <c r="C27" s="352">
        <f t="shared" si="21"/>
        <v>0</v>
      </c>
      <c r="D27" s="352">
        <f t="shared" si="22"/>
        <v>0</v>
      </c>
      <c r="E27" s="352">
        <f t="shared" si="23"/>
        <v>0</v>
      </c>
      <c r="F27" s="323"/>
      <c r="G27" s="330"/>
      <c r="H27" s="330"/>
      <c r="I27" s="330"/>
      <c r="J27" s="330"/>
      <c r="K27" s="40">
        <f>R27</f>
        <v>0</v>
      </c>
      <c r="L27" s="330"/>
      <c r="M27" s="323"/>
      <c r="N27" s="330"/>
      <c r="O27" s="330"/>
      <c r="P27" s="330"/>
      <c r="Q27" s="330"/>
      <c r="R27" s="330"/>
      <c r="S27" s="330"/>
      <c r="T27" s="54"/>
    </row>
    <row r="28" spans="2:20" ht="15" customHeight="1">
      <c r="B28" s="327" t="s">
        <v>456</v>
      </c>
      <c r="C28" s="351">
        <f>+SUM(C29:C35,C38,C41)</f>
        <v>0</v>
      </c>
      <c r="D28" s="351">
        <f>+SUM(D29:D35,D38,D41)</f>
        <v>0</v>
      </c>
      <c r="E28" s="351">
        <f>+SUM(E29:E35,E38,E41)</f>
        <v>0</v>
      </c>
      <c r="F28" s="323"/>
      <c r="G28" s="40">
        <f>+SUM(G29:G35,G38,G41)</f>
        <v>0</v>
      </c>
      <c r="H28" s="40">
        <f>+SUM(H29:H35,H38,H41)</f>
        <v>0</v>
      </c>
      <c r="I28" s="40">
        <f>+SUM(I29:I35,I38,I41)</f>
        <v>0</v>
      </c>
      <c r="J28" s="40">
        <f>+SUM(J29:J35,J38,J41)</f>
        <v>0</v>
      </c>
      <c r="K28" s="40">
        <f t="shared" ref="K28:L28" si="25">+SUM(K29:K35,K38,K41)</f>
        <v>0</v>
      </c>
      <c r="L28" s="40">
        <f t="shared" si="25"/>
        <v>0</v>
      </c>
      <c r="M28" s="323"/>
      <c r="N28" s="40">
        <f t="shared" ref="N28:S28" si="26">+SUM(N29:N35,N38,N41)</f>
        <v>0</v>
      </c>
      <c r="O28" s="40">
        <f t="shared" si="26"/>
        <v>0</v>
      </c>
      <c r="P28" s="40">
        <f t="shared" si="26"/>
        <v>0</v>
      </c>
      <c r="Q28" s="40">
        <f t="shared" si="26"/>
        <v>0</v>
      </c>
      <c r="R28" s="40">
        <f t="shared" si="26"/>
        <v>0</v>
      </c>
      <c r="S28" s="40">
        <f t="shared" si="26"/>
        <v>0</v>
      </c>
      <c r="T28" s="51"/>
    </row>
    <row r="29" spans="2:20" ht="15" customHeight="1">
      <c r="B29" s="329" t="s">
        <v>260</v>
      </c>
      <c r="C29" s="351">
        <f t="shared" ref="C29:C105" si="27">SUM(I29:L29)</f>
        <v>0</v>
      </c>
      <c r="D29" s="351">
        <f t="shared" ref="D29:D105" si="28">C29-E29</f>
        <v>0</v>
      </c>
      <c r="E29" s="351">
        <f t="shared" ref="E29:E105" si="29">SUM(P29:S29)</f>
        <v>0</v>
      </c>
      <c r="F29" s="323"/>
      <c r="G29" s="330"/>
      <c r="H29" s="330"/>
      <c r="I29" s="330"/>
      <c r="J29" s="330"/>
      <c r="K29" s="40">
        <f t="shared" ref="K29:K34" si="30">R29</f>
        <v>0</v>
      </c>
      <c r="L29" s="330"/>
      <c r="M29" s="323"/>
      <c r="N29" s="330"/>
      <c r="O29" s="330"/>
      <c r="P29" s="330"/>
      <c r="Q29" s="330"/>
      <c r="R29" s="330"/>
      <c r="S29" s="330"/>
      <c r="T29" s="52"/>
    </row>
    <row r="30" spans="2:20" ht="15" customHeight="1">
      <c r="B30" s="329" t="s">
        <v>261</v>
      </c>
      <c r="C30" s="351">
        <f t="shared" si="27"/>
        <v>0</v>
      </c>
      <c r="D30" s="351">
        <f t="shared" si="28"/>
        <v>0</v>
      </c>
      <c r="E30" s="351">
        <f t="shared" si="29"/>
        <v>0</v>
      </c>
      <c r="F30" s="323"/>
      <c r="G30" s="330"/>
      <c r="H30" s="330"/>
      <c r="I30" s="330"/>
      <c r="J30" s="330"/>
      <c r="K30" s="40">
        <f t="shared" si="30"/>
        <v>0</v>
      </c>
      <c r="L30" s="330"/>
      <c r="M30" s="323"/>
      <c r="N30" s="330"/>
      <c r="O30" s="330"/>
      <c r="P30" s="330"/>
      <c r="Q30" s="330"/>
      <c r="R30" s="330"/>
      <c r="S30" s="330"/>
      <c r="T30" s="842"/>
    </row>
    <row r="31" spans="2:20" ht="15" customHeight="1">
      <c r="B31" s="329" t="s">
        <v>419</v>
      </c>
      <c r="C31" s="351">
        <f t="shared" si="27"/>
        <v>0</v>
      </c>
      <c r="D31" s="351">
        <f t="shared" si="28"/>
        <v>0</v>
      </c>
      <c r="E31" s="351">
        <f t="shared" si="29"/>
        <v>0</v>
      </c>
      <c r="F31" s="323"/>
      <c r="G31" s="330"/>
      <c r="H31" s="330"/>
      <c r="I31" s="330"/>
      <c r="J31" s="330"/>
      <c r="K31" s="40">
        <f t="shared" si="30"/>
        <v>0</v>
      </c>
      <c r="L31" s="330"/>
      <c r="M31" s="323"/>
      <c r="N31" s="330"/>
      <c r="O31" s="330"/>
      <c r="P31" s="330"/>
      <c r="Q31" s="330"/>
      <c r="R31" s="330"/>
      <c r="S31" s="330"/>
      <c r="T31" s="842"/>
    </row>
    <row r="32" spans="2:20" ht="15" customHeight="1">
      <c r="B32" s="329" t="s">
        <v>422</v>
      </c>
      <c r="C32" s="351">
        <f t="shared" si="27"/>
        <v>0</v>
      </c>
      <c r="D32" s="351">
        <f t="shared" si="28"/>
        <v>0</v>
      </c>
      <c r="E32" s="351">
        <f t="shared" si="29"/>
        <v>0</v>
      </c>
      <c r="F32" s="323"/>
      <c r="G32" s="330"/>
      <c r="H32" s="330"/>
      <c r="I32" s="330"/>
      <c r="J32" s="330"/>
      <c r="K32" s="40">
        <f t="shared" si="30"/>
        <v>0</v>
      </c>
      <c r="L32" s="330"/>
      <c r="M32" s="323"/>
      <c r="N32" s="330"/>
      <c r="O32" s="330"/>
      <c r="P32" s="330"/>
      <c r="Q32" s="330"/>
      <c r="R32" s="330"/>
      <c r="S32" s="330"/>
      <c r="T32" s="842"/>
    </row>
    <row r="33" spans="2:20" ht="15" customHeight="1">
      <c r="B33" s="329" t="s">
        <v>425</v>
      </c>
      <c r="C33" s="351">
        <f t="shared" si="27"/>
        <v>0</v>
      </c>
      <c r="D33" s="351">
        <f t="shared" si="28"/>
        <v>0</v>
      </c>
      <c r="E33" s="351">
        <f t="shared" si="29"/>
        <v>0</v>
      </c>
      <c r="F33" s="323"/>
      <c r="G33" s="330"/>
      <c r="H33" s="330"/>
      <c r="I33" s="330"/>
      <c r="J33" s="330"/>
      <c r="K33" s="40">
        <f t="shared" si="30"/>
        <v>0</v>
      </c>
      <c r="L33" s="330"/>
      <c r="M33" s="323"/>
      <c r="N33" s="330"/>
      <c r="O33" s="330"/>
      <c r="P33" s="330"/>
      <c r="Q33" s="330"/>
      <c r="R33" s="330"/>
      <c r="S33" s="330"/>
      <c r="T33" s="842"/>
    </row>
    <row r="34" spans="2:20" ht="15" customHeight="1">
      <c r="B34" s="329" t="s">
        <v>263</v>
      </c>
      <c r="C34" s="351">
        <f t="shared" si="27"/>
        <v>0</v>
      </c>
      <c r="D34" s="351">
        <f t="shared" si="28"/>
        <v>0</v>
      </c>
      <c r="E34" s="351">
        <f t="shared" si="29"/>
        <v>0</v>
      </c>
      <c r="F34" s="323"/>
      <c r="G34" s="330"/>
      <c r="H34" s="330"/>
      <c r="I34" s="330"/>
      <c r="J34" s="330"/>
      <c r="K34" s="40">
        <f t="shared" si="30"/>
        <v>0</v>
      </c>
      <c r="L34" s="330"/>
      <c r="M34" s="323"/>
      <c r="N34" s="330"/>
      <c r="O34" s="330"/>
      <c r="P34" s="330"/>
      <c r="Q34" s="330"/>
      <c r="R34" s="330"/>
      <c r="S34" s="330"/>
      <c r="T34" s="842"/>
    </row>
    <row r="35" spans="2:20" ht="15" customHeight="1">
      <c r="B35" s="333" t="s">
        <v>430</v>
      </c>
      <c r="C35" s="351">
        <f>+C36+C37</f>
        <v>0</v>
      </c>
      <c r="D35" s="351">
        <f>+D36+D37</f>
        <v>0</v>
      </c>
      <c r="E35" s="351">
        <f>+E36+E37</f>
        <v>0</v>
      </c>
      <c r="F35" s="323"/>
      <c r="G35" s="40">
        <f>+G36+G37</f>
        <v>0</v>
      </c>
      <c r="H35" s="40">
        <f>+H36+H37</f>
        <v>0</v>
      </c>
      <c r="I35" s="40">
        <f>+I36+I37</f>
        <v>0</v>
      </c>
      <c r="J35" s="40">
        <f>+J36+J37</f>
        <v>0</v>
      </c>
      <c r="K35" s="40">
        <f t="shared" ref="K35:L35" si="31">+K36+K37</f>
        <v>0</v>
      </c>
      <c r="L35" s="40">
        <f t="shared" si="31"/>
        <v>0</v>
      </c>
      <c r="M35" s="323"/>
      <c r="N35" s="40">
        <f t="shared" ref="N35:S35" si="32">+N36+N37</f>
        <v>0</v>
      </c>
      <c r="O35" s="40">
        <f t="shared" si="32"/>
        <v>0</v>
      </c>
      <c r="P35" s="40">
        <f t="shared" si="32"/>
        <v>0</v>
      </c>
      <c r="Q35" s="40">
        <f t="shared" si="32"/>
        <v>0</v>
      </c>
      <c r="R35" s="40">
        <f t="shared" si="32"/>
        <v>0</v>
      </c>
      <c r="S35" s="40">
        <f t="shared" si="32"/>
        <v>0</v>
      </c>
      <c r="T35" s="842"/>
    </row>
    <row r="36" spans="2:20" ht="15" customHeight="1">
      <c r="B36" s="334" t="s">
        <v>432</v>
      </c>
      <c r="C36" s="352">
        <f t="shared" si="27"/>
        <v>0</v>
      </c>
      <c r="D36" s="352">
        <f t="shared" si="28"/>
        <v>0</v>
      </c>
      <c r="E36" s="352">
        <f t="shared" si="29"/>
        <v>0</v>
      </c>
      <c r="F36" s="323"/>
      <c r="G36" s="330"/>
      <c r="H36" s="330"/>
      <c r="I36" s="330"/>
      <c r="J36" s="330"/>
      <c r="K36" s="40">
        <f>R36</f>
        <v>0</v>
      </c>
      <c r="L36" s="330"/>
      <c r="M36" s="323"/>
      <c r="N36" s="330"/>
      <c r="O36" s="330"/>
      <c r="P36" s="330"/>
      <c r="Q36" s="330"/>
      <c r="R36" s="330"/>
      <c r="S36" s="330"/>
      <c r="T36" s="51"/>
    </row>
    <row r="37" spans="2:20" ht="15" customHeight="1">
      <c r="B37" s="334" t="s">
        <v>435</v>
      </c>
      <c r="C37" s="352">
        <f t="shared" si="27"/>
        <v>0</v>
      </c>
      <c r="D37" s="352">
        <f t="shared" si="28"/>
        <v>0</v>
      </c>
      <c r="E37" s="352">
        <f t="shared" si="29"/>
        <v>0</v>
      </c>
      <c r="F37" s="323"/>
      <c r="G37" s="330"/>
      <c r="H37" s="330"/>
      <c r="I37" s="330"/>
      <c r="J37" s="330"/>
      <c r="K37" s="40">
        <f>R37</f>
        <v>0</v>
      </c>
      <c r="L37" s="330"/>
      <c r="M37" s="323"/>
      <c r="N37" s="330"/>
      <c r="O37" s="330"/>
      <c r="P37" s="330"/>
      <c r="Q37" s="330"/>
      <c r="R37" s="330"/>
      <c r="S37" s="330"/>
      <c r="T37" s="52"/>
    </row>
    <row r="38" spans="2:20" ht="15" customHeight="1">
      <c r="B38" s="333" t="s">
        <v>265</v>
      </c>
      <c r="C38" s="351">
        <f>+C39+C40</f>
        <v>0</v>
      </c>
      <c r="D38" s="351">
        <f>+D39+D40</f>
        <v>0</v>
      </c>
      <c r="E38" s="351">
        <f>+E39+E40</f>
        <v>0</v>
      </c>
      <c r="F38" s="323"/>
      <c r="G38" s="40">
        <f>+G39+G40</f>
        <v>0</v>
      </c>
      <c r="H38" s="40">
        <f>+H39+H40</f>
        <v>0</v>
      </c>
      <c r="I38" s="40">
        <f>+I39+I40</f>
        <v>0</v>
      </c>
      <c r="J38" s="40">
        <f>+J39+J40</f>
        <v>0</v>
      </c>
      <c r="K38" s="40">
        <f t="shared" ref="K38:L38" si="33">+K39+K40</f>
        <v>0</v>
      </c>
      <c r="L38" s="40">
        <f t="shared" si="33"/>
        <v>0</v>
      </c>
      <c r="M38" s="323"/>
      <c r="N38" s="40">
        <f t="shared" ref="N38:S38" si="34">+N39+N40</f>
        <v>0</v>
      </c>
      <c r="O38" s="40">
        <f t="shared" si="34"/>
        <v>0</v>
      </c>
      <c r="P38" s="40">
        <f t="shared" si="34"/>
        <v>0</v>
      </c>
      <c r="Q38" s="40">
        <f t="shared" si="34"/>
        <v>0</v>
      </c>
      <c r="R38" s="40">
        <f t="shared" si="34"/>
        <v>0</v>
      </c>
      <c r="S38" s="40">
        <f t="shared" si="34"/>
        <v>0</v>
      </c>
      <c r="T38" s="842"/>
    </row>
    <row r="39" spans="2:20" ht="15" customHeight="1">
      <c r="B39" s="334" t="s">
        <v>439</v>
      </c>
      <c r="C39" s="352">
        <f t="shared" si="27"/>
        <v>0</v>
      </c>
      <c r="D39" s="352">
        <f t="shared" si="28"/>
        <v>0</v>
      </c>
      <c r="E39" s="352">
        <f t="shared" si="29"/>
        <v>0</v>
      </c>
      <c r="F39" s="323"/>
      <c r="G39" s="330"/>
      <c r="H39" s="330"/>
      <c r="I39" s="330"/>
      <c r="J39" s="330"/>
      <c r="K39" s="40">
        <f>R39</f>
        <v>0</v>
      </c>
      <c r="L39" s="330"/>
      <c r="M39" s="323"/>
      <c r="N39" s="330"/>
      <c r="O39" s="330"/>
      <c r="P39" s="330"/>
      <c r="Q39" s="330"/>
      <c r="R39" s="330"/>
      <c r="S39" s="330"/>
      <c r="T39" s="51"/>
    </row>
    <row r="40" spans="2:20" ht="15" customHeight="1">
      <c r="B40" s="334" t="s">
        <v>442</v>
      </c>
      <c r="C40" s="352">
        <f t="shared" si="27"/>
        <v>0</v>
      </c>
      <c r="D40" s="352">
        <f t="shared" si="28"/>
        <v>0</v>
      </c>
      <c r="E40" s="352">
        <f t="shared" si="29"/>
        <v>0</v>
      </c>
      <c r="F40" s="323"/>
      <c r="G40" s="330"/>
      <c r="H40" s="330"/>
      <c r="I40" s="330"/>
      <c r="J40" s="330"/>
      <c r="K40" s="40">
        <f>R40</f>
        <v>0</v>
      </c>
      <c r="L40" s="330"/>
      <c r="M40" s="323"/>
      <c r="N40" s="330"/>
      <c r="O40" s="330"/>
      <c r="P40" s="330"/>
      <c r="Q40" s="330"/>
      <c r="R40" s="330"/>
      <c r="S40" s="330"/>
      <c r="T40" s="52"/>
    </row>
    <row r="41" spans="2:20" s="43" customFormat="1" ht="15" customHeight="1">
      <c r="B41" s="333" t="s">
        <v>266</v>
      </c>
      <c r="C41" s="351">
        <f>+C42+C43+C44</f>
        <v>0</v>
      </c>
      <c r="D41" s="351">
        <f t="shared" ref="D41:E41" si="35">+D42+D43+D44</f>
        <v>0</v>
      </c>
      <c r="E41" s="351">
        <f t="shared" si="35"/>
        <v>0</v>
      </c>
      <c r="F41" s="323"/>
      <c r="G41" s="40">
        <f t="shared" ref="G41:K41" si="36">+G42+G43+G44</f>
        <v>0</v>
      </c>
      <c r="H41" s="40">
        <f t="shared" si="36"/>
        <v>0</v>
      </c>
      <c r="I41" s="40">
        <f t="shared" si="36"/>
        <v>0</v>
      </c>
      <c r="J41" s="40">
        <f t="shared" si="36"/>
        <v>0</v>
      </c>
      <c r="K41" s="40">
        <f t="shared" si="36"/>
        <v>0</v>
      </c>
      <c r="L41" s="40">
        <f>+L42+L43+L44</f>
        <v>0</v>
      </c>
      <c r="M41" s="323"/>
      <c r="N41" s="40">
        <f t="shared" ref="N41:S41" si="37">+N42+N43+N44</f>
        <v>0</v>
      </c>
      <c r="O41" s="40">
        <f t="shared" si="37"/>
        <v>0</v>
      </c>
      <c r="P41" s="40">
        <f t="shared" si="37"/>
        <v>0</v>
      </c>
      <c r="Q41" s="40">
        <f t="shared" si="37"/>
        <v>0</v>
      </c>
      <c r="R41" s="40">
        <f t="shared" si="37"/>
        <v>0</v>
      </c>
      <c r="S41" s="40">
        <f t="shared" si="37"/>
        <v>0</v>
      </c>
      <c r="T41" s="843"/>
    </row>
    <row r="42" spans="2:20" s="43" customFormat="1" ht="15" customHeight="1">
      <c r="B42" s="334" t="s">
        <v>567</v>
      </c>
      <c r="C42" s="352">
        <f t="shared" ref="C42:C44" si="38">SUM(I42:L42)</f>
        <v>0</v>
      </c>
      <c r="D42" s="352">
        <f t="shared" ref="D42:D44" si="39">C42-E42</f>
        <v>0</v>
      </c>
      <c r="E42" s="352">
        <f t="shared" ref="E42:E44" si="40">SUM(P42:S42)</f>
        <v>0</v>
      </c>
      <c r="F42" s="323"/>
      <c r="G42" s="330"/>
      <c r="H42" s="330"/>
      <c r="I42" s="330"/>
      <c r="J42" s="330"/>
      <c r="K42" s="40">
        <f>R42</f>
        <v>0</v>
      </c>
      <c r="L42" s="330"/>
      <c r="M42" s="323"/>
      <c r="N42" s="330"/>
      <c r="O42" s="330"/>
      <c r="P42" s="330"/>
      <c r="Q42" s="330"/>
      <c r="R42" s="330"/>
      <c r="S42" s="330"/>
      <c r="T42" s="53"/>
    </row>
    <row r="43" spans="2:20" s="43" customFormat="1" ht="15" customHeight="1">
      <c r="B43" s="334" t="s">
        <v>568</v>
      </c>
      <c r="C43" s="352">
        <f t="shared" si="38"/>
        <v>0</v>
      </c>
      <c r="D43" s="352">
        <f t="shared" si="39"/>
        <v>0</v>
      </c>
      <c r="E43" s="352">
        <f t="shared" si="40"/>
        <v>0</v>
      </c>
      <c r="F43" s="323"/>
      <c r="G43" s="330"/>
      <c r="H43" s="330"/>
      <c r="I43" s="330"/>
      <c r="J43" s="330"/>
      <c r="K43" s="40">
        <f>R43</f>
        <v>0</v>
      </c>
      <c r="L43" s="330"/>
      <c r="M43" s="323"/>
      <c r="N43" s="330"/>
      <c r="O43" s="330"/>
      <c r="P43" s="330"/>
      <c r="Q43" s="330"/>
      <c r="R43" s="330"/>
      <c r="S43" s="330"/>
      <c r="T43" s="53"/>
    </row>
    <row r="44" spans="2:20" s="43" customFormat="1" ht="15" customHeight="1">
      <c r="B44" s="334" t="s">
        <v>453</v>
      </c>
      <c r="C44" s="352">
        <f t="shared" si="38"/>
        <v>0</v>
      </c>
      <c r="D44" s="352">
        <f t="shared" si="39"/>
        <v>0</v>
      </c>
      <c r="E44" s="352">
        <f t="shared" si="40"/>
        <v>0</v>
      </c>
      <c r="F44" s="323"/>
      <c r="G44" s="330"/>
      <c r="H44" s="330"/>
      <c r="I44" s="330"/>
      <c r="J44" s="330"/>
      <c r="K44" s="40">
        <f>R44</f>
        <v>0</v>
      </c>
      <c r="L44" s="330"/>
      <c r="M44" s="323"/>
      <c r="N44" s="330"/>
      <c r="O44" s="330"/>
      <c r="P44" s="330"/>
      <c r="Q44" s="330"/>
      <c r="R44" s="330"/>
      <c r="S44" s="330"/>
      <c r="T44" s="54"/>
    </row>
    <row r="45" spans="2:20" ht="15" customHeight="1">
      <c r="B45" s="338" t="s">
        <v>570</v>
      </c>
      <c r="C45" s="351">
        <f>SUM(C46,C60,C74,C85,C96,C110,C124,C135)</f>
        <v>0</v>
      </c>
      <c r="D45" s="351">
        <f>SUM(D46,D60,D74,D85,D96,D110,D124,D135)</f>
        <v>0</v>
      </c>
      <c r="E45" s="351">
        <f>SUM(E46,E60,E74,E85,E96,E110,E124,E135)</f>
        <v>0</v>
      </c>
      <c r="F45" s="323"/>
      <c r="G45" s="40">
        <f>SUM(G46,G60,G74,G85,G96,G110,G124,G135)</f>
        <v>0</v>
      </c>
      <c r="H45" s="40">
        <f>SUM(H46,H60,H74,H85,H96,H110,H124,H135)</f>
        <v>0</v>
      </c>
      <c r="I45" s="40">
        <f>SUM(I46,I60,I74,I85,I96,I110,I124,I135)</f>
        <v>0</v>
      </c>
      <c r="J45" s="40">
        <f>SUM(J46,J60,J74,J85,J96,J110,J124,J135)</f>
        <v>0</v>
      </c>
      <c r="K45" s="40">
        <f>+K46+K60+K74+K85+K96+K110+K124+K135</f>
        <v>0</v>
      </c>
      <c r="L45" s="40">
        <f>SUM(L46,L60,L74,L85,L96,L110,L124,L135)</f>
        <v>0</v>
      </c>
      <c r="M45" s="323"/>
      <c r="N45" s="40">
        <f t="shared" ref="N45:S45" si="41">SUM(N46,N60,N74,N85,N96,N110,N124,N135)</f>
        <v>0</v>
      </c>
      <c r="O45" s="40">
        <f t="shared" si="41"/>
        <v>0</v>
      </c>
      <c r="P45" s="40">
        <f t="shared" si="41"/>
        <v>0</v>
      </c>
      <c r="Q45" s="40">
        <f t="shared" si="41"/>
        <v>0</v>
      </c>
      <c r="R45" s="40">
        <f t="shared" si="41"/>
        <v>0</v>
      </c>
      <c r="S45" s="40">
        <f t="shared" si="41"/>
        <v>0</v>
      </c>
      <c r="T45" s="842"/>
    </row>
    <row r="46" spans="2:20" ht="15" customHeight="1">
      <c r="B46" s="327" t="s">
        <v>475</v>
      </c>
      <c r="C46" s="351">
        <f>+SUM(C47:C49,C53:C56)</f>
        <v>0</v>
      </c>
      <c r="D46" s="351">
        <f>+SUM(D47:D49,D53:D56)</f>
        <v>0</v>
      </c>
      <c r="E46" s="351">
        <f>+SUM(E47:E49,E53:E56)</f>
        <v>0</v>
      </c>
      <c r="F46" s="323"/>
      <c r="G46" s="40">
        <f>+SUM(G47:G49,G53:G56)</f>
        <v>0</v>
      </c>
      <c r="H46" s="40">
        <f>+SUM(H47:H49,H53:H56)</f>
        <v>0</v>
      </c>
      <c r="I46" s="40">
        <f>+SUM(I47:I49,I53:I56)</f>
        <v>0</v>
      </c>
      <c r="J46" s="40">
        <f>+SUM(J47:J49,J53:J56)</f>
        <v>0</v>
      </c>
      <c r="K46" s="40">
        <f t="shared" ref="K46:L46" si="42">+SUM(K47:K49,K53:K56)</f>
        <v>0</v>
      </c>
      <c r="L46" s="40">
        <f t="shared" si="42"/>
        <v>0</v>
      </c>
      <c r="M46" s="323"/>
      <c r="N46" s="40">
        <f t="shared" ref="N46:S46" si="43">+SUM(N47:N49,N53:N56)</f>
        <v>0</v>
      </c>
      <c r="O46" s="40">
        <f t="shared" si="43"/>
        <v>0</v>
      </c>
      <c r="P46" s="40">
        <f t="shared" si="43"/>
        <v>0</v>
      </c>
      <c r="Q46" s="40">
        <f t="shared" si="43"/>
        <v>0</v>
      </c>
      <c r="R46" s="40">
        <f t="shared" si="43"/>
        <v>0</v>
      </c>
      <c r="S46" s="40">
        <f t="shared" si="43"/>
        <v>0</v>
      </c>
      <c r="T46" s="51"/>
    </row>
    <row r="47" spans="2:20" ht="15" customHeight="1">
      <c r="B47" s="329" t="s">
        <v>260</v>
      </c>
      <c r="C47" s="351">
        <f t="shared" si="27"/>
        <v>0</v>
      </c>
      <c r="D47" s="351">
        <f t="shared" si="28"/>
        <v>0</v>
      </c>
      <c r="E47" s="351">
        <f t="shared" si="29"/>
        <v>0</v>
      </c>
      <c r="F47" s="323"/>
      <c r="G47" s="330"/>
      <c r="H47" s="330"/>
      <c r="I47" s="330"/>
      <c r="J47" s="330"/>
      <c r="K47" s="40">
        <f>R47</f>
        <v>0</v>
      </c>
      <c r="L47" s="330"/>
      <c r="M47" s="323"/>
      <c r="N47" s="330"/>
      <c r="O47" s="330"/>
      <c r="P47" s="330"/>
      <c r="Q47" s="330"/>
      <c r="R47" s="330"/>
      <c r="S47" s="330"/>
      <c r="T47" s="52"/>
    </row>
    <row r="48" spans="2:20" ht="15" customHeight="1">
      <c r="B48" s="329" t="s">
        <v>261</v>
      </c>
      <c r="C48" s="351">
        <f t="shared" si="27"/>
        <v>0</v>
      </c>
      <c r="D48" s="351">
        <f t="shared" si="28"/>
        <v>0</v>
      </c>
      <c r="E48" s="351">
        <f t="shared" si="29"/>
        <v>0</v>
      </c>
      <c r="F48" s="323"/>
      <c r="G48" s="330"/>
      <c r="H48" s="330"/>
      <c r="I48" s="330"/>
      <c r="J48" s="330"/>
      <c r="K48" s="40">
        <f>R48</f>
        <v>0</v>
      </c>
      <c r="L48" s="330"/>
      <c r="M48" s="323"/>
      <c r="N48" s="330"/>
      <c r="O48" s="330"/>
      <c r="P48" s="330"/>
      <c r="Q48" s="330"/>
      <c r="R48" s="330"/>
      <c r="S48" s="330"/>
      <c r="T48" s="842"/>
    </row>
    <row r="49" spans="2:20" ht="15" customHeight="1">
      <c r="B49" s="329" t="s">
        <v>262</v>
      </c>
      <c r="C49" s="351">
        <f>SUM(C50:C52)</f>
        <v>0</v>
      </c>
      <c r="D49" s="351">
        <f>SUM(D50:D52)</f>
        <v>0</v>
      </c>
      <c r="E49" s="351">
        <f>SUM(E50:E52)</f>
        <v>0</v>
      </c>
      <c r="F49" s="323"/>
      <c r="G49" s="40">
        <f t="shared" ref="G49:L49" si="44">SUM(G50:G52)</f>
        <v>0</v>
      </c>
      <c r="H49" s="40">
        <f t="shared" si="44"/>
        <v>0</v>
      </c>
      <c r="I49" s="40">
        <f t="shared" si="44"/>
        <v>0</v>
      </c>
      <c r="J49" s="40">
        <f t="shared" si="44"/>
        <v>0</v>
      </c>
      <c r="K49" s="40">
        <f t="shared" si="44"/>
        <v>0</v>
      </c>
      <c r="L49" s="40">
        <f t="shared" si="44"/>
        <v>0</v>
      </c>
      <c r="M49" s="323"/>
      <c r="N49" s="40">
        <f t="shared" ref="N49:S49" si="45">SUM(N50:N52)</f>
        <v>0</v>
      </c>
      <c r="O49" s="40">
        <f t="shared" si="45"/>
        <v>0</v>
      </c>
      <c r="P49" s="40">
        <f t="shared" si="45"/>
        <v>0</v>
      </c>
      <c r="Q49" s="40">
        <f t="shared" si="45"/>
        <v>0</v>
      </c>
      <c r="R49" s="40">
        <f t="shared" si="45"/>
        <v>0</v>
      </c>
      <c r="S49" s="40">
        <f t="shared" si="45"/>
        <v>0</v>
      </c>
      <c r="T49" s="842"/>
    </row>
    <row r="50" spans="2:20" ht="15" customHeight="1">
      <c r="B50" s="339" t="s">
        <v>419</v>
      </c>
      <c r="C50" s="352">
        <f t="shared" si="27"/>
        <v>0</v>
      </c>
      <c r="D50" s="352">
        <f t="shared" si="28"/>
        <v>0</v>
      </c>
      <c r="E50" s="352">
        <f t="shared" si="29"/>
        <v>0</v>
      </c>
      <c r="F50" s="323"/>
      <c r="G50" s="330"/>
      <c r="H50" s="330"/>
      <c r="I50" s="330"/>
      <c r="J50" s="330"/>
      <c r="K50" s="40">
        <f t="shared" ref="K50:K55" si="46">R50</f>
        <v>0</v>
      </c>
      <c r="L50" s="330"/>
      <c r="M50" s="323"/>
      <c r="N50" s="330"/>
      <c r="O50" s="330"/>
      <c r="P50" s="330"/>
      <c r="Q50" s="330"/>
      <c r="R50" s="330"/>
      <c r="S50" s="330"/>
      <c r="T50" s="51"/>
    </row>
    <row r="51" spans="2:20" ht="15" customHeight="1">
      <c r="B51" s="339" t="s">
        <v>422</v>
      </c>
      <c r="C51" s="352">
        <f t="shared" si="27"/>
        <v>0</v>
      </c>
      <c r="D51" s="352">
        <f t="shared" si="28"/>
        <v>0</v>
      </c>
      <c r="E51" s="352">
        <f t="shared" si="29"/>
        <v>0</v>
      </c>
      <c r="F51" s="323"/>
      <c r="G51" s="330"/>
      <c r="H51" s="330"/>
      <c r="I51" s="330"/>
      <c r="J51" s="330"/>
      <c r="K51" s="40">
        <f t="shared" si="46"/>
        <v>0</v>
      </c>
      <c r="L51" s="330"/>
      <c r="M51" s="323"/>
      <c r="N51" s="330"/>
      <c r="O51" s="330"/>
      <c r="P51" s="330"/>
      <c r="Q51" s="330"/>
      <c r="R51" s="330"/>
      <c r="S51" s="330"/>
      <c r="T51" s="51"/>
    </row>
    <row r="52" spans="2:20" ht="15" customHeight="1">
      <c r="B52" s="339" t="s">
        <v>425</v>
      </c>
      <c r="C52" s="352">
        <f t="shared" si="27"/>
        <v>0</v>
      </c>
      <c r="D52" s="352">
        <f t="shared" si="28"/>
        <v>0</v>
      </c>
      <c r="E52" s="352">
        <f t="shared" si="29"/>
        <v>0</v>
      </c>
      <c r="F52" s="323"/>
      <c r="G52" s="330"/>
      <c r="H52" s="330"/>
      <c r="I52" s="330"/>
      <c r="J52" s="330"/>
      <c r="K52" s="40">
        <f t="shared" si="46"/>
        <v>0</v>
      </c>
      <c r="L52" s="330"/>
      <c r="M52" s="323"/>
      <c r="N52" s="330"/>
      <c r="O52" s="330"/>
      <c r="P52" s="330"/>
      <c r="Q52" s="330"/>
      <c r="R52" s="330"/>
      <c r="S52" s="330"/>
      <c r="T52" s="842"/>
    </row>
    <row r="53" spans="2:20" ht="15" customHeight="1">
      <c r="B53" s="329" t="s">
        <v>263</v>
      </c>
      <c r="C53" s="351">
        <f t="shared" si="27"/>
        <v>0</v>
      </c>
      <c r="D53" s="351">
        <f t="shared" si="28"/>
        <v>0</v>
      </c>
      <c r="E53" s="351">
        <f t="shared" si="29"/>
        <v>0</v>
      </c>
      <c r="F53" s="323"/>
      <c r="G53" s="330"/>
      <c r="H53" s="330"/>
      <c r="I53" s="330"/>
      <c r="J53" s="330"/>
      <c r="K53" s="40">
        <f t="shared" si="46"/>
        <v>0</v>
      </c>
      <c r="L53" s="330"/>
      <c r="M53" s="323"/>
      <c r="N53" s="330"/>
      <c r="O53" s="330"/>
      <c r="P53" s="330"/>
      <c r="Q53" s="330"/>
      <c r="R53" s="330"/>
      <c r="S53" s="330"/>
      <c r="T53" s="842"/>
    </row>
    <row r="54" spans="2:20" ht="15" customHeight="1">
      <c r="B54" s="329" t="s">
        <v>430</v>
      </c>
      <c r="C54" s="351">
        <f t="shared" si="27"/>
        <v>0</v>
      </c>
      <c r="D54" s="351">
        <f t="shared" si="28"/>
        <v>0</v>
      </c>
      <c r="E54" s="351">
        <f t="shared" si="29"/>
        <v>0</v>
      </c>
      <c r="F54" s="323"/>
      <c r="G54" s="330"/>
      <c r="H54" s="330"/>
      <c r="I54" s="330"/>
      <c r="J54" s="330"/>
      <c r="K54" s="40">
        <f t="shared" si="46"/>
        <v>0</v>
      </c>
      <c r="L54" s="330"/>
      <c r="M54" s="323"/>
      <c r="N54" s="330"/>
      <c r="O54" s="330"/>
      <c r="P54" s="330"/>
      <c r="Q54" s="330"/>
      <c r="R54" s="330"/>
      <c r="S54" s="330"/>
      <c r="T54" s="51"/>
    </row>
    <row r="55" spans="2:20" ht="15" customHeight="1">
      <c r="B55" s="329" t="s">
        <v>265</v>
      </c>
      <c r="C55" s="351">
        <f t="shared" si="27"/>
        <v>0</v>
      </c>
      <c r="D55" s="351">
        <f t="shared" si="28"/>
        <v>0</v>
      </c>
      <c r="E55" s="351">
        <f t="shared" si="29"/>
        <v>0</v>
      </c>
      <c r="F55" s="323"/>
      <c r="G55" s="330"/>
      <c r="H55" s="330"/>
      <c r="I55" s="330"/>
      <c r="J55" s="330"/>
      <c r="K55" s="40">
        <f t="shared" si="46"/>
        <v>0</v>
      </c>
      <c r="L55" s="330"/>
      <c r="M55" s="323"/>
      <c r="N55" s="330"/>
      <c r="O55" s="330"/>
      <c r="P55" s="330"/>
      <c r="Q55" s="330"/>
      <c r="R55" s="330"/>
      <c r="S55" s="330"/>
      <c r="T55" s="842"/>
    </row>
    <row r="56" spans="2:20" s="43" customFormat="1" ht="15" customHeight="1">
      <c r="B56" s="333" t="s">
        <v>266</v>
      </c>
      <c r="C56" s="351">
        <f>+C57+C58+C59</f>
        <v>0</v>
      </c>
      <c r="D56" s="351">
        <f t="shared" ref="D56:E56" si="47">+D57+D58+D59</f>
        <v>0</v>
      </c>
      <c r="E56" s="351">
        <f t="shared" si="47"/>
        <v>0</v>
      </c>
      <c r="F56" s="323"/>
      <c r="G56" s="40">
        <f t="shared" ref="G56:K56" si="48">+G57+G58+G59</f>
        <v>0</v>
      </c>
      <c r="H56" s="40">
        <f t="shared" si="48"/>
        <v>0</v>
      </c>
      <c r="I56" s="40">
        <f t="shared" si="48"/>
        <v>0</v>
      </c>
      <c r="J56" s="40">
        <f t="shared" si="48"/>
        <v>0</v>
      </c>
      <c r="K56" s="40">
        <f t="shared" si="48"/>
        <v>0</v>
      </c>
      <c r="L56" s="40">
        <f>+L57+L58+L59</f>
        <v>0</v>
      </c>
      <c r="M56" s="323"/>
      <c r="N56" s="40">
        <f t="shared" ref="N56:S56" si="49">+N57+N58+N59</f>
        <v>0</v>
      </c>
      <c r="O56" s="40">
        <f t="shared" si="49"/>
        <v>0</v>
      </c>
      <c r="P56" s="40">
        <f t="shared" si="49"/>
        <v>0</v>
      </c>
      <c r="Q56" s="40">
        <f t="shared" si="49"/>
        <v>0</v>
      </c>
      <c r="R56" s="40">
        <f t="shared" si="49"/>
        <v>0</v>
      </c>
      <c r="S56" s="40">
        <f t="shared" si="49"/>
        <v>0</v>
      </c>
      <c r="T56" s="843"/>
    </row>
    <row r="57" spans="2:20" s="43" customFormat="1" ht="15" customHeight="1">
      <c r="B57" s="334" t="s">
        <v>567</v>
      </c>
      <c r="C57" s="352">
        <f t="shared" ref="C57:C59" si="50">SUM(I57:L57)</f>
        <v>0</v>
      </c>
      <c r="D57" s="352">
        <f t="shared" ref="D57:D59" si="51">C57-E57</f>
        <v>0</v>
      </c>
      <c r="E57" s="352">
        <f t="shared" ref="E57:E59" si="52">SUM(P57:S57)</f>
        <v>0</v>
      </c>
      <c r="F57" s="323"/>
      <c r="G57" s="330"/>
      <c r="H57" s="330"/>
      <c r="I57" s="330"/>
      <c r="J57" s="330"/>
      <c r="K57" s="40">
        <f>R57</f>
        <v>0</v>
      </c>
      <c r="L57" s="330"/>
      <c r="M57" s="323"/>
      <c r="N57" s="330"/>
      <c r="O57" s="330"/>
      <c r="P57" s="330"/>
      <c r="Q57" s="330"/>
      <c r="R57" s="330"/>
      <c r="S57" s="330"/>
      <c r="T57" s="843"/>
    </row>
    <row r="58" spans="2:20" s="43" customFormat="1" ht="15" customHeight="1">
      <c r="B58" s="334" t="s">
        <v>568</v>
      </c>
      <c r="C58" s="352">
        <f t="shared" si="50"/>
        <v>0</v>
      </c>
      <c r="D58" s="352">
        <f t="shared" si="51"/>
        <v>0</v>
      </c>
      <c r="E58" s="352">
        <f t="shared" si="52"/>
        <v>0</v>
      </c>
      <c r="F58" s="323"/>
      <c r="G58" s="330"/>
      <c r="H58" s="330"/>
      <c r="I58" s="330"/>
      <c r="J58" s="330"/>
      <c r="K58" s="40">
        <f>R58</f>
        <v>0</v>
      </c>
      <c r="L58" s="330"/>
      <c r="M58" s="323"/>
      <c r="N58" s="330"/>
      <c r="O58" s="330"/>
      <c r="P58" s="330"/>
      <c r="Q58" s="330"/>
      <c r="R58" s="330"/>
      <c r="S58" s="330"/>
      <c r="T58" s="843"/>
    </row>
    <row r="59" spans="2:20" s="43" customFormat="1" ht="15" customHeight="1">
      <c r="B59" s="334" t="s">
        <v>453</v>
      </c>
      <c r="C59" s="352">
        <f t="shared" si="50"/>
        <v>0</v>
      </c>
      <c r="D59" s="352">
        <f t="shared" si="51"/>
        <v>0</v>
      </c>
      <c r="E59" s="352">
        <f t="shared" si="52"/>
        <v>0</v>
      </c>
      <c r="F59" s="323"/>
      <c r="G59" s="330"/>
      <c r="H59" s="330"/>
      <c r="I59" s="330"/>
      <c r="J59" s="330"/>
      <c r="K59" s="40">
        <f>R59</f>
        <v>0</v>
      </c>
      <c r="L59" s="330"/>
      <c r="M59" s="323"/>
      <c r="N59" s="330"/>
      <c r="O59" s="330"/>
      <c r="P59" s="330"/>
      <c r="Q59" s="330"/>
      <c r="R59" s="330"/>
      <c r="S59" s="330"/>
      <c r="T59" s="843"/>
    </row>
    <row r="60" spans="2:20" ht="15" customHeight="1">
      <c r="B60" s="327" t="s">
        <v>500</v>
      </c>
      <c r="C60" s="351">
        <f>+SUM(C61:C63,C67:C70)</f>
        <v>0</v>
      </c>
      <c r="D60" s="351">
        <f t="shared" ref="D60:E60" si="53">+SUM(D61:D63,D67:D70)</f>
        <v>0</v>
      </c>
      <c r="E60" s="351">
        <f t="shared" si="53"/>
        <v>0</v>
      </c>
      <c r="F60" s="323"/>
      <c r="G60" s="351">
        <f t="shared" ref="G60:S60" si="54">+SUM(G61:G63,G67:G70)</f>
        <v>0</v>
      </c>
      <c r="H60" s="351">
        <f t="shared" si="54"/>
        <v>0</v>
      </c>
      <c r="I60" s="351">
        <f t="shared" si="54"/>
        <v>0</v>
      </c>
      <c r="J60" s="351">
        <f t="shared" si="54"/>
        <v>0</v>
      </c>
      <c r="K60" s="351">
        <f t="shared" si="54"/>
        <v>0</v>
      </c>
      <c r="L60" s="351">
        <f t="shared" si="54"/>
        <v>0</v>
      </c>
      <c r="M60" s="323"/>
      <c r="N60" s="351">
        <f t="shared" si="54"/>
        <v>0</v>
      </c>
      <c r="O60" s="351">
        <f t="shared" si="54"/>
        <v>0</v>
      </c>
      <c r="P60" s="351">
        <f t="shared" si="54"/>
        <v>0</v>
      </c>
      <c r="Q60" s="351">
        <f t="shared" si="54"/>
        <v>0</v>
      </c>
      <c r="R60" s="351">
        <f t="shared" si="54"/>
        <v>0</v>
      </c>
      <c r="S60" s="351">
        <f t="shared" si="54"/>
        <v>0</v>
      </c>
      <c r="T60" s="842"/>
    </row>
    <row r="61" spans="2:20" ht="15" customHeight="1">
      <c r="B61" s="329" t="s">
        <v>260</v>
      </c>
      <c r="C61" s="351">
        <f t="shared" si="27"/>
        <v>0</v>
      </c>
      <c r="D61" s="351">
        <f t="shared" si="28"/>
        <v>0</v>
      </c>
      <c r="E61" s="351">
        <f t="shared" si="29"/>
        <v>0</v>
      </c>
      <c r="F61" s="323"/>
      <c r="G61" s="330"/>
      <c r="H61" s="330"/>
      <c r="I61" s="330"/>
      <c r="J61" s="330"/>
      <c r="K61" s="40">
        <f>R61</f>
        <v>0</v>
      </c>
      <c r="L61" s="330"/>
      <c r="M61" s="323"/>
      <c r="N61" s="330"/>
      <c r="O61" s="330"/>
      <c r="P61" s="330"/>
      <c r="Q61" s="330"/>
      <c r="R61" s="330"/>
      <c r="S61" s="330"/>
      <c r="T61" s="842"/>
    </row>
    <row r="62" spans="2:20" ht="15" customHeight="1">
      <c r="B62" s="329" t="s">
        <v>261</v>
      </c>
      <c r="C62" s="351">
        <f t="shared" si="27"/>
        <v>0</v>
      </c>
      <c r="D62" s="351">
        <f t="shared" si="28"/>
        <v>0</v>
      </c>
      <c r="E62" s="351">
        <f t="shared" si="29"/>
        <v>0</v>
      </c>
      <c r="F62" s="323"/>
      <c r="G62" s="330"/>
      <c r="H62" s="330"/>
      <c r="I62" s="330"/>
      <c r="J62" s="330"/>
      <c r="K62" s="40">
        <f>R62</f>
        <v>0</v>
      </c>
      <c r="L62" s="330"/>
      <c r="M62" s="323"/>
      <c r="N62" s="330"/>
      <c r="O62" s="330"/>
      <c r="P62" s="330"/>
      <c r="Q62" s="330"/>
      <c r="R62" s="330"/>
      <c r="S62" s="330"/>
      <c r="T62" s="51"/>
    </row>
    <row r="63" spans="2:20" ht="15" customHeight="1">
      <c r="B63" s="329" t="s">
        <v>262</v>
      </c>
      <c r="C63" s="351">
        <f>SUM(C64:C66)</f>
        <v>0</v>
      </c>
      <c r="D63" s="351">
        <f>SUM(D64:D66)</f>
        <v>0</v>
      </c>
      <c r="E63" s="351">
        <f>SUM(E64:E66)</f>
        <v>0</v>
      </c>
      <c r="F63" s="323"/>
      <c r="G63" s="40">
        <f>SUM(G64:G66)</f>
        <v>0</v>
      </c>
      <c r="H63" s="40">
        <f>SUM(H64:H66)</f>
        <v>0</v>
      </c>
      <c r="I63" s="40">
        <f>SUM(I64:I66)</f>
        <v>0</v>
      </c>
      <c r="J63" s="40">
        <f>SUM(J64:J66)</f>
        <v>0</v>
      </c>
      <c r="K63" s="40">
        <f t="shared" ref="K63:L63" si="55">SUM(K64:K66)</f>
        <v>0</v>
      </c>
      <c r="L63" s="40">
        <f t="shared" si="55"/>
        <v>0</v>
      </c>
      <c r="M63" s="323"/>
      <c r="N63" s="40">
        <f t="shared" ref="N63:S63" si="56">SUM(N64:N66)</f>
        <v>0</v>
      </c>
      <c r="O63" s="40">
        <f t="shared" si="56"/>
        <v>0</v>
      </c>
      <c r="P63" s="40">
        <f t="shared" si="56"/>
        <v>0</v>
      </c>
      <c r="Q63" s="40">
        <f t="shared" si="56"/>
        <v>0</v>
      </c>
      <c r="R63" s="40">
        <f t="shared" si="56"/>
        <v>0</v>
      </c>
      <c r="S63" s="40">
        <f t="shared" si="56"/>
        <v>0</v>
      </c>
      <c r="T63" s="842"/>
    </row>
    <row r="64" spans="2:20" ht="15" customHeight="1">
      <c r="B64" s="339" t="s">
        <v>419</v>
      </c>
      <c r="C64" s="352">
        <f t="shared" si="27"/>
        <v>0</v>
      </c>
      <c r="D64" s="352">
        <f t="shared" si="28"/>
        <v>0</v>
      </c>
      <c r="E64" s="352">
        <f t="shared" si="29"/>
        <v>0</v>
      </c>
      <c r="F64" s="323"/>
      <c r="G64" s="330"/>
      <c r="H64" s="330"/>
      <c r="I64" s="330"/>
      <c r="J64" s="330"/>
      <c r="K64" s="40">
        <f t="shared" ref="K64:K69" si="57">R64</f>
        <v>0</v>
      </c>
      <c r="L64" s="330"/>
      <c r="M64" s="323"/>
      <c r="N64" s="330"/>
      <c r="O64" s="330"/>
      <c r="P64" s="330"/>
      <c r="Q64" s="330"/>
      <c r="R64" s="330"/>
      <c r="S64" s="330"/>
      <c r="T64" s="842"/>
    </row>
    <row r="65" spans="2:20" ht="15" customHeight="1">
      <c r="B65" s="339" t="s">
        <v>422</v>
      </c>
      <c r="C65" s="352">
        <f t="shared" si="27"/>
        <v>0</v>
      </c>
      <c r="D65" s="352">
        <f t="shared" si="28"/>
        <v>0</v>
      </c>
      <c r="E65" s="352">
        <f t="shared" si="29"/>
        <v>0</v>
      </c>
      <c r="F65" s="323"/>
      <c r="G65" s="330"/>
      <c r="H65" s="330"/>
      <c r="I65" s="330"/>
      <c r="J65" s="330"/>
      <c r="K65" s="40">
        <f t="shared" si="57"/>
        <v>0</v>
      </c>
      <c r="L65" s="330"/>
      <c r="M65" s="323"/>
      <c r="N65" s="330"/>
      <c r="O65" s="330"/>
      <c r="P65" s="330"/>
      <c r="Q65" s="330"/>
      <c r="R65" s="330"/>
      <c r="S65" s="330"/>
      <c r="T65" s="842"/>
    </row>
    <row r="66" spans="2:20" ht="15" customHeight="1">
      <c r="B66" s="339" t="s">
        <v>425</v>
      </c>
      <c r="C66" s="352">
        <f t="shared" si="27"/>
        <v>0</v>
      </c>
      <c r="D66" s="352">
        <f t="shared" si="28"/>
        <v>0</v>
      </c>
      <c r="E66" s="352">
        <f t="shared" si="29"/>
        <v>0</v>
      </c>
      <c r="F66" s="323"/>
      <c r="G66" s="330"/>
      <c r="H66" s="330"/>
      <c r="I66" s="330"/>
      <c r="J66" s="330"/>
      <c r="K66" s="40">
        <f t="shared" si="57"/>
        <v>0</v>
      </c>
      <c r="L66" s="330"/>
      <c r="M66" s="323"/>
      <c r="N66" s="330"/>
      <c r="O66" s="330"/>
      <c r="P66" s="330"/>
      <c r="Q66" s="330"/>
      <c r="R66" s="330"/>
      <c r="S66" s="330"/>
      <c r="T66" s="51"/>
    </row>
    <row r="67" spans="2:20" ht="15" customHeight="1">
      <c r="B67" s="329" t="s">
        <v>263</v>
      </c>
      <c r="C67" s="351">
        <f t="shared" si="27"/>
        <v>0</v>
      </c>
      <c r="D67" s="351">
        <f t="shared" si="28"/>
        <v>0</v>
      </c>
      <c r="E67" s="351">
        <f t="shared" si="29"/>
        <v>0</v>
      </c>
      <c r="F67" s="323"/>
      <c r="G67" s="330"/>
      <c r="H67" s="330"/>
      <c r="I67" s="330"/>
      <c r="J67" s="330"/>
      <c r="K67" s="40">
        <f t="shared" si="57"/>
        <v>0</v>
      </c>
      <c r="L67" s="330"/>
      <c r="M67" s="323"/>
      <c r="N67" s="330"/>
      <c r="O67" s="330"/>
      <c r="P67" s="330"/>
      <c r="Q67" s="330"/>
      <c r="R67" s="330"/>
      <c r="S67" s="330"/>
      <c r="T67" s="842"/>
    </row>
    <row r="68" spans="2:20" ht="15" customHeight="1">
      <c r="B68" s="329" t="s">
        <v>430</v>
      </c>
      <c r="C68" s="351">
        <f t="shared" si="27"/>
        <v>0</v>
      </c>
      <c r="D68" s="351">
        <f t="shared" si="28"/>
        <v>0</v>
      </c>
      <c r="E68" s="351">
        <f t="shared" si="29"/>
        <v>0</v>
      </c>
      <c r="F68" s="323"/>
      <c r="G68" s="330"/>
      <c r="H68" s="330"/>
      <c r="I68" s="330"/>
      <c r="J68" s="330"/>
      <c r="K68" s="40">
        <f t="shared" si="57"/>
        <v>0</v>
      </c>
      <c r="L68" s="330"/>
      <c r="M68" s="323"/>
      <c r="N68" s="330"/>
      <c r="O68" s="330"/>
      <c r="P68" s="330"/>
      <c r="Q68" s="330"/>
      <c r="R68" s="330"/>
      <c r="S68" s="330"/>
      <c r="T68" s="842"/>
    </row>
    <row r="69" spans="2:20" ht="15" customHeight="1">
      <c r="B69" s="329" t="s">
        <v>265</v>
      </c>
      <c r="C69" s="351">
        <f t="shared" si="27"/>
        <v>0</v>
      </c>
      <c r="D69" s="351">
        <f t="shared" si="28"/>
        <v>0</v>
      </c>
      <c r="E69" s="351">
        <f t="shared" si="29"/>
        <v>0</v>
      </c>
      <c r="F69" s="323"/>
      <c r="G69" s="330"/>
      <c r="H69" s="330"/>
      <c r="I69" s="330"/>
      <c r="J69" s="330"/>
      <c r="K69" s="40">
        <f t="shared" si="57"/>
        <v>0</v>
      </c>
      <c r="L69" s="330"/>
      <c r="M69" s="323"/>
      <c r="N69" s="330"/>
      <c r="O69" s="330"/>
      <c r="P69" s="330"/>
      <c r="Q69" s="330"/>
      <c r="R69" s="330"/>
      <c r="S69" s="330"/>
      <c r="T69" s="51"/>
    </row>
    <row r="70" spans="2:20" s="43" customFormat="1" ht="15" customHeight="1">
      <c r="B70" s="333" t="s">
        <v>266</v>
      </c>
      <c r="C70" s="351">
        <f>+C71+C72+C73</f>
        <v>0</v>
      </c>
      <c r="D70" s="351">
        <f t="shared" ref="D70:E70" si="58">+D71+D72+D73</f>
        <v>0</v>
      </c>
      <c r="E70" s="351">
        <f t="shared" si="58"/>
        <v>0</v>
      </c>
      <c r="F70" s="323"/>
      <c r="G70" s="40">
        <f t="shared" ref="G70:K70" si="59">+G71+G72+G73</f>
        <v>0</v>
      </c>
      <c r="H70" s="40">
        <f t="shared" si="59"/>
        <v>0</v>
      </c>
      <c r="I70" s="40">
        <f t="shared" si="59"/>
        <v>0</v>
      </c>
      <c r="J70" s="40">
        <f t="shared" si="59"/>
        <v>0</v>
      </c>
      <c r="K70" s="40">
        <f t="shared" si="59"/>
        <v>0</v>
      </c>
      <c r="L70" s="40">
        <f>+L71+L72+L73</f>
        <v>0</v>
      </c>
      <c r="M70" s="323"/>
      <c r="N70" s="40">
        <f t="shared" ref="N70:S70" si="60">+N71+N72+N73</f>
        <v>0</v>
      </c>
      <c r="O70" s="40">
        <f t="shared" si="60"/>
        <v>0</v>
      </c>
      <c r="P70" s="40">
        <f t="shared" si="60"/>
        <v>0</v>
      </c>
      <c r="Q70" s="40">
        <f t="shared" si="60"/>
        <v>0</v>
      </c>
      <c r="R70" s="40">
        <f t="shared" si="60"/>
        <v>0</v>
      </c>
      <c r="S70" s="40">
        <f t="shared" si="60"/>
        <v>0</v>
      </c>
      <c r="T70" s="843"/>
    </row>
    <row r="71" spans="2:20" ht="15" customHeight="1">
      <c r="B71" s="334" t="s">
        <v>567</v>
      </c>
      <c r="C71" s="352">
        <f t="shared" ref="C71:C72" si="61">SUM(I71:L71)</f>
        <v>0</v>
      </c>
      <c r="D71" s="352">
        <f t="shared" ref="D71:D73" si="62">C71-E71</f>
        <v>0</v>
      </c>
      <c r="E71" s="352">
        <f t="shared" ref="E71:E73" si="63">SUM(P71:S71)</f>
        <v>0</v>
      </c>
      <c r="F71" s="323"/>
      <c r="G71" s="330"/>
      <c r="H71" s="330"/>
      <c r="I71" s="330"/>
      <c r="J71" s="330"/>
      <c r="K71" s="40">
        <f>R71</f>
        <v>0</v>
      </c>
      <c r="L71" s="330"/>
      <c r="M71" s="323"/>
      <c r="N71" s="330"/>
      <c r="O71" s="330"/>
      <c r="P71" s="330"/>
      <c r="Q71" s="330"/>
      <c r="R71" s="330"/>
      <c r="S71" s="330"/>
      <c r="T71" s="53"/>
    </row>
    <row r="72" spans="2:20" ht="15" customHeight="1">
      <c r="B72" s="334" t="s">
        <v>568</v>
      </c>
      <c r="C72" s="352">
        <f t="shared" si="61"/>
        <v>0</v>
      </c>
      <c r="D72" s="352">
        <f t="shared" si="62"/>
        <v>0</v>
      </c>
      <c r="E72" s="352">
        <f t="shared" si="63"/>
        <v>0</v>
      </c>
      <c r="F72" s="323"/>
      <c r="G72" s="330"/>
      <c r="H72" s="330"/>
      <c r="I72" s="330"/>
      <c r="J72" s="330"/>
      <c r="K72" s="40">
        <f>R72</f>
        <v>0</v>
      </c>
      <c r="L72" s="330"/>
      <c r="M72" s="323"/>
      <c r="N72" s="330"/>
      <c r="O72" s="330"/>
      <c r="P72" s="330"/>
      <c r="Q72" s="330"/>
      <c r="R72" s="330"/>
      <c r="S72" s="330"/>
      <c r="T72" s="53"/>
    </row>
    <row r="73" spans="2:20" ht="15" customHeight="1">
      <c r="B73" s="334" t="s">
        <v>453</v>
      </c>
      <c r="C73" s="352">
        <f t="shared" ref="C73" si="64">SUM(I73:L73)</f>
        <v>0</v>
      </c>
      <c r="D73" s="352">
        <f t="shared" si="62"/>
        <v>0</v>
      </c>
      <c r="E73" s="352">
        <f t="shared" si="63"/>
        <v>0</v>
      </c>
      <c r="F73" s="323"/>
      <c r="G73" s="330"/>
      <c r="H73" s="330"/>
      <c r="I73" s="330"/>
      <c r="J73" s="330"/>
      <c r="K73" s="40">
        <f t="shared" ref="K73" si="65">R73</f>
        <v>0</v>
      </c>
      <c r="L73" s="330"/>
      <c r="M73" s="323"/>
      <c r="N73" s="330"/>
      <c r="O73" s="330"/>
      <c r="P73" s="330"/>
      <c r="Q73" s="330"/>
      <c r="R73" s="330"/>
      <c r="S73" s="330"/>
      <c r="T73" s="843"/>
    </row>
    <row r="74" spans="2:20" ht="15" customHeight="1">
      <c r="B74" s="327" t="s">
        <v>514</v>
      </c>
      <c r="C74" s="351">
        <f>+SUM(C75:C81)</f>
        <v>0</v>
      </c>
      <c r="D74" s="351">
        <f>+SUM(D75:D81)</f>
        <v>0</v>
      </c>
      <c r="E74" s="351">
        <f>+SUM(E75:E81)</f>
        <v>0</v>
      </c>
      <c r="F74" s="323"/>
      <c r="G74" s="40">
        <f>+SUM(G75:G81)</f>
        <v>0</v>
      </c>
      <c r="H74" s="40">
        <f>+SUM(H75:H81)</f>
        <v>0</v>
      </c>
      <c r="I74" s="40">
        <f>+SUM(I75:I81)</f>
        <v>0</v>
      </c>
      <c r="J74" s="40">
        <f>+SUM(J75:J81)</f>
        <v>0</v>
      </c>
      <c r="K74" s="40">
        <f t="shared" ref="K74:L74" si="66">+SUM(K75:K81)</f>
        <v>0</v>
      </c>
      <c r="L74" s="40">
        <f t="shared" si="66"/>
        <v>0</v>
      </c>
      <c r="M74" s="323"/>
      <c r="N74" s="40">
        <f t="shared" ref="N74:S74" si="67">+SUM(N75:N81)</f>
        <v>0</v>
      </c>
      <c r="O74" s="40">
        <f t="shared" si="67"/>
        <v>0</v>
      </c>
      <c r="P74" s="40">
        <f t="shared" si="67"/>
        <v>0</v>
      </c>
      <c r="Q74" s="40">
        <f t="shared" si="67"/>
        <v>0</v>
      </c>
      <c r="R74" s="40">
        <f t="shared" si="67"/>
        <v>0</v>
      </c>
      <c r="S74" s="40">
        <f t="shared" si="67"/>
        <v>0</v>
      </c>
      <c r="T74" s="842"/>
    </row>
    <row r="75" spans="2:20" ht="15" customHeight="1">
      <c r="B75" s="329" t="s">
        <v>260</v>
      </c>
      <c r="C75" s="351">
        <f t="shared" si="27"/>
        <v>0</v>
      </c>
      <c r="D75" s="351">
        <f t="shared" si="28"/>
        <v>0</v>
      </c>
      <c r="E75" s="351">
        <f t="shared" si="29"/>
        <v>0</v>
      </c>
      <c r="F75" s="323"/>
      <c r="G75" s="330"/>
      <c r="H75" s="330"/>
      <c r="I75" s="330"/>
      <c r="J75" s="330"/>
      <c r="K75" s="40">
        <f t="shared" ref="K75:K80" si="68">R75</f>
        <v>0</v>
      </c>
      <c r="L75" s="330"/>
      <c r="M75" s="323"/>
      <c r="N75" s="330"/>
      <c r="O75" s="330"/>
      <c r="P75" s="330"/>
      <c r="Q75" s="330"/>
      <c r="R75" s="330"/>
      <c r="S75" s="330"/>
      <c r="T75" s="51"/>
    </row>
    <row r="76" spans="2:20" ht="15" customHeight="1">
      <c r="B76" s="329" t="s">
        <v>261</v>
      </c>
      <c r="C76" s="351">
        <f t="shared" si="27"/>
        <v>0</v>
      </c>
      <c r="D76" s="351">
        <f t="shared" si="28"/>
        <v>0</v>
      </c>
      <c r="E76" s="351">
        <f t="shared" si="29"/>
        <v>0</v>
      </c>
      <c r="F76" s="323"/>
      <c r="G76" s="330"/>
      <c r="H76" s="330"/>
      <c r="I76" s="330"/>
      <c r="J76" s="330"/>
      <c r="K76" s="40">
        <f t="shared" si="68"/>
        <v>0</v>
      </c>
      <c r="L76" s="330"/>
      <c r="M76" s="323"/>
      <c r="N76" s="330"/>
      <c r="O76" s="330"/>
      <c r="P76" s="330"/>
      <c r="Q76" s="330"/>
      <c r="R76" s="330"/>
      <c r="S76" s="330"/>
      <c r="T76" s="842"/>
    </row>
    <row r="77" spans="2:20" ht="15" customHeight="1">
      <c r="B77" s="329" t="s">
        <v>262</v>
      </c>
      <c r="C77" s="351">
        <f t="shared" si="27"/>
        <v>0</v>
      </c>
      <c r="D77" s="351">
        <f t="shared" si="28"/>
        <v>0</v>
      </c>
      <c r="E77" s="351">
        <f t="shared" si="29"/>
        <v>0</v>
      </c>
      <c r="F77" s="323"/>
      <c r="G77" s="330"/>
      <c r="H77" s="330"/>
      <c r="I77" s="330"/>
      <c r="J77" s="330"/>
      <c r="K77" s="40">
        <f t="shared" si="68"/>
        <v>0</v>
      </c>
      <c r="L77" s="330"/>
      <c r="M77" s="323"/>
      <c r="N77" s="330"/>
      <c r="O77" s="330"/>
      <c r="P77" s="330"/>
      <c r="Q77" s="330"/>
      <c r="R77" s="330"/>
      <c r="S77" s="330"/>
      <c r="T77" s="842"/>
    </row>
    <row r="78" spans="2:20" ht="15" customHeight="1">
      <c r="B78" s="329" t="s">
        <v>263</v>
      </c>
      <c r="C78" s="351">
        <f t="shared" si="27"/>
        <v>0</v>
      </c>
      <c r="D78" s="351">
        <f t="shared" si="28"/>
        <v>0</v>
      </c>
      <c r="E78" s="351">
        <f t="shared" si="29"/>
        <v>0</v>
      </c>
      <c r="F78" s="323"/>
      <c r="G78" s="330"/>
      <c r="H78" s="330"/>
      <c r="I78" s="330"/>
      <c r="J78" s="330"/>
      <c r="K78" s="40">
        <f t="shared" si="68"/>
        <v>0</v>
      </c>
      <c r="L78" s="330"/>
      <c r="M78" s="323"/>
      <c r="N78" s="330"/>
      <c r="O78" s="330"/>
      <c r="P78" s="330"/>
      <c r="Q78" s="330"/>
      <c r="R78" s="330"/>
      <c r="S78" s="330"/>
      <c r="T78" s="842"/>
    </row>
    <row r="79" spans="2:20" ht="15" customHeight="1">
      <c r="B79" s="329" t="s">
        <v>430</v>
      </c>
      <c r="C79" s="351">
        <f t="shared" si="27"/>
        <v>0</v>
      </c>
      <c r="D79" s="351">
        <f t="shared" si="28"/>
        <v>0</v>
      </c>
      <c r="E79" s="351">
        <f t="shared" si="29"/>
        <v>0</v>
      </c>
      <c r="F79" s="323"/>
      <c r="G79" s="330"/>
      <c r="H79" s="330"/>
      <c r="I79" s="330"/>
      <c r="J79" s="330"/>
      <c r="K79" s="40">
        <f t="shared" si="68"/>
        <v>0</v>
      </c>
      <c r="L79" s="330"/>
      <c r="M79" s="323"/>
      <c r="N79" s="330"/>
      <c r="O79" s="330"/>
      <c r="P79" s="330"/>
      <c r="Q79" s="330"/>
      <c r="R79" s="330"/>
      <c r="S79" s="330"/>
      <c r="T79" s="842"/>
    </row>
    <row r="80" spans="2:20" ht="15" customHeight="1">
      <c r="B80" s="329" t="s">
        <v>265</v>
      </c>
      <c r="C80" s="351">
        <f t="shared" si="27"/>
        <v>0</v>
      </c>
      <c r="D80" s="351">
        <f t="shared" si="28"/>
        <v>0</v>
      </c>
      <c r="E80" s="351">
        <f t="shared" si="29"/>
        <v>0</v>
      </c>
      <c r="F80" s="323"/>
      <c r="G80" s="330"/>
      <c r="H80" s="330"/>
      <c r="I80" s="330"/>
      <c r="J80" s="330"/>
      <c r="K80" s="40">
        <f t="shared" si="68"/>
        <v>0</v>
      </c>
      <c r="L80" s="330"/>
      <c r="M80" s="323"/>
      <c r="N80" s="330"/>
      <c r="O80" s="330"/>
      <c r="P80" s="330"/>
      <c r="Q80" s="330"/>
      <c r="R80" s="330"/>
      <c r="S80" s="330"/>
      <c r="T80" s="51"/>
    </row>
    <row r="81" spans="2:20" s="43" customFormat="1" ht="15" customHeight="1">
      <c r="B81" s="333" t="s">
        <v>266</v>
      </c>
      <c r="C81" s="351">
        <f>+C82+C83+C84</f>
        <v>0</v>
      </c>
      <c r="D81" s="351">
        <f t="shared" ref="D81:E81" si="69">+D82+D83+D84</f>
        <v>0</v>
      </c>
      <c r="E81" s="351">
        <f t="shared" si="69"/>
        <v>0</v>
      </c>
      <c r="F81" s="323"/>
      <c r="G81" s="40">
        <f t="shared" ref="G81:K81" si="70">+G82+G83+G84</f>
        <v>0</v>
      </c>
      <c r="H81" s="40">
        <f t="shared" si="70"/>
        <v>0</v>
      </c>
      <c r="I81" s="40">
        <f t="shared" si="70"/>
        <v>0</v>
      </c>
      <c r="J81" s="40">
        <f t="shared" si="70"/>
        <v>0</v>
      </c>
      <c r="K81" s="40">
        <f t="shared" si="70"/>
        <v>0</v>
      </c>
      <c r="L81" s="40">
        <f>+L82+L83+L84</f>
        <v>0</v>
      </c>
      <c r="M81" s="323"/>
      <c r="N81" s="40">
        <f t="shared" ref="N81:S81" si="71">+N82+N83+N84</f>
        <v>0</v>
      </c>
      <c r="O81" s="40">
        <f t="shared" si="71"/>
        <v>0</v>
      </c>
      <c r="P81" s="40">
        <f t="shared" si="71"/>
        <v>0</v>
      </c>
      <c r="Q81" s="40">
        <f t="shared" si="71"/>
        <v>0</v>
      </c>
      <c r="R81" s="40">
        <f t="shared" si="71"/>
        <v>0</v>
      </c>
      <c r="S81" s="40">
        <f t="shared" si="71"/>
        <v>0</v>
      </c>
      <c r="T81" s="843"/>
    </row>
    <row r="82" spans="2:20" s="43" customFormat="1" ht="15" customHeight="1">
      <c r="B82" s="334" t="s">
        <v>567</v>
      </c>
      <c r="C82" s="352">
        <f t="shared" ref="C82:C84" si="72">SUM(I82:L82)</f>
        <v>0</v>
      </c>
      <c r="D82" s="352">
        <f t="shared" ref="D82:D84" si="73">C82-E82</f>
        <v>0</v>
      </c>
      <c r="E82" s="352">
        <f t="shared" ref="E82:E84" si="74">SUM(P82:S82)</f>
        <v>0</v>
      </c>
      <c r="F82" s="323"/>
      <c r="G82" s="330"/>
      <c r="H82" s="330"/>
      <c r="I82" s="330"/>
      <c r="J82" s="330"/>
      <c r="K82" s="40">
        <f>R82</f>
        <v>0</v>
      </c>
      <c r="L82" s="330"/>
      <c r="M82" s="323"/>
      <c r="N82" s="330"/>
      <c r="O82" s="330"/>
      <c r="P82" s="330"/>
      <c r="Q82" s="330"/>
      <c r="R82" s="330"/>
      <c r="S82" s="330"/>
      <c r="T82" s="843"/>
    </row>
    <row r="83" spans="2:20" s="43" customFormat="1" ht="15" customHeight="1">
      <c r="B83" s="334" t="s">
        <v>568</v>
      </c>
      <c r="C83" s="352">
        <f t="shared" si="72"/>
        <v>0</v>
      </c>
      <c r="D83" s="352">
        <f t="shared" si="73"/>
        <v>0</v>
      </c>
      <c r="E83" s="352">
        <f t="shared" si="74"/>
        <v>0</v>
      </c>
      <c r="F83" s="323"/>
      <c r="G83" s="330"/>
      <c r="H83" s="330"/>
      <c r="I83" s="330"/>
      <c r="J83" s="330"/>
      <c r="K83" s="40">
        <f>R83</f>
        <v>0</v>
      </c>
      <c r="L83" s="330"/>
      <c r="M83" s="323"/>
      <c r="N83" s="330"/>
      <c r="O83" s="330"/>
      <c r="P83" s="330"/>
      <c r="Q83" s="330"/>
      <c r="R83" s="330"/>
      <c r="S83" s="330"/>
      <c r="T83" s="843"/>
    </row>
    <row r="84" spans="2:20" s="43" customFormat="1" ht="15" customHeight="1">
      <c r="B84" s="334" t="s">
        <v>453</v>
      </c>
      <c r="C84" s="352">
        <f t="shared" si="72"/>
        <v>0</v>
      </c>
      <c r="D84" s="352">
        <f t="shared" si="73"/>
        <v>0</v>
      </c>
      <c r="E84" s="352">
        <f t="shared" si="74"/>
        <v>0</v>
      </c>
      <c r="F84" s="323"/>
      <c r="G84" s="330"/>
      <c r="H84" s="330"/>
      <c r="I84" s="330"/>
      <c r="J84" s="330"/>
      <c r="K84" s="40">
        <f>R84</f>
        <v>0</v>
      </c>
      <c r="L84" s="330"/>
      <c r="M84" s="323"/>
      <c r="N84" s="330"/>
      <c r="O84" s="330"/>
      <c r="P84" s="330"/>
      <c r="Q84" s="330"/>
      <c r="R84" s="330"/>
      <c r="S84" s="330"/>
      <c r="T84" s="843"/>
    </row>
    <row r="85" spans="2:20" ht="15" customHeight="1">
      <c r="B85" s="327" t="s">
        <v>535</v>
      </c>
      <c r="C85" s="351">
        <f>+SUM(C86:C92)</f>
        <v>0</v>
      </c>
      <c r="D85" s="351">
        <f t="shared" ref="D85:E85" si="75">+SUM(D86:D92)</f>
        <v>0</v>
      </c>
      <c r="E85" s="351">
        <f t="shared" si="75"/>
        <v>0</v>
      </c>
      <c r="F85" s="323"/>
      <c r="G85" s="351">
        <f t="shared" ref="G85:S85" si="76">+SUM(G86:G92)</f>
        <v>0</v>
      </c>
      <c r="H85" s="351">
        <f t="shared" si="76"/>
        <v>0</v>
      </c>
      <c r="I85" s="351">
        <f t="shared" si="76"/>
        <v>0</v>
      </c>
      <c r="J85" s="351">
        <f t="shared" si="76"/>
        <v>0</v>
      </c>
      <c r="K85" s="351">
        <f t="shared" si="76"/>
        <v>0</v>
      </c>
      <c r="L85" s="351">
        <f t="shared" si="76"/>
        <v>0</v>
      </c>
      <c r="M85" s="323"/>
      <c r="N85" s="351">
        <f t="shared" si="76"/>
        <v>0</v>
      </c>
      <c r="O85" s="351">
        <f t="shared" si="76"/>
        <v>0</v>
      </c>
      <c r="P85" s="351">
        <f t="shared" si="76"/>
        <v>0</v>
      </c>
      <c r="Q85" s="351">
        <f t="shared" si="76"/>
        <v>0</v>
      </c>
      <c r="R85" s="351">
        <f t="shared" si="76"/>
        <v>0</v>
      </c>
      <c r="S85" s="351">
        <f t="shared" si="76"/>
        <v>0</v>
      </c>
      <c r="T85" s="842"/>
    </row>
    <row r="86" spans="2:20" ht="15" customHeight="1">
      <c r="B86" s="329" t="s">
        <v>260</v>
      </c>
      <c r="C86" s="351">
        <f t="shared" si="27"/>
        <v>0</v>
      </c>
      <c r="D86" s="351">
        <f t="shared" si="28"/>
        <v>0</v>
      </c>
      <c r="E86" s="351">
        <f t="shared" si="29"/>
        <v>0</v>
      </c>
      <c r="F86" s="323"/>
      <c r="G86" s="330"/>
      <c r="H86" s="330"/>
      <c r="I86" s="330"/>
      <c r="J86" s="330"/>
      <c r="K86" s="40">
        <f t="shared" ref="K86:K91" si="77">R86</f>
        <v>0</v>
      </c>
      <c r="L86" s="330"/>
      <c r="M86" s="323"/>
      <c r="N86" s="330"/>
      <c r="O86" s="330"/>
      <c r="P86" s="330"/>
      <c r="Q86" s="330"/>
      <c r="R86" s="330"/>
      <c r="S86" s="330"/>
      <c r="T86" s="842"/>
    </row>
    <row r="87" spans="2:20" ht="15" customHeight="1">
      <c r="B87" s="329" t="s">
        <v>261</v>
      </c>
      <c r="C87" s="351">
        <f t="shared" si="27"/>
        <v>0</v>
      </c>
      <c r="D87" s="351">
        <f t="shared" si="28"/>
        <v>0</v>
      </c>
      <c r="E87" s="351">
        <f t="shared" si="29"/>
        <v>0</v>
      </c>
      <c r="F87" s="323"/>
      <c r="G87" s="330"/>
      <c r="H87" s="330"/>
      <c r="I87" s="330"/>
      <c r="J87" s="330"/>
      <c r="K87" s="40">
        <f t="shared" si="77"/>
        <v>0</v>
      </c>
      <c r="L87" s="330"/>
      <c r="M87" s="323"/>
      <c r="N87" s="330"/>
      <c r="O87" s="330"/>
      <c r="P87" s="330"/>
      <c r="Q87" s="330"/>
      <c r="R87" s="330"/>
      <c r="S87" s="330"/>
      <c r="T87" s="51"/>
    </row>
    <row r="88" spans="2:20" ht="15" customHeight="1">
      <c r="B88" s="329" t="s">
        <v>262</v>
      </c>
      <c r="C88" s="351">
        <f t="shared" si="27"/>
        <v>0</v>
      </c>
      <c r="D88" s="351">
        <f t="shared" si="28"/>
        <v>0</v>
      </c>
      <c r="E88" s="351">
        <f t="shared" si="29"/>
        <v>0</v>
      </c>
      <c r="F88" s="323"/>
      <c r="G88" s="330"/>
      <c r="H88" s="330"/>
      <c r="I88" s="330"/>
      <c r="J88" s="330"/>
      <c r="K88" s="40">
        <f t="shared" si="77"/>
        <v>0</v>
      </c>
      <c r="L88" s="330"/>
      <c r="M88" s="323"/>
      <c r="N88" s="330"/>
      <c r="O88" s="330"/>
      <c r="P88" s="330"/>
      <c r="Q88" s="330"/>
      <c r="R88" s="330"/>
      <c r="S88" s="330"/>
      <c r="T88" s="842"/>
    </row>
    <row r="89" spans="2:20" ht="15" customHeight="1">
      <c r="B89" s="329" t="s">
        <v>263</v>
      </c>
      <c r="C89" s="351">
        <f t="shared" si="27"/>
        <v>0</v>
      </c>
      <c r="D89" s="351">
        <f t="shared" si="28"/>
        <v>0</v>
      </c>
      <c r="E89" s="351">
        <f t="shared" si="29"/>
        <v>0</v>
      </c>
      <c r="F89" s="323"/>
      <c r="G89" s="330"/>
      <c r="H89" s="330"/>
      <c r="I89" s="330"/>
      <c r="J89" s="330"/>
      <c r="K89" s="40">
        <f t="shared" si="77"/>
        <v>0</v>
      </c>
      <c r="L89" s="330"/>
      <c r="M89" s="323"/>
      <c r="N89" s="330"/>
      <c r="O89" s="330"/>
      <c r="P89" s="330"/>
      <c r="Q89" s="330"/>
      <c r="R89" s="330"/>
      <c r="S89" s="330"/>
      <c r="T89" s="842"/>
    </row>
    <row r="90" spans="2:20" ht="15" customHeight="1">
      <c r="B90" s="329" t="s">
        <v>430</v>
      </c>
      <c r="C90" s="351">
        <f t="shared" si="27"/>
        <v>0</v>
      </c>
      <c r="D90" s="351">
        <f t="shared" si="28"/>
        <v>0</v>
      </c>
      <c r="E90" s="351">
        <f t="shared" si="29"/>
        <v>0</v>
      </c>
      <c r="F90" s="323"/>
      <c r="G90" s="330"/>
      <c r="H90" s="330"/>
      <c r="I90" s="330"/>
      <c r="J90" s="330"/>
      <c r="K90" s="40">
        <f t="shared" si="77"/>
        <v>0</v>
      </c>
      <c r="L90" s="330"/>
      <c r="M90" s="323"/>
      <c r="N90" s="330"/>
      <c r="O90" s="330"/>
      <c r="P90" s="330"/>
      <c r="Q90" s="330"/>
      <c r="R90" s="330"/>
      <c r="S90" s="330"/>
      <c r="T90" s="51"/>
    </row>
    <row r="91" spans="2:20" ht="15" customHeight="1">
      <c r="B91" s="329" t="s">
        <v>265</v>
      </c>
      <c r="C91" s="351">
        <f t="shared" si="27"/>
        <v>0</v>
      </c>
      <c r="D91" s="351">
        <f t="shared" si="28"/>
        <v>0</v>
      </c>
      <c r="E91" s="351">
        <f t="shared" si="29"/>
        <v>0</v>
      </c>
      <c r="F91" s="323"/>
      <c r="G91" s="330"/>
      <c r="H91" s="330"/>
      <c r="I91" s="330"/>
      <c r="J91" s="330"/>
      <c r="K91" s="40">
        <f t="shared" si="77"/>
        <v>0</v>
      </c>
      <c r="L91" s="330"/>
      <c r="M91" s="323"/>
      <c r="N91" s="330"/>
      <c r="O91" s="330"/>
      <c r="P91" s="330"/>
      <c r="Q91" s="330"/>
      <c r="R91" s="330"/>
      <c r="S91" s="330"/>
      <c r="T91" s="842"/>
    </row>
    <row r="92" spans="2:20" s="43" customFormat="1" ht="15" customHeight="1">
      <c r="B92" s="333" t="s">
        <v>266</v>
      </c>
      <c r="C92" s="351">
        <f>+C93+C94+C95</f>
        <v>0</v>
      </c>
      <c r="D92" s="351">
        <f t="shared" ref="D92:E92" si="78">+D93+D94+D95</f>
        <v>0</v>
      </c>
      <c r="E92" s="351">
        <f t="shared" si="78"/>
        <v>0</v>
      </c>
      <c r="F92" s="323"/>
      <c r="G92" s="40">
        <f t="shared" ref="G92:K92" si="79">+G93+G94+G95</f>
        <v>0</v>
      </c>
      <c r="H92" s="40">
        <f t="shared" si="79"/>
        <v>0</v>
      </c>
      <c r="I92" s="40">
        <f t="shared" si="79"/>
        <v>0</v>
      </c>
      <c r="J92" s="40">
        <f t="shared" si="79"/>
        <v>0</v>
      </c>
      <c r="K92" s="40">
        <f t="shared" si="79"/>
        <v>0</v>
      </c>
      <c r="L92" s="40">
        <f>+L93+L94+L95</f>
        <v>0</v>
      </c>
      <c r="M92" s="323"/>
      <c r="N92" s="40">
        <f t="shared" ref="N92:S92" si="80">+N93+N94+N95</f>
        <v>0</v>
      </c>
      <c r="O92" s="40">
        <f t="shared" si="80"/>
        <v>0</v>
      </c>
      <c r="P92" s="40">
        <f t="shared" si="80"/>
        <v>0</v>
      </c>
      <c r="Q92" s="40">
        <f t="shared" si="80"/>
        <v>0</v>
      </c>
      <c r="R92" s="40">
        <f t="shared" si="80"/>
        <v>0</v>
      </c>
      <c r="S92" s="40">
        <f t="shared" si="80"/>
        <v>0</v>
      </c>
      <c r="T92" s="843"/>
    </row>
    <row r="93" spans="2:20" ht="15" customHeight="1">
      <c r="B93" s="334" t="s">
        <v>567</v>
      </c>
      <c r="C93" s="352">
        <f t="shared" ref="C93:C94" si="81">SUM(I93:L93)</f>
        <v>0</v>
      </c>
      <c r="D93" s="352">
        <f t="shared" ref="D93:D94" si="82">C93-E93</f>
        <v>0</v>
      </c>
      <c r="E93" s="352">
        <f t="shared" ref="E93:E95" si="83">SUM(P93:S93)</f>
        <v>0</v>
      </c>
      <c r="F93" s="323"/>
      <c r="G93" s="330"/>
      <c r="H93" s="330"/>
      <c r="I93" s="330"/>
      <c r="J93" s="330"/>
      <c r="K93" s="40">
        <f>R93</f>
        <v>0</v>
      </c>
      <c r="L93" s="330"/>
      <c r="M93" s="323"/>
      <c r="N93" s="330"/>
      <c r="O93" s="330"/>
      <c r="P93" s="330"/>
      <c r="Q93" s="330"/>
      <c r="R93" s="330"/>
      <c r="S93" s="330"/>
      <c r="T93" s="843"/>
    </row>
    <row r="94" spans="2:20" ht="15" customHeight="1">
      <c r="B94" s="334" t="s">
        <v>568</v>
      </c>
      <c r="C94" s="352">
        <f t="shared" si="81"/>
        <v>0</v>
      </c>
      <c r="D94" s="352">
        <f t="shared" si="82"/>
        <v>0</v>
      </c>
      <c r="E94" s="352">
        <f t="shared" si="83"/>
        <v>0</v>
      </c>
      <c r="F94" s="323"/>
      <c r="G94" s="330"/>
      <c r="H94" s="330"/>
      <c r="I94" s="330"/>
      <c r="J94" s="330"/>
      <c r="K94" s="40">
        <f>R94</f>
        <v>0</v>
      </c>
      <c r="L94" s="330"/>
      <c r="M94" s="323"/>
      <c r="N94" s="330"/>
      <c r="O94" s="330"/>
      <c r="P94" s="330"/>
      <c r="Q94" s="330"/>
      <c r="R94" s="330"/>
      <c r="S94" s="330"/>
      <c r="T94" s="843"/>
    </row>
    <row r="95" spans="2:20" ht="15" customHeight="1">
      <c r="B95" s="334" t="s">
        <v>453</v>
      </c>
      <c r="C95" s="352">
        <f>SUM(I95:L95)</f>
        <v>0</v>
      </c>
      <c r="D95" s="352">
        <f>C95-E95</f>
        <v>0</v>
      </c>
      <c r="E95" s="352">
        <f t="shared" si="83"/>
        <v>0</v>
      </c>
      <c r="F95" s="323"/>
      <c r="G95" s="330"/>
      <c r="H95" s="330"/>
      <c r="I95" s="330"/>
      <c r="J95" s="330"/>
      <c r="K95" s="40">
        <f t="shared" ref="K95" si="84">R95</f>
        <v>0</v>
      </c>
      <c r="L95" s="330"/>
      <c r="M95" s="323"/>
      <c r="N95" s="330"/>
      <c r="O95" s="330"/>
      <c r="P95" s="330"/>
      <c r="Q95" s="330"/>
      <c r="R95" s="330"/>
      <c r="S95" s="330"/>
      <c r="T95" s="843"/>
    </row>
    <row r="96" spans="2:20" ht="15" customHeight="1">
      <c r="B96" s="327" t="s">
        <v>550</v>
      </c>
      <c r="C96" s="351">
        <f>+SUM(C97:C99,C103:C106)</f>
        <v>0</v>
      </c>
      <c r="D96" s="351">
        <f>+SUM(D97:D99,D103:D106)</f>
        <v>0</v>
      </c>
      <c r="E96" s="351">
        <f>+SUM(E97:E99,E103:E106)</f>
        <v>0</v>
      </c>
      <c r="F96" s="323"/>
      <c r="G96" s="40">
        <f t="shared" ref="G96:L96" si="85">+SUM(G97:G99,G103:G106)</f>
        <v>0</v>
      </c>
      <c r="H96" s="40">
        <f t="shared" si="85"/>
        <v>0</v>
      </c>
      <c r="I96" s="40">
        <f t="shared" si="85"/>
        <v>0</v>
      </c>
      <c r="J96" s="40">
        <f t="shared" si="85"/>
        <v>0</v>
      </c>
      <c r="K96" s="40">
        <f t="shared" si="85"/>
        <v>0</v>
      </c>
      <c r="L96" s="40">
        <f t="shared" si="85"/>
        <v>0</v>
      </c>
      <c r="M96" s="323"/>
      <c r="N96" s="40">
        <f t="shared" ref="N96:S96" si="86">+SUM(N97:N99,N103:N106)</f>
        <v>0</v>
      </c>
      <c r="O96" s="40">
        <f t="shared" si="86"/>
        <v>0</v>
      </c>
      <c r="P96" s="40">
        <f t="shared" si="86"/>
        <v>0</v>
      </c>
      <c r="Q96" s="40">
        <f t="shared" si="86"/>
        <v>0</v>
      </c>
      <c r="R96" s="40">
        <f t="shared" si="86"/>
        <v>0</v>
      </c>
      <c r="S96" s="40">
        <f t="shared" si="86"/>
        <v>0</v>
      </c>
      <c r="T96" s="844"/>
    </row>
    <row r="97" spans="2:19" ht="15" customHeight="1">
      <c r="B97" s="329" t="s">
        <v>260</v>
      </c>
      <c r="C97" s="351">
        <f t="shared" si="27"/>
        <v>0</v>
      </c>
      <c r="D97" s="351">
        <f t="shared" si="28"/>
        <v>0</v>
      </c>
      <c r="E97" s="351">
        <f t="shared" si="29"/>
        <v>0</v>
      </c>
      <c r="F97" s="323"/>
      <c r="G97" s="330"/>
      <c r="H97" s="330"/>
      <c r="I97" s="330"/>
      <c r="J97" s="330"/>
      <c r="K97" s="40">
        <f>R97</f>
        <v>0</v>
      </c>
      <c r="L97" s="330"/>
      <c r="M97" s="323"/>
      <c r="N97" s="330"/>
      <c r="O97" s="330"/>
      <c r="P97" s="330"/>
      <c r="Q97" s="330"/>
      <c r="R97" s="330"/>
      <c r="S97" s="330"/>
    </row>
    <row r="98" spans="2:19" ht="15" customHeight="1">
      <c r="B98" s="329" t="s">
        <v>261</v>
      </c>
      <c r="C98" s="351">
        <f t="shared" si="27"/>
        <v>0</v>
      </c>
      <c r="D98" s="351">
        <f t="shared" si="28"/>
        <v>0</v>
      </c>
      <c r="E98" s="351">
        <f t="shared" si="29"/>
        <v>0</v>
      </c>
      <c r="F98" s="323"/>
      <c r="G98" s="330"/>
      <c r="H98" s="330"/>
      <c r="I98" s="330"/>
      <c r="J98" s="330"/>
      <c r="K98" s="40">
        <f>R98</f>
        <v>0</v>
      </c>
      <c r="L98" s="330"/>
      <c r="M98" s="323"/>
      <c r="N98" s="330"/>
      <c r="O98" s="330"/>
      <c r="P98" s="330"/>
      <c r="Q98" s="330"/>
      <c r="R98" s="330"/>
      <c r="S98" s="330"/>
    </row>
    <row r="99" spans="2:19" ht="15" customHeight="1">
      <c r="B99" s="329" t="s">
        <v>262</v>
      </c>
      <c r="C99" s="351">
        <f>SUM(C100:C102)</f>
        <v>0</v>
      </c>
      <c r="D99" s="351">
        <f>SUM(D100:D102)</f>
        <v>0</v>
      </c>
      <c r="E99" s="351">
        <f>SUM(E100:E102)</f>
        <v>0</v>
      </c>
      <c r="F99" s="323"/>
      <c r="G99" s="40">
        <f>SUM(G100:G102)</f>
        <v>0</v>
      </c>
      <c r="H99" s="40">
        <f>SUM(H100:H102)</f>
        <v>0</v>
      </c>
      <c r="I99" s="40">
        <f>SUM(I100:I102)</f>
        <v>0</v>
      </c>
      <c r="J99" s="40">
        <f>SUM(J100:J102)</f>
        <v>0</v>
      </c>
      <c r="K99" s="40">
        <f t="shared" ref="K99:L99" si="87">SUM(K100:K102)</f>
        <v>0</v>
      </c>
      <c r="L99" s="40">
        <f t="shared" si="87"/>
        <v>0</v>
      </c>
      <c r="M99" s="323"/>
      <c r="N99" s="40">
        <f t="shared" ref="N99:S99" si="88">SUM(N100:N102)</f>
        <v>0</v>
      </c>
      <c r="O99" s="40">
        <f t="shared" si="88"/>
        <v>0</v>
      </c>
      <c r="P99" s="40">
        <f t="shared" si="88"/>
        <v>0</v>
      </c>
      <c r="Q99" s="40">
        <f t="shared" si="88"/>
        <v>0</v>
      </c>
      <c r="R99" s="40">
        <f t="shared" si="88"/>
        <v>0</v>
      </c>
      <c r="S99" s="40">
        <f t="shared" si="88"/>
        <v>0</v>
      </c>
    </row>
    <row r="100" spans="2:19" ht="15" customHeight="1">
      <c r="B100" s="339" t="s">
        <v>419</v>
      </c>
      <c r="C100" s="352">
        <f t="shared" si="27"/>
        <v>0</v>
      </c>
      <c r="D100" s="352">
        <f t="shared" si="28"/>
        <v>0</v>
      </c>
      <c r="E100" s="352">
        <f t="shared" si="29"/>
        <v>0</v>
      </c>
      <c r="F100" s="323"/>
      <c r="G100" s="330"/>
      <c r="H100" s="330"/>
      <c r="I100" s="330"/>
      <c r="J100" s="330"/>
      <c r="K100" s="40">
        <f t="shared" ref="K100:K105" si="89">R100</f>
        <v>0</v>
      </c>
      <c r="L100" s="330"/>
      <c r="M100" s="323"/>
      <c r="N100" s="330"/>
      <c r="O100" s="330"/>
      <c r="P100" s="330"/>
      <c r="Q100" s="330"/>
      <c r="R100" s="330"/>
      <c r="S100" s="330"/>
    </row>
    <row r="101" spans="2:19" ht="15" customHeight="1">
      <c r="B101" s="339" t="s">
        <v>422</v>
      </c>
      <c r="C101" s="352">
        <f t="shared" si="27"/>
        <v>0</v>
      </c>
      <c r="D101" s="352">
        <f t="shared" si="28"/>
        <v>0</v>
      </c>
      <c r="E101" s="352">
        <f t="shared" si="29"/>
        <v>0</v>
      </c>
      <c r="F101" s="323"/>
      <c r="G101" s="330"/>
      <c r="H101" s="330"/>
      <c r="I101" s="330"/>
      <c r="J101" s="330"/>
      <c r="K101" s="40">
        <f t="shared" si="89"/>
        <v>0</v>
      </c>
      <c r="L101" s="330"/>
      <c r="M101" s="323"/>
      <c r="N101" s="330"/>
      <c r="O101" s="330"/>
      <c r="P101" s="330"/>
      <c r="Q101" s="330"/>
      <c r="R101" s="330"/>
      <c r="S101" s="330"/>
    </row>
    <row r="102" spans="2:19" ht="15" customHeight="1">
      <c r="B102" s="339" t="s">
        <v>425</v>
      </c>
      <c r="C102" s="352">
        <f t="shared" si="27"/>
        <v>0</v>
      </c>
      <c r="D102" s="352">
        <f t="shared" si="28"/>
        <v>0</v>
      </c>
      <c r="E102" s="352">
        <f t="shared" si="29"/>
        <v>0</v>
      </c>
      <c r="F102" s="323"/>
      <c r="G102" s="330"/>
      <c r="H102" s="330"/>
      <c r="I102" s="330"/>
      <c r="J102" s="330"/>
      <c r="K102" s="40">
        <f t="shared" si="89"/>
        <v>0</v>
      </c>
      <c r="L102" s="330"/>
      <c r="M102" s="323"/>
      <c r="N102" s="330"/>
      <c r="O102" s="330"/>
      <c r="P102" s="330"/>
      <c r="Q102" s="330"/>
      <c r="R102" s="330"/>
      <c r="S102" s="330"/>
    </row>
    <row r="103" spans="2:19" ht="15" customHeight="1">
      <c r="B103" s="329" t="s">
        <v>263</v>
      </c>
      <c r="C103" s="351">
        <f t="shared" si="27"/>
        <v>0</v>
      </c>
      <c r="D103" s="351">
        <f t="shared" si="28"/>
        <v>0</v>
      </c>
      <c r="E103" s="351">
        <f t="shared" si="29"/>
        <v>0</v>
      </c>
      <c r="F103" s="323"/>
      <c r="G103" s="330"/>
      <c r="H103" s="330"/>
      <c r="I103" s="330"/>
      <c r="J103" s="330"/>
      <c r="K103" s="40">
        <f t="shared" si="89"/>
        <v>0</v>
      </c>
      <c r="L103" s="330"/>
      <c r="M103" s="323"/>
      <c r="N103" s="330"/>
      <c r="O103" s="330"/>
      <c r="P103" s="330"/>
      <c r="Q103" s="330"/>
      <c r="R103" s="330"/>
      <c r="S103" s="330"/>
    </row>
    <row r="104" spans="2:19" ht="15" customHeight="1">
      <c r="B104" s="329" t="s">
        <v>430</v>
      </c>
      <c r="C104" s="351">
        <f t="shared" si="27"/>
        <v>0</v>
      </c>
      <c r="D104" s="351">
        <f t="shared" si="28"/>
        <v>0</v>
      </c>
      <c r="E104" s="351">
        <f t="shared" si="29"/>
        <v>0</v>
      </c>
      <c r="F104" s="323"/>
      <c r="G104" s="330"/>
      <c r="H104" s="330"/>
      <c r="I104" s="330"/>
      <c r="J104" s="330"/>
      <c r="K104" s="40">
        <f t="shared" si="89"/>
        <v>0</v>
      </c>
      <c r="L104" s="330"/>
      <c r="M104" s="323"/>
      <c r="N104" s="330"/>
      <c r="O104" s="330"/>
      <c r="P104" s="330"/>
      <c r="Q104" s="330"/>
      <c r="R104" s="330"/>
      <c r="S104" s="330"/>
    </row>
    <row r="105" spans="2:19" ht="15" customHeight="1">
      <c r="B105" s="329" t="s">
        <v>265</v>
      </c>
      <c r="C105" s="351">
        <f t="shared" si="27"/>
        <v>0</v>
      </c>
      <c r="D105" s="351">
        <f t="shared" si="28"/>
        <v>0</v>
      </c>
      <c r="E105" s="351">
        <f t="shared" si="29"/>
        <v>0</v>
      </c>
      <c r="F105" s="323"/>
      <c r="G105" s="330"/>
      <c r="H105" s="330"/>
      <c r="I105" s="330"/>
      <c r="J105" s="330"/>
      <c r="K105" s="40">
        <f t="shared" si="89"/>
        <v>0</v>
      </c>
      <c r="L105" s="330"/>
      <c r="M105" s="323"/>
      <c r="N105" s="330"/>
      <c r="O105" s="330"/>
      <c r="P105" s="330"/>
      <c r="Q105" s="330"/>
      <c r="R105" s="330"/>
      <c r="S105" s="330"/>
    </row>
    <row r="106" spans="2:19" s="43" customFormat="1" ht="15" customHeight="1">
      <c r="B106" s="333" t="s">
        <v>266</v>
      </c>
      <c r="C106" s="351">
        <f>+C107+C108+C109</f>
        <v>0</v>
      </c>
      <c r="D106" s="351">
        <f t="shared" ref="D106:E106" si="90">+D107+D108+D109</f>
        <v>0</v>
      </c>
      <c r="E106" s="351">
        <f t="shared" si="90"/>
        <v>0</v>
      </c>
      <c r="F106" s="323"/>
      <c r="G106" s="40">
        <f t="shared" ref="G106:K106" si="91">+G107+G108+G109</f>
        <v>0</v>
      </c>
      <c r="H106" s="40">
        <f t="shared" si="91"/>
        <v>0</v>
      </c>
      <c r="I106" s="40">
        <f t="shared" si="91"/>
        <v>0</v>
      </c>
      <c r="J106" s="40">
        <f t="shared" si="91"/>
        <v>0</v>
      </c>
      <c r="K106" s="40">
        <f t="shared" si="91"/>
        <v>0</v>
      </c>
      <c r="L106" s="40">
        <f>+L107+L108+L109</f>
        <v>0</v>
      </c>
      <c r="M106" s="323"/>
      <c r="N106" s="40">
        <f t="shared" ref="N106:S106" si="92">+N107+N108+N109</f>
        <v>0</v>
      </c>
      <c r="O106" s="40">
        <f t="shared" si="92"/>
        <v>0</v>
      </c>
      <c r="P106" s="40">
        <f t="shared" si="92"/>
        <v>0</v>
      </c>
      <c r="Q106" s="40">
        <f t="shared" si="92"/>
        <v>0</v>
      </c>
      <c r="R106" s="40">
        <f t="shared" si="92"/>
        <v>0</v>
      </c>
      <c r="S106" s="40">
        <f t="shared" si="92"/>
        <v>0</v>
      </c>
    </row>
    <row r="107" spans="2:19" s="43" customFormat="1" ht="15" customHeight="1">
      <c r="B107" s="334" t="s">
        <v>567</v>
      </c>
      <c r="C107" s="352">
        <f t="shared" ref="C107:C109" si="93">SUM(I107:L107)</f>
        <v>0</v>
      </c>
      <c r="D107" s="352">
        <f t="shared" ref="D107:D109" si="94">C107-E107</f>
        <v>0</v>
      </c>
      <c r="E107" s="352">
        <f t="shared" ref="E107:E109" si="95">SUM(P107:S107)</f>
        <v>0</v>
      </c>
      <c r="F107" s="323"/>
      <c r="G107" s="330"/>
      <c r="H107" s="330"/>
      <c r="I107" s="330"/>
      <c r="J107" s="330"/>
      <c r="K107" s="40">
        <f>R107</f>
        <v>0</v>
      </c>
      <c r="L107" s="330"/>
      <c r="M107" s="323"/>
      <c r="N107" s="330"/>
      <c r="O107" s="330"/>
      <c r="P107" s="330"/>
      <c r="Q107" s="330"/>
      <c r="R107" s="330"/>
      <c r="S107" s="330"/>
    </row>
    <row r="108" spans="2:19" s="43" customFormat="1" ht="15" customHeight="1">
      <c r="B108" s="334" t="s">
        <v>568</v>
      </c>
      <c r="C108" s="352">
        <f t="shared" si="93"/>
        <v>0</v>
      </c>
      <c r="D108" s="352">
        <f t="shared" si="94"/>
        <v>0</v>
      </c>
      <c r="E108" s="352">
        <f t="shared" si="95"/>
        <v>0</v>
      </c>
      <c r="F108" s="323"/>
      <c r="G108" s="330"/>
      <c r="H108" s="330"/>
      <c r="I108" s="330"/>
      <c r="J108" s="330"/>
      <c r="K108" s="40">
        <f>R108</f>
        <v>0</v>
      </c>
      <c r="L108" s="330"/>
      <c r="M108" s="323"/>
      <c r="N108" s="330"/>
      <c r="O108" s="330"/>
      <c r="P108" s="330"/>
      <c r="Q108" s="330"/>
      <c r="R108" s="330"/>
      <c r="S108" s="330"/>
    </row>
    <row r="109" spans="2:19" s="43" customFormat="1" ht="15" customHeight="1">
      <c r="B109" s="334" t="s">
        <v>453</v>
      </c>
      <c r="C109" s="352">
        <f t="shared" si="93"/>
        <v>0</v>
      </c>
      <c r="D109" s="352">
        <f t="shared" si="94"/>
        <v>0</v>
      </c>
      <c r="E109" s="352">
        <f t="shared" si="95"/>
        <v>0</v>
      </c>
      <c r="F109" s="323"/>
      <c r="G109" s="330"/>
      <c r="H109" s="330"/>
      <c r="I109" s="330"/>
      <c r="J109" s="330"/>
      <c r="K109" s="40">
        <f>R109</f>
        <v>0</v>
      </c>
      <c r="L109" s="330"/>
      <c r="M109" s="323"/>
      <c r="N109" s="330"/>
      <c r="O109" s="330"/>
      <c r="P109" s="330"/>
      <c r="Q109" s="330"/>
      <c r="R109" s="330"/>
      <c r="S109" s="330"/>
    </row>
    <row r="110" spans="2:19" ht="15" customHeight="1">
      <c r="B110" s="327" t="s">
        <v>551</v>
      </c>
      <c r="C110" s="351">
        <f>+SUM(C111:C113,C117:C120)</f>
        <v>0</v>
      </c>
      <c r="D110" s="351">
        <f t="shared" ref="D110:E110" si="96">+SUM(D111:D113,D117:D120)</f>
        <v>0</v>
      </c>
      <c r="E110" s="351">
        <f t="shared" si="96"/>
        <v>0</v>
      </c>
      <c r="F110" s="323"/>
      <c r="G110" s="351">
        <f t="shared" ref="G110:S110" si="97">+SUM(G111:G113,G117:G120)</f>
        <v>0</v>
      </c>
      <c r="H110" s="351">
        <f t="shared" si="97"/>
        <v>0</v>
      </c>
      <c r="I110" s="351">
        <f t="shared" si="97"/>
        <v>0</v>
      </c>
      <c r="J110" s="351">
        <f t="shared" si="97"/>
        <v>0</v>
      </c>
      <c r="K110" s="351">
        <f t="shared" si="97"/>
        <v>0</v>
      </c>
      <c r="L110" s="351">
        <f t="shared" si="97"/>
        <v>0</v>
      </c>
      <c r="M110" s="323"/>
      <c r="N110" s="351">
        <f t="shared" si="97"/>
        <v>0</v>
      </c>
      <c r="O110" s="351">
        <f t="shared" si="97"/>
        <v>0</v>
      </c>
      <c r="P110" s="351">
        <f t="shared" si="97"/>
        <v>0</v>
      </c>
      <c r="Q110" s="351">
        <f t="shared" si="97"/>
        <v>0</v>
      </c>
      <c r="R110" s="351">
        <f t="shared" si="97"/>
        <v>0</v>
      </c>
      <c r="S110" s="351">
        <f t="shared" si="97"/>
        <v>0</v>
      </c>
    </row>
    <row r="111" spans="2:19" ht="15" customHeight="1">
      <c r="B111" s="329" t="s">
        <v>260</v>
      </c>
      <c r="C111" s="351">
        <f t="shared" ref="C111:C141" si="98">SUM(I111:L111)</f>
        <v>0</v>
      </c>
      <c r="D111" s="351">
        <f t="shared" ref="D111:D141" si="99">C111-E111</f>
        <v>0</v>
      </c>
      <c r="E111" s="351">
        <f t="shared" ref="E111:E141" si="100">SUM(P111:S111)</f>
        <v>0</v>
      </c>
      <c r="F111" s="323"/>
      <c r="G111" s="330"/>
      <c r="H111" s="330"/>
      <c r="I111" s="330"/>
      <c r="J111" s="330"/>
      <c r="K111" s="40">
        <f>R111</f>
        <v>0</v>
      </c>
      <c r="L111" s="330"/>
      <c r="M111" s="323"/>
      <c r="N111" s="330"/>
      <c r="O111" s="330"/>
      <c r="P111" s="330"/>
      <c r="Q111" s="330"/>
      <c r="R111" s="330"/>
      <c r="S111" s="330"/>
    </row>
    <row r="112" spans="2:19" ht="15" customHeight="1">
      <c r="B112" s="329" t="s">
        <v>261</v>
      </c>
      <c r="C112" s="351">
        <f t="shared" si="98"/>
        <v>0</v>
      </c>
      <c r="D112" s="351">
        <f t="shared" si="99"/>
        <v>0</v>
      </c>
      <c r="E112" s="351">
        <f t="shared" si="100"/>
        <v>0</v>
      </c>
      <c r="F112" s="323"/>
      <c r="G112" s="330"/>
      <c r="H112" s="330"/>
      <c r="I112" s="330"/>
      <c r="J112" s="330"/>
      <c r="K112" s="40">
        <f>R112</f>
        <v>0</v>
      </c>
      <c r="L112" s="330"/>
      <c r="M112" s="323"/>
      <c r="N112" s="330"/>
      <c r="O112" s="330"/>
      <c r="P112" s="330"/>
      <c r="Q112" s="330"/>
      <c r="R112" s="330"/>
      <c r="S112" s="330"/>
    </row>
    <row r="113" spans="2:20" ht="15" customHeight="1">
      <c r="B113" s="329" t="s">
        <v>262</v>
      </c>
      <c r="C113" s="351">
        <f>SUM(C114:C116)</f>
        <v>0</v>
      </c>
      <c r="D113" s="351">
        <f>SUM(D114:D116)</f>
        <v>0</v>
      </c>
      <c r="E113" s="351">
        <f>SUM(E114:E116)</f>
        <v>0</v>
      </c>
      <c r="F113" s="323"/>
      <c r="G113" s="40">
        <f>SUM(G114:G116)</f>
        <v>0</v>
      </c>
      <c r="H113" s="40">
        <f>SUM(H114:H116)</f>
        <v>0</v>
      </c>
      <c r="I113" s="40">
        <f>SUM(I114:I116)</f>
        <v>0</v>
      </c>
      <c r="J113" s="40">
        <f>SUM(J114:J116)</f>
        <v>0</v>
      </c>
      <c r="K113" s="40">
        <f t="shared" ref="K113:L113" si="101">SUM(K114:K116)</f>
        <v>0</v>
      </c>
      <c r="L113" s="40">
        <f t="shared" si="101"/>
        <v>0</v>
      </c>
      <c r="M113" s="323"/>
      <c r="N113" s="40">
        <f t="shared" ref="N113:S113" si="102">SUM(N114:N116)</f>
        <v>0</v>
      </c>
      <c r="O113" s="40">
        <f t="shared" si="102"/>
        <v>0</v>
      </c>
      <c r="P113" s="40">
        <f t="shared" si="102"/>
        <v>0</v>
      </c>
      <c r="Q113" s="40">
        <f t="shared" si="102"/>
        <v>0</v>
      </c>
      <c r="R113" s="40">
        <f t="shared" si="102"/>
        <v>0</v>
      </c>
      <c r="S113" s="40">
        <f t="shared" si="102"/>
        <v>0</v>
      </c>
    </row>
    <row r="114" spans="2:20" ht="15" customHeight="1">
      <c r="B114" s="339" t="s">
        <v>419</v>
      </c>
      <c r="C114" s="352">
        <f t="shared" si="98"/>
        <v>0</v>
      </c>
      <c r="D114" s="352">
        <f t="shared" si="99"/>
        <v>0</v>
      </c>
      <c r="E114" s="352">
        <f t="shared" si="100"/>
        <v>0</v>
      </c>
      <c r="F114" s="323"/>
      <c r="G114" s="330"/>
      <c r="H114" s="330"/>
      <c r="I114" s="330"/>
      <c r="J114" s="330"/>
      <c r="K114" s="40">
        <f t="shared" ref="K114:K119" si="103">R114</f>
        <v>0</v>
      </c>
      <c r="L114" s="330"/>
      <c r="M114" s="323"/>
      <c r="N114" s="330"/>
      <c r="O114" s="330"/>
      <c r="P114" s="330"/>
      <c r="Q114" s="330"/>
      <c r="R114" s="330"/>
      <c r="S114" s="330"/>
    </row>
    <row r="115" spans="2:20" ht="15" customHeight="1">
      <c r="B115" s="339" t="s">
        <v>422</v>
      </c>
      <c r="C115" s="352">
        <f t="shared" si="98"/>
        <v>0</v>
      </c>
      <c r="D115" s="352">
        <f t="shared" si="99"/>
        <v>0</v>
      </c>
      <c r="E115" s="352">
        <f t="shared" si="100"/>
        <v>0</v>
      </c>
      <c r="F115" s="323"/>
      <c r="G115" s="330"/>
      <c r="H115" s="330"/>
      <c r="I115" s="330"/>
      <c r="J115" s="330"/>
      <c r="K115" s="40">
        <f t="shared" si="103"/>
        <v>0</v>
      </c>
      <c r="L115" s="330"/>
      <c r="M115" s="323"/>
      <c r="N115" s="330"/>
      <c r="O115" s="330"/>
      <c r="P115" s="330"/>
      <c r="Q115" s="330"/>
      <c r="R115" s="330"/>
      <c r="S115" s="330"/>
    </row>
    <row r="116" spans="2:20" ht="15" customHeight="1">
      <c r="B116" s="339" t="s">
        <v>425</v>
      </c>
      <c r="C116" s="352">
        <f t="shared" si="98"/>
        <v>0</v>
      </c>
      <c r="D116" s="352">
        <f t="shared" si="99"/>
        <v>0</v>
      </c>
      <c r="E116" s="352">
        <f t="shared" si="100"/>
        <v>0</v>
      </c>
      <c r="F116" s="323"/>
      <c r="G116" s="330"/>
      <c r="H116" s="330"/>
      <c r="I116" s="330"/>
      <c r="J116" s="330"/>
      <c r="K116" s="40">
        <f t="shared" si="103"/>
        <v>0</v>
      </c>
      <c r="L116" s="330"/>
      <c r="M116" s="323"/>
      <c r="N116" s="330"/>
      <c r="O116" s="330"/>
      <c r="P116" s="330"/>
      <c r="Q116" s="330"/>
      <c r="R116" s="330"/>
      <c r="S116" s="330"/>
    </row>
    <row r="117" spans="2:20" ht="15" customHeight="1">
      <c r="B117" s="329" t="s">
        <v>263</v>
      </c>
      <c r="C117" s="351">
        <f t="shared" si="98"/>
        <v>0</v>
      </c>
      <c r="D117" s="351">
        <f t="shared" si="99"/>
        <v>0</v>
      </c>
      <c r="E117" s="351">
        <f t="shared" si="100"/>
        <v>0</v>
      </c>
      <c r="F117" s="323"/>
      <c r="G117" s="330"/>
      <c r="H117" s="330"/>
      <c r="I117" s="330"/>
      <c r="J117" s="330"/>
      <c r="K117" s="40">
        <f t="shared" si="103"/>
        <v>0</v>
      </c>
      <c r="L117" s="330"/>
      <c r="M117" s="323"/>
      <c r="N117" s="330"/>
      <c r="O117" s="330"/>
      <c r="P117" s="330"/>
      <c r="Q117" s="330"/>
      <c r="R117" s="330"/>
      <c r="S117" s="330"/>
    </row>
    <row r="118" spans="2:20" ht="15" customHeight="1">
      <c r="B118" s="329" t="s">
        <v>430</v>
      </c>
      <c r="C118" s="351">
        <f t="shared" si="98"/>
        <v>0</v>
      </c>
      <c r="D118" s="351">
        <f t="shared" si="99"/>
        <v>0</v>
      </c>
      <c r="E118" s="351">
        <f t="shared" si="100"/>
        <v>0</v>
      </c>
      <c r="F118" s="323"/>
      <c r="G118" s="330"/>
      <c r="H118" s="330"/>
      <c r="I118" s="330"/>
      <c r="J118" s="330"/>
      <c r="K118" s="40">
        <f t="shared" si="103"/>
        <v>0</v>
      </c>
      <c r="L118" s="330"/>
      <c r="M118" s="323"/>
      <c r="N118" s="330"/>
      <c r="O118" s="330"/>
      <c r="P118" s="330"/>
      <c r="Q118" s="330"/>
      <c r="R118" s="330"/>
      <c r="S118" s="330"/>
    </row>
    <row r="119" spans="2:20" ht="15" customHeight="1">
      <c r="B119" s="329" t="s">
        <v>265</v>
      </c>
      <c r="C119" s="351">
        <f t="shared" si="98"/>
        <v>0</v>
      </c>
      <c r="D119" s="351">
        <f t="shared" si="99"/>
        <v>0</v>
      </c>
      <c r="E119" s="351">
        <f t="shared" si="100"/>
        <v>0</v>
      </c>
      <c r="F119" s="323"/>
      <c r="G119" s="330"/>
      <c r="H119" s="330"/>
      <c r="I119" s="330"/>
      <c r="J119" s="330"/>
      <c r="K119" s="40">
        <f t="shared" si="103"/>
        <v>0</v>
      </c>
      <c r="L119" s="330"/>
      <c r="M119" s="323"/>
      <c r="N119" s="330"/>
      <c r="O119" s="330"/>
      <c r="P119" s="330"/>
      <c r="Q119" s="330"/>
      <c r="R119" s="330"/>
      <c r="S119" s="330"/>
    </row>
    <row r="120" spans="2:20" s="43" customFormat="1" ht="15" customHeight="1">
      <c r="B120" s="333" t="s">
        <v>266</v>
      </c>
      <c r="C120" s="351">
        <f>+C121+C122+C123</f>
        <v>0</v>
      </c>
      <c r="D120" s="351">
        <f t="shared" ref="D120:E120" si="104">+D121+D122+D123</f>
        <v>0</v>
      </c>
      <c r="E120" s="351">
        <f t="shared" si="104"/>
        <v>0</v>
      </c>
      <c r="F120" s="323"/>
      <c r="G120" s="40">
        <f t="shared" ref="G120:K120" si="105">+G121+G122+G123</f>
        <v>0</v>
      </c>
      <c r="H120" s="40">
        <f t="shared" si="105"/>
        <v>0</v>
      </c>
      <c r="I120" s="40">
        <f t="shared" si="105"/>
        <v>0</v>
      </c>
      <c r="J120" s="40">
        <f t="shared" si="105"/>
        <v>0</v>
      </c>
      <c r="K120" s="40">
        <f t="shared" si="105"/>
        <v>0</v>
      </c>
      <c r="L120" s="40">
        <f>+L121+L122+L123</f>
        <v>0</v>
      </c>
      <c r="M120" s="323"/>
      <c r="N120" s="40">
        <f t="shared" ref="N120:S120" si="106">+N121+N122+N123</f>
        <v>0</v>
      </c>
      <c r="O120" s="40">
        <f t="shared" si="106"/>
        <v>0</v>
      </c>
      <c r="P120" s="40">
        <f t="shared" si="106"/>
        <v>0</v>
      </c>
      <c r="Q120" s="40">
        <f t="shared" si="106"/>
        <v>0</v>
      </c>
      <c r="R120" s="40">
        <f t="shared" si="106"/>
        <v>0</v>
      </c>
      <c r="S120" s="40">
        <f t="shared" si="106"/>
        <v>0</v>
      </c>
      <c r="T120" s="843"/>
    </row>
    <row r="121" spans="2:20" ht="15" customHeight="1">
      <c r="B121" s="334" t="s">
        <v>567</v>
      </c>
      <c r="C121" s="352">
        <f t="shared" ref="C121:C122" si="107">SUM(I121:L121)</f>
        <v>0</v>
      </c>
      <c r="D121" s="352">
        <f t="shared" ref="D121:D122" si="108">C121-E121</f>
        <v>0</v>
      </c>
      <c r="E121" s="352">
        <f t="shared" ref="E121:E123" si="109">SUM(P121:S121)</f>
        <v>0</v>
      </c>
      <c r="F121" s="323"/>
      <c r="G121" s="330"/>
      <c r="H121" s="330"/>
      <c r="I121" s="330"/>
      <c r="J121" s="330"/>
      <c r="K121" s="40">
        <f>R121</f>
        <v>0</v>
      </c>
      <c r="L121" s="330"/>
      <c r="M121" s="323"/>
      <c r="N121" s="330"/>
      <c r="O121" s="330"/>
      <c r="P121" s="330"/>
      <c r="Q121" s="330"/>
      <c r="R121" s="330"/>
      <c r="S121" s="330"/>
      <c r="T121" s="43"/>
    </row>
    <row r="122" spans="2:20" ht="15" customHeight="1">
      <c r="B122" s="334" t="s">
        <v>568</v>
      </c>
      <c r="C122" s="352">
        <f t="shared" si="107"/>
        <v>0</v>
      </c>
      <c r="D122" s="352">
        <f t="shared" si="108"/>
        <v>0</v>
      </c>
      <c r="E122" s="352">
        <f t="shared" si="109"/>
        <v>0</v>
      </c>
      <c r="F122" s="323"/>
      <c r="G122" s="330"/>
      <c r="H122" s="330"/>
      <c r="I122" s="330"/>
      <c r="J122" s="330"/>
      <c r="K122" s="40">
        <f>R122</f>
        <v>0</v>
      </c>
      <c r="L122" s="330"/>
      <c r="M122" s="323"/>
      <c r="N122" s="330"/>
      <c r="O122" s="330"/>
      <c r="P122" s="330"/>
      <c r="Q122" s="330"/>
      <c r="R122" s="330"/>
      <c r="S122" s="330"/>
      <c r="T122" s="43"/>
    </row>
    <row r="123" spans="2:20" ht="15" customHeight="1">
      <c r="B123" s="334" t="s">
        <v>453</v>
      </c>
      <c r="C123" s="352">
        <f t="shared" ref="C123" si="110">SUM(I123:L123)</f>
        <v>0</v>
      </c>
      <c r="D123" s="352">
        <f>C123-E123</f>
        <v>0</v>
      </c>
      <c r="E123" s="352">
        <f t="shared" si="109"/>
        <v>0</v>
      </c>
      <c r="F123" s="323"/>
      <c r="G123" s="330"/>
      <c r="H123" s="330"/>
      <c r="I123" s="330"/>
      <c r="J123" s="330"/>
      <c r="K123" s="40">
        <f t="shared" ref="K123" si="111">R123</f>
        <v>0</v>
      </c>
      <c r="L123" s="330"/>
      <c r="M123" s="323"/>
      <c r="N123" s="330"/>
      <c r="O123" s="330"/>
      <c r="P123" s="330"/>
      <c r="Q123" s="330"/>
      <c r="R123" s="330"/>
      <c r="S123" s="330"/>
      <c r="T123" s="43"/>
    </row>
    <row r="124" spans="2:20" ht="15" customHeight="1">
      <c r="B124" s="327" t="s">
        <v>552</v>
      </c>
      <c r="C124" s="351">
        <f>+SUM(C125:C131)</f>
        <v>0</v>
      </c>
      <c r="D124" s="351">
        <f>+SUM(D125:D131)</f>
        <v>0</v>
      </c>
      <c r="E124" s="351">
        <f>+SUM(E125:E131)</f>
        <v>0</v>
      </c>
      <c r="F124" s="323"/>
      <c r="G124" s="40">
        <f>+SUM(G125:G131)</f>
        <v>0</v>
      </c>
      <c r="H124" s="40">
        <f>+SUM(H125:H131)</f>
        <v>0</v>
      </c>
      <c r="I124" s="40">
        <f>+SUM(I125:I131)</f>
        <v>0</v>
      </c>
      <c r="J124" s="40">
        <f>+SUM(J125:J131)</f>
        <v>0</v>
      </c>
      <c r="K124" s="40">
        <f t="shared" ref="K124:L124" si="112">+SUM(K125:K131)</f>
        <v>0</v>
      </c>
      <c r="L124" s="40">
        <f t="shared" si="112"/>
        <v>0</v>
      </c>
      <c r="M124" s="323"/>
      <c r="N124" s="40">
        <f t="shared" ref="N124:S124" si="113">+SUM(N125:N131)</f>
        <v>0</v>
      </c>
      <c r="O124" s="40">
        <f t="shared" si="113"/>
        <v>0</v>
      </c>
      <c r="P124" s="40">
        <f t="shared" si="113"/>
        <v>0</v>
      </c>
      <c r="Q124" s="40">
        <f t="shared" si="113"/>
        <v>0</v>
      </c>
      <c r="R124" s="40">
        <f t="shared" si="113"/>
        <v>0</v>
      </c>
      <c r="S124" s="40">
        <f t="shared" si="113"/>
        <v>0</v>
      </c>
    </row>
    <row r="125" spans="2:20" ht="15" customHeight="1">
      <c r="B125" s="329" t="s">
        <v>260</v>
      </c>
      <c r="C125" s="351">
        <f t="shared" si="98"/>
        <v>0</v>
      </c>
      <c r="D125" s="351">
        <f t="shared" si="99"/>
        <v>0</v>
      </c>
      <c r="E125" s="351">
        <f t="shared" si="100"/>
        <v>0</v>
      </c>
      <c r="F125" s="323"/>
      <c r="G125" s="330"/>
      <c r="H125" s="330"/>
      <c r="I125" s="330"/>
      <c r="J125" s="330"/>
      <c r="K125" s="40">
        <f t="shared" ref="K125:K130" si="114">R125</f>
        <v>0</v>
      </c>
      <c r="L125" s="330"/>
      <c r="M125" s="323"/>
      <c r="N125" s="330"/>
      <c r="O125" s="330"/>
      <c r="P125" s="330"/>
      <c r="Q125" s="330"/>
      <c r="R125" s="330"/>
      <c r="S125" s="330"/>
    </row>
    <row r="126" spans="2:20" ht="15" customHeight="1">
      <c r="B126" s="329" t="s">
        <v>261</v>
      </c>
      <c r="C126" s="351">
        <f t="shared" si="98"/>
        <v>0</v>
      </c>
      <c r="D126" s="351">
        <f t="shared" si="99"/>
        <v>0</v>
      </c>
      <c r="E126" s="351">
        <f t="shared" si="100"/>
        <v>0</v>
      </c>
      <c r="F126" s="323"/>
      <c r="G126" s="330"/>
      <c r="H126" s="330"/>
      <c r="I126" s="330"/>
      <c r="J126" s="330"/>
      <c r="K126" s="40">
        <f t="shared" si="114"/>
        <v>0</v>
      </c>
      <c r="L126" s="330"/>
      <c r="M126" s="323"/>
      <c r="N126" s="330"/>
      <c r="O126" s="330"/>
      <c r="P126" s="330"/>
      <c r="Q126" s="330"/>
      <c r="R126" s="330"/>
      <c r="S126" s="330"/>
    </row>
    <row r="127" spans="2:20" ht="15" customHeight="1">
      <c r="B127" s="329" t="s">
        <v>262</v>
      </c>
      <c r="C127" s="351">
        <f t="shared" si="98"/>
        <v>0</v>
      </c>
      <c r="D127" s="351">
        <f t="shared" si="99"/>
        <v>0</v>
      </c>
      <c r="E127" s="351">
        <f t="shared" si="100"/>
        <v>0</v>
      </c>
      <c r="F127" s="323"/>
      <c r="G127" s="330"/>
      <c r="H127" s="330"/>
      <c r="I127" s="330"/>
      <c r="J127" s="330"/>
      <c r="K127" s="40">
        <f t="shared" si="114"/>
        <v>0</v>
      </c>
      <c r="L127" s="330"/>
      <c r="M127" s="323"/>
      <c r="N127" s="330"/>
      <c r="O127" s="330"/>
      <c r="P127" s="330"/>
      <c r="Q127" s="330"/>
      <c r="R127" s="330"/>
      <c r="S127" s="330"/>
    </row>
    <row r="128" spans="2:20" ht="15" customHeight="1">
      <c r="B128" s="329" t="s">
        <v>263</v>
      </c>
      <c r="C128" s="351">
        <f t="shared" si="98"/>
        <v>0</v>
      </c>
      <c r="D128" s="351">
        <f t="shared" si="99"/>
        <v>0</v>
      </c>
      <c r="E128" s="351">
        <f t="shared" si="100"/>
        <v>0</v>
      </c>
      <c r="F128" s="323"/>
      <c r="G128" s="330"/>
      <c r="H128" s="330"/>
      <c r="I128" s="330"/>
      <c r="J128" s="330"/>
      <c r="K128" s="40">
        <f t="shared" si="114"/>
        <v>0</v>
      </c>
      <c r="L128" s="330"/>
      <c r="M128" s="323"/>
      <c r="N128" s="330"/>
      <c r="O128" s="330"/>
      <c r="P128" s="330"/>
      <c r="Q128" s="330"/>
      <c r="R128" s="330"/>
      <c r="S128" s="330"/>
    </row>
    <row r="129" spans="2:20" ht="15" customHeight="1">
      <c r="B129" s="329" t="s">
        <v>430</v>
      </c>
      <c r="C129" s="351">
        <f t="shared" si="98"/>
        <v>0</v>
      </c>
      <c r="D129" s="351">
        <f t="shared" si="99"/>
        <v>0</v>
      </c>
      <c r="E129" s="351">
        <f t="shared" si="100"/>
        <v>0</v>
      </c>
      <c r="F129" s="323"/>
      <c r="G129" s="330"/>
      <c r="H129" s="330"/>
      <c r="I129" s="330"/>
      <c r="J129" s="330"/>
      <c r="K129" s="40">
        <f t="shared" si="114"/>
        <v>0</v>
      </c>
      <c r="L129" s="330"/>
      <c r="M129" s="323"/>
      <c r="N129" s="330"/>
      <c r="O129" s="330"/>
      <c r="P129" s="330"/>
      <c r="Q129" s="330"/>
      <c r="R129" s="330"/>
      <c r="S129" s="330"/>
    </row>
    <row r="130" spans="2:20" ht="15" customHeight="1">
      <c r="B130" s="329" t="s">
        <v>265</v>
      </c>
      <c r="C130" s="351">
        <f t="shared" si="98"/>
        <v>0</v>
      </c>
      <c r="D130" s="351">
        <f t="shared" si="99"/>
        <v>0</v>
      </c>
      <c r="E130" s="351">
        <f t="shared" si="100"/>
        <v>0</v>
      </c>
      <c r="F130" s="323"/>
      <c r="G130" s="330"/>
      <c r="H130" s="330"/>
      <c r="I130" s="330"/>
      <c r="J130" s="330"/>
      <c r="K130" s="40">
        <f t="shared" si="114"/>
        <v>0</v>
      </c>
      <c r="L130" s="330"/>
      <c r="M130" s="323"/>
      <c r="N130" s="330"/>
      <c r="O130" s="330"/>
      <c r="P130" s="330"/>
      <c r="Q130" s="330"/>
      <c r="R130" s="330"/>
      <c r="S130" s="330"/>
    </row>
    <row r="131" spans="2:20" ht="15" customHeight="1">
      <c r="B131" s="333" t="s">
        <v>266</v>
      </c>
      <c r="C131" s="351">
        <f>+C132+C133+C134</f>
        <v>0</v>
      </c>
      <c r="D131" s="351">
        <f t="shared" ref="D131:E131" si="115">+D132+D133+D134</f>
        <v>0</v>
      </c>
      <c r="E131" s="351">
        <f t="shared" si="115"/>
        <v>0</v>
      </c>
      <c r="F131" s="323"/>
      <c r="G131" s="351">
        <f t="shared" ref="G131:K131" si="116">+G132+G133+G134</f>
        <v>0</v>
      </c>
      <c r="H131" s="351">
        <f t="shared" si="116"/>
        <v>0</v>
      </c>
      <c r="I131" s="351">
        <f t="shared" si="116"/>
        <v>0</v>
      </c>
      <c r="J131" s="351">
        <f t="shared" si="116"/>
        <v>0</v>
      </c>
      <c r="K131" s="40">
        <f t="shared" si="116"/>
        <v>0</v>
      </c>
      <c r="L131" s="351">
        <f>+L132+L133+L134</f>
        <v>0</v>
      </c>
      <c r="M131" s="323"/>
      <c r="N131" s="351">
        <f t="shared" ref="N131:S131" si="117">+N132+N133+N134</f>
        <v>0</v>
      </c>
      <c r="O131" s="351">
        <f t="shared" si="117"/>
        <v>0</v>
      </c>
      <c r="P131" s="351">
        <f t="shared" si="117"/>
        <v>0</v>
      </c>
      <c r="Q131" s="351">
        <f t="shared" si="117"/>
        <v>0</v>
      </c>
      <c r="R131" s="351">
        <f t="shared" si="117"/>
        <v>0</v>
      </c>
      <c r="S131" s="351">
        <f t="shared" si="117"/>
        <v>0</v>
      </c>
      <c r="T131" s="43"/>
    </row>
    <row r="132" spans="2:20" ht="15" customHeight="1">
      <c r="B132" s="334" t="s">
        <v>567</v>
      </c>
      <c r="C132" s="352">
        <f t="shared" ref="C132:C134" si="118">SUM(I132:L132)</f>
        <v>0</v>
      </c>
      <c r="D132" s="352">
        <f t="shared" ref="D132:D134" si="119">C132-E132</f>
        <v>0</v>
      </c>
      <c r="E132" s="352">
        <f t="shared" ref="E132:E134" si="120">SUM(P132:S132)</f>
        <v>0</v>
      </c>
      <c r="F132" s="323"/>
      <c r="G132" s="330"/>
      <c r="H132" s="330"/>
      <c r="I132" s="330"/>
      <c r="J132" s="330"/>
      <c r="K132" s="40">
        <f>R132</f>
        <v>0</v>
      </c>
      <c r="L132" s="330"/>
      <c r="M132" s="323"/>
      <c r="N132" s="330"/>
      <c r="O132" s="330"/>
      <c r="P132" s="330"/>
      <c r="Q132" s="330"/>
      <c r="R132" s="330"/>
      <c r="S132" s="330"/>
      <c r="T132" s="43"/>
    </row>
    <row r="133" spans="2:20" ht="15" customHeight="1">
      <c r="B133" s="334" t="s">
        <v>568</v>
      </c>
      <c r="C133" s="352">
        <f t="shared" si="118"/>
        <v>0</v>
      </c>
      <c r="D133" s="352">
        <f t="shared" si="119"/>
        <v>0</v>
      </c>
      <c r="E133" s="352">
        <f t="shared" si="120"/>
        <v>0</v>
      </c>
      <c r="F133" s="323"/>
      <c r="G133" s="330"/>
      <c r="H133" s="330"/>
      <c r="I133" s="330"/>
      <c r="J133" s="330"/>
      <c r="K133" s="40">
        <f>R133</f>
        <v>0</v>
      </c>
      <c r="L133" s="330"/>
      <c r="M133" s="323"/>
      <c r="N133" s="330"/>
      <c r="O133" s="330"/>
      <c r="P133" s="330"/>
      <c r="Q133" s="330"/>
      <c r="R133" s="330"/>
      <c r="S133" s="330"/>
      <c r="T133" s="43"/>
    </row>
    <row r="134" spans="2:20" ht="15" customHeight="1">
      <c r="B134" s="334" t="s">
        <v>453</v>
      </c>
      <c r="C134" s="352">
        <f t="shared" si="118"/>
        <v>0</v>
      </c>
      <c r="D134" s="352">
        <f t="shared" si="119"/>
        <v>0</v>
      </c>
      <c r="E134" s="352">
        <f t="shared" si="120"/>
        <v>0</v>
      </c>
      <c r="F134" s="323"/>
      <c r="G134" s="330"/>
      <c r="H134" s="330"/>
      <c r="I134" s="330"/>
      <c r="J134" s="330"/>
      <c r="K134" s="40">
        <f>R134</f>
        <v>0</v>
      </c>
      <c r="L134" s="330"/>
      <c r="M134" s="323"/>
      <c r="N134" s="330"/>
      <c r="O134" s="330"/>
      <c r="P134" s="330"/>
      <c r="Q134" s="330"/>
      <c r="R134" s="330"/>
      <c r="S134" s="330"/>
      <c r="T134" s="43"/>
    </row>
    <row r="135" spans="2:20" ht="15" customHeight="1">
      <c r="B135" s="327" t="s">
        <v>553</v>
      </c>
      <c r="C135" s="351">
        <f>+SUM(C136:C142)</f>
        <v>0</v>
      </c>
      <c r="D135" s="351">
        <f t="shared" ref="D135:E135" si="121">+SUM(D136:D142)</f>
        <v>0</v>
      </c>
      <c r="E135" s="351">
        <f t="shared" si="121"/>
        <v>0</v>
      </c>
      <c r="F135" s="323"/>
      <c r="G135" s="351">
        <f t="shared" ref="G135:S135" si="122">+SUM(G136:G142)</f>
        <v>0</v>
      </c>
      <c r="H135" s="351">
        <f t="shared" si="122"/>
        <v>0</v>
      </c>
      <c r="I135" s="351">
        <f t="shared" si="122"/>
        <v>0</v>
      </c>
      <c r="J135" s="351">
        <f t="shared" si="122"/>
        <v>0</v>
      </c>
      <c r="K135" s="351">
        <f t="shared" si="122"/>
        <v>0</v>
      </c>
      <c r="L135" s="351">
        <f t="shared" si="122"/>
        <v>0</v>
      </c>
      <c r="M135" s="323"/>
      <c r="N135" s="351">
        <f t="shared" si="122"/>
        <v>0</v>
      </c>
      <c r="O135" s="351">
        <f t="shared" si="122"/>
        <v>0</v>
      </c>
      <c r="P135" s="351">
        <f t="shared" si="122"/>
        <v>0</v>
      </c>
      <c r="Q135" s="351">
        <f t="shared" si="122"/>
        <v>0</v>
      </c>
      <c r="R135" s="351">
        <f t="shared" si="122"/>
        <v>0</v>
      </c>
      <c r="S135" s="351">
        <f t="shared" si="122"/>
        <v>0</v>
      </c>
    </row>
    <row r="136" spans="2:20" ht="15" customHeight="1">
      <c r="B136" s="329" t="s">
        <v>260</v>
      </c>
      <c r="C136" s="351">
        <f t="shared" si="98"/>
        <v>0</v>
      </c>
      <c r="D136" s="351">
        <f t="shared" si="99"/>
        <v>0</v>
      </c>
      <c r="E136" s="351">
        <f t="shared" si="100"/>
        <v>0</v>
      </c>
      <c r="F136" s="323"/>
      <c r="G136" s="330"/>
      <c r="H136" s="330"/>
      <c r="I136" s="330"/>
      <c r="J136" s="330"/>
      <c r="K136" s="40">
        <f t="shared" ref="K136:K141" si="123">R136</f>
        <v>0</v>
      </c>
      <c r="L136" s="330"/>
      <c r="M136" s="323"/>
      <c r="N136" s="330"/>
      <c r="O136" s="330"/>
      <c r="P136" s="330"/>
      <c r="Q136" s="330"/>
      <c r="R136" s="330"/>
      <c r="S136" s="330"/>
    </row>
    <row r="137" spans="2:20" ht="15" customHeight="1">
      <c r="B137" s="329" t="s">
        <v>261</v>
      </c>
      <c r="C137" s="351">
        <f t="shared" si="98"/>
        <v>0</v>
      </c>
      <c r="D137" s="351">
        <f t="shared" si="99"/>
        <v>0</v>
      </c>
      <c r="E137" s="351">
        <f t="shared" si="100"/>
        <v>0</v>
      </c>
      <c r="F137" s="323"/>
      <c r="G137" s="330"/>
      <c r="H137" s="330"/>
      <c r="I137" s="330"/>
      <c r="J137" s="330"/>
      <c r="K137" s="40">
        <f t="shared" si="123"/>
        <v>0</v>
      </c>
      <c r="L137" s="330"/>
      <c r="M137" s="323"/>
      <c r="N137" s="330"/>
      <c r="O137" s="330"/>
      <c r="P137" s="330"/>
      <c r="Q137" s="330"/>
      <c r="R137" s="330"/>
      <c r="S137" s="330"/>
    </row>
    <row r="138" spans="2:20" ht="15" customHeight="1">
      <c r="B138" s="329" t="s">
        <v>262</v>
      </c>
      <c r="C138" s="351">
        <f t="shared" si="98"/>
        <v>0</v>
      </c>
      <c r="D138" s="351">
        <f t="shared" si="99"/>
        <v>0</v>
      </c>
      <c r="E138" s="351">
        <f t="shared" si="100"/>
        <v>0</v>
      </c>
      <c r="F138" s="323"/>
      <c r="G138" s="330"/>
      <c r="H138" s="330"/>
      <c r="I138" s="330"/>
      <c r="J138" s="330"/>
      <c r="K138" s="40">
        <f t="shared" si="123"/>
        <v>0</v>
      </c>
      <c r="L138" s="330"/>
      <c r="M138" s="323"/>
      <c r="N138" s="330"/>
      <c r="O138" s="330"/>
      <c r="P138" s="330"/>
      <c r="Q138" s="330"/>
      <c r="R138" s="330"/>
      <c r="S138" s="330"/>
    </row>
    <row r="139" spans="2:20" ht="15" customHeight="1">
      <c r="B139" s="329" t="s">
        <v>263</v>
      </c>
      <c r="C139" s="351">
        <f t="shared" si="98"/>
        <v>0</v>
      </c>
      <c r="D139" s="351">
        <f t="shared" si="99"/>
        <v>0</v>
      </c>
      <c r="E139" s="351">
        <f t="shared" si="100"/>
        <v>0</v>
      </c>
      <c r="F139" s="323"/>
      <c r="G139" s="330"/>
      <c r="H139" s="330"/>
      <c r="I139" s="330"/>
      <c r="J139" s="330"/>
      <c r="K139" s="40">
        <f t="shared" si="123"/>
        <v>0</v>
      </c>
      <c r="L139" s="330"/>
      <c r="M139" s="323"/>
      <c r="N139" s="330"/>
      <c r="O139" s="330"/>
      <c r="P139" s="330"/>
      <c r="Q139" s="330"/>
      <c r="R139" s="330"/>
      <c r="S139" s="330"/>
    </row>
    <row r="140" spans="2:20" ht="15" customHeight="1">
      <c r="B140" s="329" t="s">
        <v>430</v>
      </c>
      <c r="C140" s="351">
        <f t="shared" si="98"/>
        <v>0</v>
      </c>
      <c r="D140" s="351">
        <f t="shared" si="99"/>
        <v>0</v>
      </c>
      <c r="E140" s="351">
        <f t="shared" si="100"/>
        <v>0</v>
      </c>
      <c r="F140" s="323"/>
      <c r="G140" s="330"/>
      <c r="H140" s="330"/>
      <c r="I140" s="330"/>
      <c r="J140" s="330"/>
      <c r="K140" s="40">
        <f t="shared" si="123"/>
        <v>0</v>
      </c>
      <c r="L140" s="330"/>
      <c r="M140" s="323"/>
      <c r="N140" s="330"/>
      <c r="O140" s="330"/>
      <c r="P140" s="330"/>
      <c r="Q140" s="330"/>
      <c r="R140" s="330"/>
      <c r="S140" s="330"/>
    </row>
    <row r="141" spans="2:20" ht="15" customHeight="1">
      <c r="B141" s="329" t="s">
        <v>265</v>
      </c>
      <c r="C141" s="351">
        <f t="shared" si="98"/>
        <v>0</v>
      </c>
      <c r="D141" s="351">
        <f t="shared" si="99"/>
        <v>0</v>
      </c>
      <c r="E141" s="351">
        <f t="shared" si="100"/>
        <v>0</v>
      </c>
      <c r="F141" s="323"/>
      <c r="G141" s="330"/>
      <c r="H141" s="330"/>
      <c r="I141" s="330"/>
      <c r="J141" s="330"/>
      <c r="K141" s="40">
        <f t="shared" si="123"/>
        <v>0</v>
      </c>
      <c r="L141" s="330"/>
      <c r="M141" s="323"/>
      <c r="N141" s="330"/>
      <c r="O141" s="330"/>
      <c r="P141" s="330"/>
      <c r="Q141" s="330"/>
      <c r="R141" s="330"/>
      <c r="S141" s="330"/>
    </row>
    <row r="142" spans="2:20" s="43" customFormat="1" ht="15" customHeight="1">
      <c r="B142" s="333" t="s">
        <v>266</v>
      </c>
      <c r="C142" s="351">
        <f>+C143+C144+C145</f>
        <v>0</v>
      </c>
      <c r="D142" s="351">
        <f t="shared" ref="D142:E142" si="124">+D143+D144+D145</f>
        <v>0</v>
      </c>
      <c r="E142" s="351">
        <f t="shared" si="124"/>
        <v>0</v>
      </c>
      <c r="F142" s="323"/>
      <c r="G142" s="40">
        <f t="shared" ref="G142:K142" si="125">+G143+G144+G145</f>
        <v>0</v>
      </c>
      <c r="H142" s="40">
        <f t="shared" si="125"/>
        <v>0</v>
      </c>
      <c r="I142" s="40">
        <f t="shared" si="125"/>
        <v>0</v>
      </c>
      <c r="J142" s="40">
        <f t="shared" si="125"/>
        <v>0</v>
      </c>
      <c r="K142" s="40">
        <f t="shared" si="125"/>
        <v>0</v>
      </c>
      <c r="L142" s="40">
        <f>+L143+L144+L145</f>
        <v>0</v>
      </c>
      <c r="M142" s="323"/>
      <c r="N142" s="40">
        <f t="shared" ref="N142:S142" si="126">+N143+N144+N145</f>
        <v>0</v>
      </c>
      <c r="O142" s="40">
        <f t="shared" si="126"/>
        <v>0</v>
      </c>
      <c r="P142" s="40">
        <f t="shared" si="126"/>
        <v>0</v>
      </c>
      <c r="Q142" s="40">
        <f t="shared" si="126"/>
        <v>0</v>
      </c>
      <c r="R142" s="40">
        <f t="shared" si="126"/>
        <v>0</v>
      </c>
      <c r="S142" s="40">
        <f t="shared" si="126"/>
        <v>0</v>
      </c>
      <c r="T142" s="843"/>
    </row>
    <row r="143" spans="2:20" ht="15" customHeight="1">
      <c r="B143" s="334" t="s">
        <v>567</v>
      </c>
      <c r="C143" s="352">
        <f t="shared" ref="C143:C144" si="127">SUM(I143:L143)</f>
        <v>0</v>
      </c>
      <c r="D143" s="352">
        <f t="shared" ref="D143:D144" si="128">C143-E143</f>
        <v>0</v>
      </c>
      <c r="E143" s="352">
        <f t="shared" ref="E143:E145" si="129">SUM(P143:S143)</f>
        <v>0</v>
      </c>
      <c r="F143" s="323"/>
      <c r="G143" s="330"/>
      <c r="H143" s="330"/>
      <c r="I143" s="330"/>
      <c r="J143" s="330"/>
      <c r="K143" s="40">
        <f>R143</f>
        <v>0</v>
      </c>
      <c r="L143" s="330"/>
      <c r="M143" s="323"/>
      <c r="N143" s="330"/>
      <c r="O143" s="330"/>
      <c r="P143" s="330"/>
      <c r="Q143" s="330"/>
      <c r="R143" s="330"/>
      <c r="S143" s="330"/>
      <c r="T143" s="43"/>
    </row>
    <row r="144" spans="2:20" ht="15" customHeight="1">
      <c r="B144" s="334" t="s">
        <v>568</v>
      </c>
      <c r="C144" s="352">
        <f t="shared" si="127"/>
        <v>0</v>
      </c>
      <c r="D144" s="352">
        <f t="shared" si="128"/>
        <v>0</v>
      </c>
      <c r="E144" s="352">
        <f t="shared" si="129"/>
        <v>0</v>
      </c>
      <c r="F144" s="323"/>
      <c r="G144" s="330"/>
      <c r="H144" s="330"/>
      <c r="I144" s="330"/>
      <c r="J144" s="330"/>
      <c r="K144" s="40">
        <f>R144</f>
        <v>0</v>
      </c>
      <c r="L144" s="330"/>
      <c r="M144" s="323"/>
      <c r="N144" s="330"/>
      <c r="O144" s="330"/>
      <c r="P144" s="330"/>
      <c r="Q144" s="330"/>
      <c r="R144" s="330"/>
      <c r="S144" s="330"/>
      <c r="T144" s="43"/>
    </row>
    <row r="145" spans="2:20" ht="15" customHeight="1">
      <c r="B145" s="334" t="s">
        <v>453</v>
      </c>
      <c r="C145" s="352">
        <f t="shared" ref="C145" si="130">SUM(I145:L145)</f>
        <v>0</v>
      </c>
      <c r="D145" s="352">
        <f>C145-E145</f>
        <v>0</v>
      </c>
      <c r="E145" s="352">
        <f t="shared" si="129"/>
        <v>0</v>
      </c>
      <c r="F145" s="323"/>
      <c r="G145" s="330"/>
      <c r="H145" s="330"/>
      <c r="I145" s="330"/>
      <c r="J145" s="330"/>
      <c r="K145" s="40">
        <f t="shared" ref="K145" si="131">R145</f>
        <v>0</v>
      </c>
      <c r="L145" s="330"/>
      <c r="M145" s="323"/>
      <c r="N145" s="330"/>
      <c r="O145" s="330"/>
      <c r="P145" s="330"/>
      <c r="Q145" s="330"/>
      <c r="R145" s="330"/>
      <c r="S145" s="330"/>
      <c r="T145" s="43"/>
    </row>
    <row r="146" spans="2:20" ht="15" customHeight="1">
      <c r="B146" s="327" t="s">
        <v>256</v>
      </c>
      <c r="C146" s="351">
        <f>SUM(C10,C45)</f>
        <v>0</v>
      </c>
      <c r="D146" s="351">
        <f>SUM(D10,D45)</f>
        <v>0</v>
      </c>
      <c r="E146" s="351">
        <f>SUM(E10,E45)</f>
        <v>0</v>
      </c>
      <c r="F146" s="323"/>
      <c r="G146" s="40">
        <f t="shared" ref="G146:L146" si="132">SUM(G10,G45)</f>
        <v>0</v>
      </c>
      <c r="H146" s="40">
        <f t="shared" si="132"/>
        <v>0</v>
      </c>
      <c r="I146" s="40">
        <f t="shared" si="132"/>
        <v>0</v>
      </c>
      <c r="J146" s="40">
        <f t="shared" si="132"/>
        <v>0</v>
      </c>
      <c r="K146" s="40">
        <f t="shared" si="132"/>
        <v>0</v>
      </c>
      <c r="L146" s="40">
        <f t="shared" si="132"/>
        <v>0</v>
      </c>
      <c r="M146" s="323"/>
      <c r="N146" s="40">
        <f t="shared" ref="N146:S146" si="133">SUM(N10,N45)</f>
        <v>0</v>
      </c>
      <c r="O146" s="40">
        <f t="shared" si="133"/>
        <v>0</v>
      </c>
      <c r="P146" s="40">
        <f t="shared" si="133"/>
        <v>0</v>
      </c>
      <c r="Q146" s="40">
        <f t="shared" si="133"/>
        <v>0</v>
      </c>
      <c r="R146" s="40">
        <f t="shared" si="133"/>
        <v>0</v>
      </c>
      <c r="S146" s="40">
        <f t="shared" si="133"/>
        <v>0</v>
      </c>
    </row>
    <row r="147" spans="2:20" ht="12.75" customHeight="1">
      <c r="B147" s="353"/>
      <c r="C147" s="353"/>
      <c r="E147" s="55"/>
      <c r="F147" s="55"/>
      <c r="G147" s="56"/>
      <c r="H147" s="354"/>
      <c r="I147" s="55"/>
      <c r="J147" s="55"/>
      <c r="K147" s="55"/>
      <c r="L147" s="55"/>
      <c r="M147" s="55"/>
      <c r="N147" s="55"/>
      <c r="O147" s="55"/>
      <c r="P147" s="55"/>
      <c r="Q147" s="55"/>
      <c r="R147" s="55"/>
      <c r="S147" s="55"/>
    </row>
    <row r="149" spans="2:20" ht="12.75" customHeight="1">
      <c r="B149" s="2" t="s">
        <v>555</v>
      </c>
      <c r="C149" s="2"/>
    </row>
    <row r="150" spans="2:20" ht="12.75" customHeight="1">
      <c r="B150" s="1" t="s">
        <v>386</v>
      </c>
      <c r="C150" s="136" t="str">
        <f>IF(COUNTIF(L10:L146,"&gt;"&amp;0)+COUNTIF(S10:S146,"&gt;"&amp;0)&gt;0,"Commentary Required","OK")</f>
        <v>OK</v>
      </c>
    </row>
    <row r="151" spans="2:20" ht="12.75" customHeight="1">
      <c r="B151" s="1" t="s">
        <v>384</v>
      </c>
      <c r="C151" s="57"/>
    </row>
    <row r="153" spans="2:20" ht="12.75" customHeight="1">
      <c r="B153" s="5" t="s">
        <v>584</v>
      </c>
      <c r="C153" s="3"/>
    </row>
    <row r="154" spans="2:20" ht="12.75" customHeight="1">
      <c r="B154" s="1" t="s">
        <v>386</v>
      </c>
      <c r="C154" s="341" t="str">
        <f>IF(ABS(SUM('F.1 EBS'!I83:J83)-('F.G.2_PL'!C146-'F.G.2A_PL_Recog'!K146-'F.G.2B_PL_notRecog'!K146))&gt;C155,"Error","OK")</f>
        <v>OK</v>
      </c>
    </row>
    <row r="155" spans="2:20">
      <c r="B155" s="1" t="s">
        <v>383</v>
      </c>
      <c r="C155" s="136">
        <v>1</v>
      </c>
    </row>
  </sheetData>
  <sheetProtection insertHyperlinks="0"/>
  <mergeCells count="11">
    <mergeCell ref="G8:G9"/>
    <mergeCell ref="C2:D2"/>
    <mergeCell ref="C3:D3"/>
    <mergeCell ref="C4:D4"/>
    <mergeCell ref="B8:B9"/>
    <mergeCell ref="C8:E8"/>
    <mergeCell ref="H8:H9"/>
    <mergeCell ref="I8:L8"/>
    <mergeCell ref="N8:N9"/>
    <mergeCell ref="O8:O9"/>
    <mergeCell ref="P8:S8"/>
  </mergeCells>
  <phoneticPr fontId="46" type="noConversion"/>
  <conditionalFormatting sqref="B154">
    <cfRule type="cellIs" dxfId="131" priority="6" operator="equal">
      <formula>"Error"</formula>
    </cfRule>
  </conditionalFormatting>
  <conditionalFormatting sqref="C150">
    <cfRule type="cellIs" dxfId="130" priority="7" operator="equal">
      <formula>"Commentary Required"</formula>
    </cfRule>
    <cfRule type="cellIs" dxfId="129" priority="8" operator="equal">
      <formula>"OK"</formula>
    </cfRule>
    <cfRule type="cellIs" dxfId="128" priority="9" operator="equal">
      <formula>"Error"</formula>
    </cfRule>
  </conditionalFormatting>
  <conditionalFormatting sqref="C154:C155">
    <cfRule type="cellIs" dxfId="127" priority="1" operator="equal">
      <formula>"OK"</formula>
    </cfRule>
    <cfRule type="cellIs" dxfId="126" priority="2" operator="equal">
      <formula>"Error"</formula>
    </cfRule>
  </conditionalFormatting>
  <conditionalFormatting sqref="C155">
    <cfRule type="cellIs" dxfId="125" priority="3" operator="equal">
      <formula>"Warning"</formula>
    </cfRule>
    <cfRule type="expression" dxfId="124" priority="4">
      <formula>OR(C155="Error",C155="ERROR")</formula>
    </cfRule>
    <cfRule type="cellIs" dxfId="123" priority="5" operator="equal">
      <formula>"Warning"</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D00-000000000000}">
      <formula1>-99999999999</formula1>
      <formula2>99999999999</formula2>
    </dataValidation>
  </dataValidations>
  <pageMargins left="0.7" right="0.7" top="0.75" bottom="0.75" header="0.3" footer="0.3"/>
  <pageSetup paperSize="8"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8">
    <pageSetUpPr autoPageBreaks="0" fitToPage="1"/>
  </sheetPr>
  <dimension ref="A1:T151"/>
  <sheetViews>
    <sheetView topLeftCell="B1" zoomScaleNormal="100" workbookViewId="0">
      <selection activeCell="B1" sqref="B1"/>
    </sheetView>
  </sheetViews>
  <sheetFormatPr defaultColWidth="9.42578125" defaultRowHeight="12.75"/>
  <cols>
    <col min="1" max="1" width="2.42578125" style="2" hidden="1" customWidth="1"/>
    <col min="2" max="2" width="39.42578125" style="36" customWidth="1"/>
    <col min="3" max="5" width="16.42578125" style="2" customWidth="1"/>
    <col min="6" max="6" width="3.42578125" style="2" customWidth="1"/>
    <col min="7" max="10" width="16.42578125" style="2" customWidth="1"/>
    <col min="11" max="11" width="15" style="2" customWidth="1"/>
    <col min="12" max="12" width="16.42578125" style="2" customWidth="1"/>
    <col min="13" max="13" width="3.42578125" style="2" customWidth="1"/>
    <col min="14" max="15" width="16.42578125" style="2" customWidth="1"/>
    <col min="16" max="16" width="19.42578125" style="2" customWidth="1"/>
    <col min="17" max="19" width="16.42578125" style="2" customWidth="1"/>
    <col min="20" max="20" width="3.42578125" style="2" customWidth="1"/>
    <col min="21" max="16384" width="9.42578125" style="2"/>
  </cols>
  <sheetData>
    <row r="1" spans="2:20" s="43" customFormat="1" ht="15" customHeight="1">
      <c r="B1" s="227" t="s">
        <v>585</v>
      </c>
      <c r="C1" s="227"/>
      <c r="D1" s="355"/>
      <c r="E1" s="355"/>
      <c r="F1" s="355"/>
      <c r="G1" s="355"/>
      <c r="H1" s="355"/>
      <c r="I1" s="355"/>
      <c r="J1" s="356"/>
      <c r="K1" s="356"/>
      <c r="L1" s="356"/>
      <c r="M1" s="356"/>
      <c r="N1" s="356"/>
      <c r="O1" s="356"/>
      <c r="P1" s="356"/>
      <c r="Q1" s="356"/>
      <c r="R1" s="356"/>
      <c r="S1" s="356"/>
      <c r="T1" s="58"/>
    </row>
    <row r="2" spans="2:20" ht="15" customHeight="1">
      <c r="B2" s="309" t="s">
        <v>174</v>
      </c>
      <c r="C2" s="902"/>
      <c r="D2" s="903"/>
    </row>
    <row r="3" spans="2:20" ht="15" customHeight="1">
      <c r="B3" s="309" t="s">
        <v>175</v>
      </c>
      <c r="C3" s="904"/>
      <c r="D3" s="905"/>
    </row>
    <row r="4" spans="2:20" ht="15" customHeight="1">
      <c r="B4" s="309" t="s">
        <v>176</v>
      </c>
      <c r="C4" s="906"/>
      <c r="D4" s="907"/>
    </row>
    <row r="5" spans="2:20" ht="15" hidden="1" customHeight="1"/>
    <row r="6" spans="2:20" ht="12.75" customHeight="1">
      <c r="B6" s="36" t="s">
        <v>177</v>
      </c>
    </row>
    <row r="7" spans="2:20" ht="22.5" customHeight="1">
      <c r="B7" s="251" t="s">
        <v>181</v>
      </c>
      <c r="C7" s="251" t="s">
        <v>182</v>
      </c>
      <c r="D7" s="251" t="s">
        <v>183</v>
      </c>
      <c r="E7" s="251" t="s">
        <v>184</v>
      </c>
      <c r="F7" s="312"/>
      <c r="G7" s="251" t="s">
        <v>185</v>
      </c>
      <c r="H7" s="251" t="s">
        <v>186</v>
      </c>
      <c r="I7" s="251" t="s">
        <v>187</v>
      </c>
      <c r="J7" s="251" t="s">
        <v>188</v>
      </c>
      <c r="K7" s="251" t="s">
        <v>189</v>
      </c>
      <c r="L7" s="251" t="s">
        <v>190</v>
      </c>
      <c r="M7" s="312"/>
      <c r="N7" s="251" t="s">
        <v>191</v>
      </c>
      <c r="O7" s="251" t="s">
        <v>192</v>
      </c>
      <c r="P7" s="251" t="s">
        <v>193</v>
      </c>
      <c r="Q7" s="251" t="s">
        <v>194</v>
      </c>
      <c r="R7" s="251" t="s">
        <v>195</v>
      </c>
      <c r="S7" s="251" t="s">
        <v>196</v>
      </c>
      <c r="T7" s="37"/>
    </row>
    <row r="8" spans="2:20" ht="24.75" customHeight="1">
      <c r="B8" s="892" t="s">
        <v>393</v>
      </c>
      <c r="C8" s="893" t="s">
        <v>586</v>
      </c>
      <c r="D8" s="893"/>
      <c r="E8" s="893"/>
      <c r="F8" s="357"/>
      <c r="G8" s="893" t="s">
        <v>576</v>
      </c>
      <c r="H8" s="893"/>
      <c r="I8" s="893"/>
      <c r="J8" s="893"/>
      <c r="K8" s="893"/>
      <c r="L8" s="893"/>
      <c r="M8" s="38"/>
      <c r="N8" s="893" t="s">
        <v>579</v>
      </c>
      <c r="O8" s="893"/>
      <c r="P8" s="893"/>
      <c r="Q8" s="893"/>
      <c r="R8" s="893"/>
      <c r="S8" s="893"/>
      <c r="T8" s="38"/>
    </row>
    <row r="9" spans="2:20" ht="100.15" customHeight="1">
      <c r="B9" s="892"/>
      <c r="C9" s="313" t="s">
        <v>587</v>
      </c>
      <c r="D9" s="313" t="s">
        <v>588</v>
      </c>
      <c r="E9" s="313" t="s">
        <v>589</v>
      </c>
      <c r="F9" s="357"/>
      <c r="G9" s="313" t="s">
        <v>590</v>
      </c>
      <c r="H9" s="313" t="s">
        <v>591</v>
      </c>
      <c r="I9" s="313" t="s">
        <v>580</v>
      </c>
      <c r="J9" s="313" t="s">
        <v>581</v>
      </c>
      <c r="K9" s="313" t="s">
        <v>582</v>
      </c>
      <c r="L9" s="313" t="s">
        <v>583</v>
      </c>
      <c r="M9" s="38"/>
      <c r="N9" s="313" t="s">
        <v>592</v>
      </c>
      <c r="O9" s="313" t="s">
        <v>593</v>
      </c>
      <c r="P9" s="313" t="s">
        <v>580</v>
      </c>
      <c r="Q9" s="313" t="s">
        <v>581</v>
      </c>
      <c r="R9" s="313" t="s">
        <v>582</v>
      </c>
      <c r="S9" s="313" t="s">
        <v>583</v>
      </c>
      <c r="T9" s="38"/>
    </row>
    <row r="10" spans="2:20" ht="15" customHeight="1">
      <c r="B10" s="321" t="s">
        <v>412</v>
      </c>
      <c r="C10" s="351">
        <f>C11+C28</f>
        <v>0</v>
      </c>
      <c r="D10" s="351">
        <f t="shared" ref="D10:E10" si="0">D11+D28</f>
        <v>0</v>
      </c>
      <c r="E10" s="351">
        <f t="shared" si="0"/>
        <v>0</v>
      </c>
      <c r="F10" s="323"/>
      <c r="G10" s="40">
        <f t="shared" ref="G10:L10" si="1">G11+G28</f>
        <v>0</v>
      </c>
      <c r="H10" s="40">
        <f t="shared" si="1"/>
        <v>0</v>
      </c>
      <c r="I10" s="40">
        <f t="shared" si="1"/>
        <v>0</v>
      </c>
      <c r="J10" s="40">
        <f t="shared" si="1"/>
        <v>0</v>
      </c>
      <c r="K10" s="40">
        <f t="shared" si="1"/>
        <v>0</v>
      </c>
      <c r="L10" s="40">
        <f t="shared" si="1"/>
        <v>0</v>
      </c>
      <c r="M10" s="323"/>
      <c r="N10" s="40">
        <f t="shared" ref="N10:S10" si="2">N11+N28</f>
        <v>0</v>
      </c>
      <c r="O10" s="40">
        <f t="shared" si="2"/>
        <v>0</v>
      </c>
      <c r="P10" s="40">
        <f t="shared" si="2"/>
        <v>0</v>
      </c>
      <c r="Q10" s="40">
        <f t="shared" si="2"/>
        <v>0</v>
      </c>
      <c r="R10" s="40">
        <f t="shared" si="2"/>
        <v>0</v>
      </c>
      <c r="S10" s="40">
        <f t="shared" si="2"/>
        <v>0</v>
      </c>
      <c r="T10" s="51"/>
    </row>
    <row r="11" spans="2:20" ht="15" customHeight="1">
      <c r="B11" s="327" t="s">
        <v>414</v>
      </c>
      <c r="C11" s="351">
        <f>+SUM(C12:C18,C21,C24)</f>
        <v>0</v>
      </c>
      <c r="D11" s="351">
        <f>+SUM(D12:D18,D21,D24)</f>
        <v>0</v>
      </c>
      <c r="E11" s="351">
        <f>+SUM(E12:E18,E21,E24)</f>
        <v>0</v>
      </c>
      <c r="F11" s="323"/>
      <c r="G11" s="40">
        <f t="shared" ref="G11:L11" si="3">+SUM(G12:G18,G21,G24)</f>
        <v>0</v>
      </c>
      <c r="H11" s="40">
        <f t="shared" si="3"/>
        <v>0</v>
      </c>
      <c r="I11" s="40">
        <f t="shared" si="3"/>
        <v>0</v>
      </c>
      <c r="J11" s="40">
        <f t="shared" si="3"/>
        <v>0</v>
      </c>
      <c r="K11" s="40">
        <f t="shared" si="3"/>
        <v>0</v>
      </c>
      <c r="L11" s="40">
        <f t="shared" si="3"/>
        <v>0</v>
      </c>
      <c r="M11" s="323"/>
      <c r="N11" s="40">
        <f t="shared" ref="N11:S11" si="4">+SUM(N12:N18,N21,N24)</f>
        <v>0</v>
      </c>
      <c r="O11" s="40">
        <f t="shared" si="4"/>
        <v>0</v>
      </c>
      <c r="P11" s="40">
        <f t="shared" si="4"/>
        <v>0</v>
      </c>
      <c r="Q11" s="40">
        <f t="shared" si="4"/>
        <v>0</v>
      </c>
      <c r="R11" s="40">
        <f t="shared" si="4"/>
        <v>0</v>
      </c>
      <c r="S11" s="40">
        <f t="shared" si="4"/>
        <v>0</v>
      </c>
      <c r="T11" s="51"/>
    </row>
    <row r="12" spans="2:20" ht="15" customHeight="1">
      <c r="B12" s="329" t="s">
        <v>260</v>
      </c>
      <c r="C12" s="351">
        <f>SUM(I12:L12)-(G12-H12)</f>
        <v>0</v>
      </c>
      <c r="D12" s="351">
        <f t="shared" ref="D12:D17" si="5">C12-E12</f>
        <v>0</v>
      </c>
      <c r="E12" s="351">
        <f>SUM(P12:S12)-(N12-O12)</f>
        <v>0</v>
      </c>
      <c r="F12" s="323"/>
      <c r="G12" s="330"/>
      <c r="H12" s="330"/>
      <c r="I12" s="330"/>
      <c r="J12" s="330"/>
      <c r="K12" s="40">
        <f t="shared" ref="K12:K17" si="6">R12</f>
        <v>0</v>
      </c>
      <c r="L12" s="330"/>
      <c r="M12" s="323"/>
      <c r="N12" s="330"/>
      <c r="O12" s="330"/>
      <c r="P12" s="330"/>
      <c r="Q12" s="330"/>
      <c r="R12" s="330"/>
      <c r="S12" s="330"/>
      <c r="T12" s="51"/>
    </row>
    <row r="13" spans="2:20" ht="15" customHeight="1">
      <c r="B13" s="329" t="s">
        <v>261</v>
      </c>
      <c r="C13" s="351">
        <f t="shared" ref="C13:C17" si="7">SUM(I13:L13)-(G13-H13)</f>
        <v>0</v>
      </c>
      <c r="D13" s="351">
        <f t="shared" si="5"/>
        <v>0</v>
      </c>
      <c r="E13" s="351">
        <f t="shared" ref="E13:E17" si="8">SUM(P13:S13)-(N13-O13)</f>
        <v>0</v>
      </c>
      <c r="F13" s="323"/>
      <c r="G13" s="330"/>
      <c r="H13" s="330"/>
      <c r="I13" s="330"/>
      <c r="J13" s="330"/>
      <c r="K13" s="40">
        <f t="shared" si="6"/>
        <v>0</v>
      </c>
      <c r="L13" s="330"/>
      <c r="M13" s="323"/>
      <c r="N13" s="330"/>
      <c r="O13" s="330"/>
      <c r="P13" s="330"/>
      <c r="Q13" s="330"/>
      <c r="R13" s="330"/>
      <c r="S13" s="330"/>
      <c r="T13" s="52"/>
    </row>
    <row r="14" spans="2:20" ht="15" customHeight="1">
      <c r="B14" s="329" t="s">
        <v>419</v>
      </c>
      <c r="C14" s="351">
        <f t="shared" si="7"/>
        <v>0</v>
      </c>
      <c r="D14" s="351">
        <f t="shared" si="5"/>
        <v>0</v>
      </c>
      <c r="E14" s="351">
        <f t="shared" si="8"/>
        <v>0</v>
      </c>
      <c r="F14" s="323"/>
      <c r="G14" s="330"/>
      <c r="H14" s="330"/>
      <c r="I14" s="330"/>
      <c r="J14" s="330"/>
      <c r="K14" s="40">
        <f t="shared" si="6"/>
        <v>0</v>
      </c>
      <c r="L14" s="330"/>
      <c r="M14" s="323"/>
      <c r="N14" s="330"/>
      <c r="O14" s="330"/>
      <c r="P14" s="330"/>
      <c r="Q14" s="330"/>
      <c r="R14" s="330"/>
      <c r="S14" s="330"/>
      <c r="T14" s="842"/>
    </row>
    <row r="15" spans="2:20" ht="15" customHeight="1">
      <c r="B15" s="329" t="s">
        <v>422</v>
      </c>
      <c r="C15" s="351">
        <f t="shared" si="7"/>
        <v>0</v>
      </c>
      <c r="D15" s="351">
        <f t="shared" si="5"/>
        <v>0</v>
      </c>
      <c r="E15" s="351">
        <f t="shared" si="8"/>
        <v>0</v>
      </c>
      <c r="F15" s="323"/>
      <c r="G15" s="330"/>
      <c r="H15" s="330"/>
      <c r="I15" s="330"/>
      <c r="J15" s="330"/>
      <c r="K15" s="40">
        <f t="shared" si="6"/>
        <v>0</v>
      </c>
      <c r="L15" s="330"/>
      <c r="M15" s="323"/>
      <c r="N15" s="330"/>
      <c r="O15" s="330"/>
      <c r="P15" s="330"/>
      <c r="Q15" s="330"/>
      <c r="R15" s="330"/>
      <c r="S15" s="330"/>
      <c r="T15" s="842"/>
    </row>
    <row r="16" spans="2:20" ht="15" customHeight="1">
      <c r="B16" s="329" t="s">
        <v>425</v>
      </c>
      <c r="C16" s="351">
        <f t="shared" si="7"/>
        <v>0</v>
      </c>
      <c r="D16" s="351">
        <f t="shared" si="5"/>
        <v>0</v>
      </c>
      <c r="E16" s="351">
        <f t="shared" si="8"/>
        <v>0</v>
      </c>
      <c r="F16" s="323"/>
      <c r="G16" s="330"/>
      <c r="H16" s="330"/>
      <c r="I16" s="330"/>
      <c r="J16" s="330"/>
      <c r="K16" s="40">
        <f t="shared" si="6"/>
        <v>0</v>
      </c>
      <c r="L16" s="330"/>
      <c r="M16" s="323"/>
      <c r="N16" s="330"/>
      <c r="O16" s="330"/>
      <c r="P16" s="330"/>
      <c r="Q16" s="330"/>
      <c r="R16" s="330"/>
      <c r="S16" s="330"/>
      <c r="T16" s="842"/>
    </row>
    <row r="17" spans="2:20" ht="15" customHeight="1">
      <c r="B17" s="329" t="s">
        <v>263</v>
      </c>
      <c r="C17" s="351">
        <f t="shared" si="7"/>
        <v>0</v>
      </c>
      <c r="D17" s="351">
        <f t="shared" si="5"/>
        <v>0</v>
      </c>
      <c r="E17" s="351">
        <f t="shared" si="8"/>
        <v>0</v>
      </c>
      <c r="F17" s="323"/>
      <c r="G17" s="330"/>
      <c r="H17" s="330"/>
      <c r="I17" s="330"/>
      <c r="J17" s="330"/>
      <c r="K17" s="40">
        <f t="shared" si="6"/>
        <v>0</v>
      </c>
      <c r="L17" s="330"/>
      <c r="M17" s="323"/>
      <c r="N17" s="330"/>
      <c r="O17" s="330"/>
      <c r="P17" s="330"/>
      <c r="Q17" s="330"/>
      <c r="R17" s="330"/>
      <c r="S17" s="330"/>
      <c r="T17" s="842"/>
    </row>
    <row r="18" spans="2:20" ht="15" customHeight="1">
      <c r="B18" s="333" t="s">
        <v>430</v>
      </c>
      <c r="C18" s="351">
        <f>+C19+C20</f>
        <v>0</v>
      </c>
      <c r="D18" s="351">
        <f>+D19+D20</f>
        <v>0</v>
      </c>
      <c r="E18" s="351">
        <f>+E19+E20</f>
        <v>0</v>
      </c>
      <c r="F18" s="323"/>
      <c r="G18" s="40">
        <f t="shared" ref="G18:L18" si="9">+G19+G20</f>
        <v>0</v>
      </c>
      <c r="H18" s="40">
        <f t="shared" si="9"/>
        <v>0</v>
      </c>
      <c r="I18" s="40">
        <f t="shared" si="9"/>
        <v>0</v>
      </c>
      <c r="J18" s="40">
        <f t="shared" si="9"/>
        <v>0</v>
      </c>
      <c r="K18" s="40">
        <f t="shared" si="9"/>
        <v>0</v>
      </c>
      <c r="L18" s="40">
        <f t="shared" si="9"/>
        <v>0</v>
      </c>
      <c r="M18" s="323"/>
      <c r="N18" s="40">
        <f t="shared" ref="N18:S18" si="10">+N19+N20</f>
        <v>0</v>
      </c>
      <c r="O18" s="40">
        <f t="shared" si="10"/>
        <v>0</v>
      </c>
      <c r="P18" s="40">
        <f t="shared" si="10"/>
        <v>0</v>
      </c>
      <c r="Q18" s="40">
        <f t="shared" si="10"/>
        <v>0</v>
      </c>
      <c r="R18" s="40">
        <f t="shared" si="10"/>
        <v>0</v>
      </c>
      <c r="S18" s="40">
        <f t="shared" si="10"/>
        <v>0</v>
      </c>
      <c r="T18" s="842"/>
    </row>
    <row r="19" spans="2:20" ht="15" customHeight="1">
      <c r="B19" s="334" t="s">
        <v>432</v>
      </c>
      <c r="C19" s="352">
        <f t="shared" ref="C19:C20" si="11">SUM(I19:L19)-(G19-H19)</f>
        <v>0</v>
      </c>
      <c r="D19" s="352">
        <f t="shared" ref="D19:D20" si="12">C19-E19</f>
        <v>0</v>
      </c>
      <c r="E19" s="352">
        <f t="shared" ref="E19:E20" si="13">SUM(P19:S19)-(N19-O19)</f>
        <v>0</v>
      </c>
      <c r="F19" s="323"/>
      <c r="G19" s="330"/>
      <c r="H19" s="330"/>
      <c r="I19" s="330"/>
      <c r="J19" s="330"/>
      <c r="K19" s="40">
        <f>R19</f>
        <v>0</v>
      </c>
      <c r="L19" s="330"/>
      <c r="M19" s="323"/>
      <c r="N19" s="330"/>
      <c r="O19" s="330"/>
      <c r="P19" s="330"/>
      <c r="Q19" s="330"/>
      <c r="R19" s="330"/>
      <c r="S19" s="330"/>
      <c r="T19" s="842"/>
    </row>
    <row r="20" spans="2:20" ht="15" customHeight="1">
      <c r="B20" s="334" t="s">
        <v>435</v>
      </c>
      <c r="C20" s="352">
        <f t="shared" si="11"/>
        <v>0</v>
      </c>
      <c r="D20" s="352">
        <f t="shared" si="12"/>
        <v>0</v>
      </c>
      <c r="E20" s="352">
        <f t="shared" si="13"/>
        <v>0</v>
      </c>
      <c r="F20" s="323"/>
      <c r="G20" s="330"/>
      <c r="H20" s="330"/>
      <c r="I20" s="330"/>
      <c r="J20" s="330"/>
      <c r="K20" s="40">
        <f>R20</f>
        <v>0</v>
      </c>
      <c r="L20" s="330"/>
      <c r="M20" s="323"/>
      <c r="N20" s="330"/>
      <c r="O20" s="330"/>
      <c r="P20" s="330"/>
      <c r="Q20" s="330"/>
      <c r="R20" s="330"/>
      <c r="S20" s="330"/>
      <c r="T20" s="51"/>
    </row>
    <row r="21" spans="2:20" ht="15" customHeight="1">
      <c r="B21" s="333" t="s">
        <v>265</v>
      </c>
      <c r="C21" s="351">
        <f>+C22+C23</f>
        <v>0</v>
      </c>
      <c r="D21" s="351">
        <f>+D22+D23</f>
        <v>0</v>
      </c>
      <c r="E21" s="351">
        <f>+E22+E23</f>
        <v>0</v>
      </c>
      <c r="F21" s="323"/>
      <c r="G21" s="40">
        <f t="shared" ref="G21:L21" si="14">+G22+G23</f>
        <v>0</v>
      </c>
      <c r="H21" s="40">
        <f t="shared" si="14"/>
        <v>0</v>
      </c>
      <c r="I21" s="40">
        <f t="shared" si="14"/>
        <v>0</v>
      </c>
      <c r="J21" s="40">
        <f t="shared" si="14"/>
        <v>0</v>
      </c>
      <c r="K21" s="40">
        <f t="shared" si="14"/>
        <v>0</v>
      </c>
      <c r="L21" s="40">
        <f t="shared" si="14"/>
        <v>0</v>
      </c>
      <c r="M21" s="323"/>
      <c r="N21" s="40">
        <f t="shared" ref="N21:S21" si="15">+N22+N23</f>
        <v>0</v>
      </c>
      <c r="O21" s="40">
        <f t="shared" si="15"/>
        <v>0</v>
      </c>
      <c r="P21" s="40">
        <f t="shared" si="15"/>
        <v>0</v>
      </c>
      <c r="Q21" s="40">
        <f t="shared" si="15"/>
        <v>0</v>
      </c>
      <c r="R21" s="40">
        <f t="shared" si="15"/>
        <v>0</v>
      </c>
      <c r="S21" s="40">
        <f t="shared" si="15"/>
        <v>0</v>
      </c>
      <c r="T21" s="52"/>
    </row>
    <row r="22" spans="2:20" ht="15" customHeight="1">
      <c r="B22" s="334" t="s">
        <v>439</v>
      </c>
      <c r="C22" s="352">
        <f t="shared" ref="C22:C23" si="16">SUM(I22:L22)-(G22-H22)</f>
        <v>0</v>
      </c>
      <c r="D22" s="352">
        <f t="shared" ref="D22:D23" si="17">C22-E22</f>
        <v>0</v>
      </c>
      <c r="E22" s="352">
        <f t="shared" ref="E22:E23" si="18">SUM(P22:S22)-(N22-O22)</f>
        <v>0</v>
      </c>
      <c r="F22" s="323"/>
      <c r="G22" s="330"/>
      <c r="H22" s="330"/>
      <c r="I22" s="330"/>
      <c r="J22" s="330"/>
      <c r="K22" s="40">
        <f>R22</f>
        <v>0</v>
      </c>
      <c r="L22" s="330"/>
      <c r="M22" s="323"/>
      <c r="N22" s="330"/>
      <c r="O22" s="330"/>
      <c r="P22" s="330"/>
      <c r="Q22" s="330"/>
      <c r="R22" s="330"/>
      <c r="S22" s="330"/>
      <c r="T22" s="842"/>
    </row>
    <row r="23" spans="2:20" ht="15" customHeight="1">
      <c r="B23" s="334" t="s">
        <v>442</v>
      </c>
      <c r="C23" s="352">
        <f t="shared" si="16"/>
        <v>0</v>
      </c>
      <c r="D23" s="352">
        <f t="shared" si="17"/>
        <v>0</v>
      </c>
      <c r="E23" s="352">
        <f t="shared" si="18"/>
        <v>0</v>
      </c>
      <c r="F23" s="323"/>
      <c r="G23" s="330"/>
      <c r="H23" s="330"/>
      <c r="I23" s="330"/>
      <c r="J23" s="330"/>
      <c r="K23" s="40">
        <f>R23</f>
        <v>0</v>
      </c>
      <c r="L23" s="330"/>
      <c r="M23" s="323"/>
      <c r="N23" s="330"/>
      <c r="O23" s="330"/>
      <c r="P23" s="330"/>
      <c r="Q23" s="330"/>
      <c r="R23" s="330"/>
      <c r="S23" s="330"/>
      <c r="T23" s="51"/>
    </row>
    <row r="24" spans="2:20" s="43" customFormat="1" ht="15" customHeight="1">
      <c r="B24" s="333" t="s">
        <v>266</v>
      </c>
      <c r="C24" s="351">
        <f>+C25+C26+C27</f>
        <v>0</v>
      </c>
      <c r="D24" s="351">
        <f t="shared" ref="D24:E24" si="19">+D25+D26+D27</f>
        <v>0</v>
      </c>
      <c r="E24" s="351">
        <f t="shared" si="19"/>
        <v>0</v>
      </c>
      <c r="F24" s="358"/>
      <c r="G24" s="40">
        <f t="shared" ref="G24:K24" si="20">+G25+G26+G27</f>
        <v>0</v>
      </c>
      <c r="H24" s="40">
        <f t="shared" si="20"/>
        <v>0</v>
      </c>
      <c r="I24" s="40">
        <f t="shared" si="20"/>
        <v>0</v>
      </c>
      <c r="J24" s="40">
        <f t="shared" si="20"/>
        <v>0</v>
      </c>
      <c r="K24" s="40">
        <f t="shared" si="20"/>
        <v>0</v>
      </c>
      <c r="L24" s="40">
        <f>+L25+L26+L27</f>
        <v>0</v>
      </c>
      <c r="M24" s="358"/>
      <c r="N24" s="40">
        <f t="shared" ref="N24:S24" si="21">+N25+N26+N27</f>
        <v>0</v>
      </c>
      <c r="O24" s="40">
        <f t="shared" si="21"/>
        <v>0</v>
      </c>
      <c r="P24" s="40">
        <f t="shared" si="21"/>
        <v>0</v>
      </c>
      <c r="Q24" s="40">
        <f t="shared" si="21"/>
        <v>0</v>
      </c>
      <c r="R24" s="40">
        <f t="shared" si="21"/>
        <v>0</v>
      </c>
      <c r="S24" s="40">
        <f t="shared" si="21"/>
        <v>0</v>
      </c>
      <c r="T24" s="54"/>
    </row>
    <row r="25" spans="2:20" s="43" customFormat="1" ht="15" customHeight="1">
      <c r="B25" s="334" t="s">
        <v>567</v>
      </c>
      <c r="C25" s="352">
        <f t="shared" ref="C25:C27" si="22">SUM(I25:L25)-(G25-H25)</f>
        <v>0</v>
      </c>
      <c r="D25" s="352">
        <f t="shared" ref="D25:D27" si="23">C25-E25</f>
        <v>0</v>
      </c>
      <c r="E25" s="352">
        <f t="shared" ref="E25:E27" si="24">SUM(P25:S25)-(N25-O25)</f>
        <v>0</v>
      </c>
      <c r="F25" s="358"/>
      <c r="G25" s="330"/>
      <c r="H25" s="330"/>
      <c r="I25" s="330"/>
      <c r="J25" s="330"/>
      <c r="K25" s="40">
        <f>R25</f>
        <v>0</v>
      </c>
      <c r="L25" s="330"/>
      <c r="M25" s="358"/>
      <c r="N25" s="330"/>
      <c r="O25" s="330"/>
      <c r="P25" s="330"/>
      <c r="Q25" s="330"/>
      <c r="R25" s="330"/>
      <c r="S25" s="330"/>
      <c r="T25" s="843"/>
    </row>
    <row r="26" spans="2:20" s="43" customFormat="1" ht="15" customHeight="1">
      <c r="B26" s="334" t="s">
        <v>568</v>
      </c>
      <c r="C26" s="352">
        <f t="shared" ref="C26" si="25">SUM(I26:L26)-(G26-H26)</f>
        <v>0</v>
      </c>
      <c r="D26" s="352">
        <f t="shared" si="23"/>
        <v>0</v>
      </c>
      <c r="E26" s="352">
        <f t="shared" ref="E26" si="26">SUM(P26:S26)-(N26-O26)</f>
        <v>0</v>
      </c>
      <c r="F26" s="358"/>
      <c r="G26" s="330"/>
      <c r="H26" s="330"/>
      <c r="I26" s="330"/>
      <c r="J26" s="330"/>
      <c r="K26" s="40">
        <f>R26</f>
        <v>0</v>
      </c>
      <c r="L26" s="330"/>
      <c r="M26" s="358"/>
      <c r="N26" s="330"/>
      <c r="O26" s="330"/>
      <c r="P26" s="330"/>
      <c r="Q26" s="330"/>
      <c r="R26" s="330"/>
      <c r="S26" s="330"/>
      <c r="T26" s="843"/>
    </row>
    <row r="27" spans="2:20" s="43" customFormat="1" ht="15" customHeight="1">
      <c r="B27" s="334" t="s">
        <v>453</v>
      </c>
      <c r="C27" s="352">
        <f t="shared" si="22"/>
        <v>0</v>
      </c>
      <c r="D27" s="352">
        <f t="shared" si="23"/>
        <v>0</v>
      </c>
      <c r="E27" s="352">
        <f t="shared" si="24"/>
        <v>0</v>
      </c>
      <c r="F27" s="358"/>
      <c r="G27" s="330"/>
      <c r="H27" s="330"/>
      <c r="I27" s="330"/>
      <c r="J27" s="330"/>
      <c r="K27" s="40">
        <f>R27</f>
        <v>0</v>
      </c>
      <c r="L27" s="330"/>
      <c r="M27" s="358"/>
      <c r="N27" s="330"/>
      <c r="O27" s="330"/>
      <c r="P27" s="330"/>
      <c r="Q27" s="330"/>
      <c r="R27" s="330"/>
      <c r="S27" s="330"/>
      <c r="T27" s="53"/>
    </row>
    <row r="28" spans="2:20" ht="15" customHeight="1">
      <c r="B28" s="327" t="s">
        <v>456</v>
      </c>
      <c r="C28" s="351">
        <f>+SUM(C29:C35,C38,C41)</f>
        <v>0</v>
      </c>
      <c r="D28" s="351">
        <f>+SUM(D29:D35,D38,D41)</f>
        <v>0</v>
      </c>
      <c r="E28" s="351">
        <f>+SUM(E29:E35,E38,E41)</f>
        <v>0</v>
      </c>
      <c r="F28" s="323"/>
      <c r="G28" s="40">
        <f t="shared" ref="G28:L28" si="27">+SUM(G29:G35,G38,G41)</f>
        <v>0</v>
      </c>
      <c r="H28" s="40">
        <f t="shared" si="27"/>
        <v>0</v>
      </c>
      <c r="I28" s="40">
        <f t="shared" si="27"/>
        <v>0</v>
      </c>
      <c r="J28" s="40">
        <f t="shared" si="27"/>
        <v>0</v>
      </c>
      <c r="K28" s="40">
        <f t="shared" si="27"/>
        <v>0</v>
      </c>
      <c r="L28" s="40">
        <f t="shared" si="27"/>
        <v>0</v>
      </c>
      <c r="M28" s="323"/>
      <c r="N28" s="40">
        <f t="shared" ref="N28:S28" si="28">+SUM(N29:N35,N38,N41)</f>
        <v>0</v>
      </c>
      <c r="O28" s="40">
        <f t="shared" si="28"/>
        <v>0</v>
      </c>
      <c r="P28" s="40">
        <f t="shared" si="28"/>
        <v>0</v>
      </c>
      <c r="Q28" s="40">
        <f t="shared" si="28"/>
        <v>0</v>
      </c>
      <c r="R28" s="40">
        <f t="shared" si="28"/>
        <v>0</v>
      </c>
      <c r="S28" s="40">
        <f t="shared" si="28"/>
        <v>0</v>
      </c>
      <c r="T28" s="51"/>
    </row>
    <row r="29" spans="2:20" ht="15" customHeight="1">
      <c r="B29" s="329" t="s">
        <v>260</v>
      </c>
      <c r="C29" s="351">
        <f t="shared" ref="C29:C34" si="29">SUM(I29:L29)-(G29-H29)</f>
        <v>0</v>
      </c>
      <c r="D29" s="351">
        <f t="shared" ref="D29:D34" si="30">C29-E29</f>
        <v>0</v>
      </c>
      <c r="E29" s="351">
        <f t="shared" ref="E29:E34" si="31">SUM(P29:S29)-(N29-O29)</f>
        <v>0</v>
      </c>
      <c r="F29" s="323"/>
      <c r="G29" s="330"/>
      <c r="H29" s="330"/>
      <c r="I29" s="330"/>
      <c r="J29" s="330"/>
      <c r="K29" s="40">
        <f t="shared" ref="K29:K34" si="32">R29</f>
        <v>0</v>
      </c>
      <c r="L29" s="330"/>
      <c r="M29" s="323"/>
      <c r="N29" s="330"/>
      <c r="O29" s="330"/>
      <c r="P29" s="330"/>
      <c r="Q29" s="330"/>
      <c r="R29" s="330"/>
      <c r="S29" s="330"/>
      <c r="T29" s="51"/>
    </row>
    <row r="30" spans="2:20" ht="15" customHeight="1">
      <c r="B30" s="329" t="s">
        <v>261</v>
      </c>
      <c r="C30" s="351">
        <f t="shared" si="29"/>
        <v>0</v>
      </c>
      <c r="D30" s="351">
        <f t="shared" si="30"/>
        <v>0</v>
      </c>
      <c r="E30" s="351">
        <f t="shared" si="31"/>
        <v>0</v>
      </c>
      <c r="F30" s="323"/>
      <c r="G30" s="330"/>
      <c r="H30" s="330"/>
      <c r="I30" s="330"/>
      <c r="J30" s="330"/>
      <c r="K30" s="40">
        <f t="shared" si="32"/>
        <v>0</v>
      </c>
      <c r="L30" s="330"/>
      <c r="M30" s="323"/>
      <c r="N30" s="330"/>
      <c r="O30" s="330"/>
      <c r="P30" s="330"/>
      <c r="Q30" s="330"/>
      <c r="R30" s="330"/>
      <c r="S30" s="330"/>
      <c r="T30" s="52"/>
    </row>
    <row r="31" spans="2:20" ht="15" customHeight="1">
      <c r="B31" s="329" t="s">
        <v>419</v>
      </c>
      <c r="C31" s="351">
        <f t="shared" si="29"/>
        <v>0</v>
      </c>
      <c r="D31" s="351">
        <f t="shared" si="30"/>
        <v>0</v>
      </c>
      <c r="E31" s="351">
        <f t="shared" si="31"/>
        <v>0</v>
      </c>
      <c r="F31" s="323"/>
      <c r="G31" s="330"/>
      <c r="H31" s="330"/>
      <c r="I31" s="330"/>
      <c r="J31" s="330"/>
      <c r="K31" s="40">
        <f t="shared" si="32"/>
        <v>0</v>
      </c>
      <c r="L31" s="330"/>
      <c r="M31" s="323"/>
      <c r="N31" s="330"/>
      <c r="O31" s="330"/>
      <c r="P31" s="330"/>
      <c r="Q31" s="330"/>
      <c r="R31" s="330"/>
      <c r="S31" s="330"/>
      <c r="T31" s="842"/>
    </row>
    <row r="32" spans="2:20" ht="15" customHeight="1">
      <c r="B32" s="329" t="s">
        <v>422</v>
      </c>
      <c r="C32" s="351">
        <f t="shared" si="29"/>
        <v>0</v>
      </c>
      <c r="D32" s="351">
        <f t="shared" si="30"/>
        <v>0</v>
      </c>
      <c r="E32" s="351">
        <f t="shared" si="31"/>
        <v>0</v>
      </c>
      <c r="F32" s="323"/>
      <c r="G32" s="330"/>
      <c r="H32" s="330"/>
      <c r="I32" s="330"/>
      <c r="J32" s="330"/>
      <c r="K32" s="40">
        <f t="shared" si="32"/>
        <v>0</v>
      </c>
      <c r="L32" s="330"/>
      <c r="M32" s="323"/>
      <c r="N32" s="330"/>
      <c r="O32" s="330"/>
      <c r="P32" s="330"/>
      <c r="Q32" s="330"/>
      <c r="R32" s="330"/>
      <c r="S32" s="330"/>
      <c r="T32" s="842"/>
    </row>
    <row r="33" spans="2:20" ht="15" customHeight="1">
      <c r="B33" s="329" t="s">
        <v>425</v>
      </c>
      <c r="C33" s="351">
        <f t="shared" si="29"/>
        <v>0</v>
      </c>
      <c r="D33" s="351">
        <f t="shared" si="30"/>
        <v>0</v>
      </c>
      <c r="E33" s="351">
        <f t="shared" si="31"/>
        <v>0</v>
      </c>
      <c r="F33" s="323"/>
      <c r="G33" s="330"/>
      <c r="H33" s="330"/>
      <c r="I33" s="330"/>
      <c r="J33" s="330"/>
      <c r="K33" s="40">
        <f t="shared" si="32"/>
        <v>0</v>
      </c>
      <c r="L33" s="330"/>
      <c r="M33" s="323"/>
      <c r="N33" s="330"/>
      <c r="O33" s="330"/>
      <c r="P33" s="330"/>
      <c r="Q33" s="330"/>
      <c r="R33" s="330"/>
      <c r="S33" s="330"/>
      <c r="T33" s="842"/>
    </row>
    <row r="34" spans="2:20" ht="15" customHeight="1">
      <c r="B34" s="329" t="s">
        <v>263</v>
      </c>
      <c r="C34" s="351">
        <f t="shared" si="29"/>
        <v>0</v>
      </c>
      <c r="D34" s="351">
        <f t="shared" si="30"/>
        <v>0</v>
      </c>
      <c r="E34" s="351">
        <f t="shared" si="31"/>
        <v>0</v>
      </c>
      <c r="F34" s="323"/>
      <c r="G34" s="330"/>
      <c r="H34" s="330"/>
      <c r="I34" s="330"/>
      <c r="J34" s="330"/>
      <c r="K34" s="40">
        <f t="shared" si="32"/>
        <v>0</v>
      </c>
      <c r="L34" s="330"/>
      <c r="M34" s="323"/>
      <c r="N34" s="330"/>
      <c r="O34" s="330"/>
      <c r="P34" s="330"/>
      <c r="Q34" s="330"/>
      <c r="R34" s="330"/>
      <c r="S34" s="330"/>
      <c r="T34" s="842"/>
    </row>
    <row r="35" spans="2:20" ht="15" customHeight="1">
      <c r="B35" s="333" t="s">
        <v>430</v>
      </c>
      <c r="C35" s="351">
        <f>+C36+C37</f>
        <v>0</v>
      </c>
      <c r="D35" s="351">
        <f>+D36+D37</f>
        <v>0</v>
      </c>
      <c r="E35" s="351">
        <f>+E36+E37</f>
        <v>0</v>
      </c>
      <c r="F35" s="323"/>
      <c r="G35" s="40">
        <f t="shared" ref="G35:L35" si="33">+G36+G37</f>
        <v>0</v>
      </c>
      <c r="H35" s="40">
        <f t="shared" si="33"/>
        <v>0</v>
      </c>
      <c r="I35" s="40">
        <f t="shared" si="33"/>
        <v>0</v>
      </c>
      <c r="J35" s="40">
        <f t="shared" si="33"/>
        <v>0</v>
      </c>
      <c r="K35" s="40">
        <f t="shared" si="33"/>
        <v>0</v>
      </c>
      <c r="L35" s="40">
        <f t="shared" si="33"/>
        <v>0</v>
      </c>
      <c r="M35" s="323"/>
      <c r="N35" s="40">
        <f t="shared" ref="N35:S35" si="34">+N36+N37</f>
        <v>0</v>
      </c>
      <c r="O35" s="40">
        <f t="shared" si="34"/>
        <v>0</v>
      </c>
      <c r="P35" s="40">
        <f t="shared" si="34"/>
        <v>0</v>
      </c>
      <c r="Q35" s="40">
        <f t="shared" si="34"/>
        <v>0</v>
      </c>
      <c r="R35" s="40">
        <f t="shared" si="34"/>
        <v>0</v>
      </c>
      <c r="S35" s="40">
        <f t="shared" si="34"/>
        <v>0</v>
      </c>
      <c r="T35" s="842"/>
    </row>
    <row r="36" spans="2:20" ht="15" customHeight="1">
      <c r="B36" s="334" t="s">
        <v>432</v>
      </c>
      <c r="C36" s="352">
        <f t="shared" ref="C36:C37" si="35">SUM(I36:L36)-(G36-H36)</f>
        <v>0</v>
      </c>
      <c r="D36" s="352">
        <f t="shared" ref="D36:D37" si="36">C36-E36</f>
        <v>0</v>
      </c>
      <c r="E36" s="352">
        <f t="shared" ref="E36:E37" si="37">SUM(P36:S36)-(N36-O36)</f>
        <v>0</v>
      </c>
      <c r="F36" s="323"/>
      <c r="G36" s="330"/>
      <c r="H36" s="330"/>
      <c r="I36" s="330"/>
      <c r="J36" s="330"/>
      <c r="K36" s="40">
        <f>R36</f>
        <v>0</v>
      </c>
      <c r="L36" s="330"/>
      <c r="M36" s="323"/>
      <c r="N36" s="330"/>
      <c r="O36" s="330"/>
      <c r="P36" s="330"/>
      <c r="Q36" s="330"/>
      <c r="R36" s="330"/>
      <c r="S36" s="330"/>
      <c r="T36" s="842"/>
    </row>
    <row r="37" spans="2:20" ht="15" customHeight="1">
      <c r="B37" s="334" t="s">
        <v>435</v>
      </c>
      <c r="C37" s="352">
        <f t="shared" si="35"/>
        <v>0</v>
      </c>
      <c r="D37" s="352">
        <f t="shared" si="36"/>
        <v>0</v>
      </c>
      <c r="E37" s="352">
        <f t="shared" si="37"/>
        <v>0</v>
      </c>
      <c r="F37" s="323"/>
      <c r="G37" s="330"/>
      <c r="H37" s="330"/>
      <c r="I37" s="330"/>
      <c r="J37" s="330"/>
      <c r="K37" s="40">
        <f>R37</f>
        <v>0</v>
      </c>
      <c r="L37" s="330"/>
      <c r="M37" s="323"/>
      <c r="N37" s="330"/>
      <c r="O37" s="330"/>
      <c r="P37" s="330"/>
      <c r="Q37" s="330"/>
      <c r="R37" s="330"/>
      <c r="S37" s="330"/>
      <c r="T37" s="51"/>
    </row>
    <row r="38" spans="2:20" ht="15" customHeight="1">
      <c r="B38" s="333" t="s">
        <v>265</v>
      </c>
      <c r="C38" s="351">
        <f>+C39+C40</f>
        <v>0</v>
      </c>
      <c r="D38" s="351">
        <f>+D39+D40</f>
        <v>0</v>
      </c>
      <c r="E38" s="351">
        <f>+E39+E40</f>
        <v>0</v>
      </c>
      <c r="F38" s="323"/>
      <c r="G38" s="40">
        <f t="shared" ref="G38:L38" si="38">+G39+G40</f>
        <v>0</v>
      </c>
      <c r="H38" s="40">
        <f t="shared" si="38"/>
        <v>0</v>
      </c>
      <c r="I38" s="40">
        <f t="shared" si="38"/>
        <v>0</v>
      </c>
      <c r="J38" s="40">
        <f t="shared" si="38"/>
        <v>0</v>
      </c>
      <c r="K38" s="40">
        <f t="shared" si="38"/>
        <v>0</v>
      </c>
      <c r="L38" s="40">
        <f t="shared" si="38"/>
        <v>0</v>
      </c>
      <c r="M38" s="323"/>
      <c r="N38" s="40">
        <f t="shared" ref="N38:S38" si="39">+N39+N40</f>
        <v>0</v>
      </c>
      <c r="O38" s="40">
        <f t="shared" si="39"/>
        <v>0</v>
      </c>
      <c r="P38" s="40">
        <f t="shared" si="39"/>
        <v>0</v>
      </c>
      <c r="Q38" s="40">
        <f t="shared" si="39"/>
        <v>0</v>
      </c>
      <c r="R38" s="40">
        <f t="shared" si="39"/>
        <v>0</v>
      </c>
      <c r="S38" s="40">
        <f t="shared" si="39"/>
        <v>0</v>
      </c>
      <c r="T38" s="52"/>
    </row>
    <row r="39" spans="2:20" ht="15" customHeight="1">
      <c r="B39" s="334" t="s">
        <v>439</v>
      </c>
      <c r="C39" s="352">
        <f t="shared" ref="C39:C40" si="40">SUM(I39:L39)-(G39-H39)</f>
        <v>0</v>
      </c>
      <c r="D39" s="352">
        <f t="shared" ref="D39:D40" si="41">C39-E39</f>
        <v>0</v>
      </c>
      <c r="E39" s="352">
        <f t="shared" ref="E39:E40" si="42">SUM(P39:S39)-(N39-O39)</f>
        <v>0</v>
      </c>
      <c r="F39" s="323"/>
      <c r="G39" s="330"/>
      <c r="H39" s="330"/>
      <c r="I39" s="330"/>
      <c r="J39" s="330"/>
      <c r="K39" s="40">
        <f>R39</f>
        <v>0</v>
      </c>
      <c r="L39" s="330"/>
      <c r="M39" s="323"/>
      <c r="N39" s="330"/>
      <c r="O39" s="330"/>
      <c r="P39" s="330"/>
      <c r="Q39" s="330"/>
      <c r="R39" s="330"/>
      <c r="S39" s="330"/>
      <c r="T39" s="842"/>
    </row>
    <row r="40" spans="2:20" ht="15" customHeight="1">
      <c r="B40" s="334" t="s">
        <v>442</v>
      </c>
      <c r="C40" s="352">
        <f t="shared" si="40"/>
        <v>0</v>
      </c>
      <c r="D40" s="352">
        <f t="shared" si="41"/>
        <v>0</v>
      </c>
      <c r="E40" s="352">
        <f t="shared" si="42"/>
        <v>0</v>
      </c>
      <c r="F40" s="323"/>
      <c r="G40" s="330"/>
      <c r="H40" s="330"/>
      <c r="I40" s="330"/>
      <c r="J40" s="330"/>
      <c r="K40" s="40">
        <f>R40</f>
        <v>0</v>
      </c>
      <c r="L40" s="330"/>
      <c r="M40" s="323"/>
      <c r="N40" s="330"/>
      <c r="O40" s="330"/>
      <c r="P40" s="330"/>
      <c r="Q40" s="330"/>
      <c r="R40" s="330"/>
      <c r="S40" s="330"/>
      <c r="T40" s="51"/>
    </row>
    <row r="41" spans="2:20" ht="15" customHeight="1">
      <c r="B41" s="333" t="s">
        <v>266</v>
      </c>
      <c r="C41" s="351">
        <f>+C42+C43+C44</f>
        <v>0</v>
      </c>
      <c r="D41" s="351">
        <f t="shared" ref="D41:E41" si="43">+D42+D43+D44</f>
        <v>0</v>
      </c>
      <c r="E41" s="351">
        <f t="shared" si="43"/>
        <v>0</v>
      </c>
      <c r="F41" s="358"/>
      <c r="G41" s="40">
        <f t="shared" ref="G41:K41" si="44">+G42+G43+G44</f>
        <v>0</v>
      </c>
      <c r="H41" s="40">
        <f t="shared" si="44"/>
        <v>0</v>
      </c>
      <c r="I41" s="40">
        <f t="shared" si="44"/>
        <v>0</v>
      </c>
      <c r="J41" s="40">
        <f t="shared" si="44"/>
        <v>0</v>
      </c>
      <c r="K41" s="40">
        <f t="shared" si="44"/>
        <v>0</v>
      </c>
      <c r="L41" s="40">
        <f>+L42+L43+L44</f>
        <v>0</v>
      </c>
      <c r="M41" s="358"/>
      <c r="N41" s="40">
        <f t="shared" ref="N41:S41" si="45">+N42+N43+N44</f>
        <v>0</v>
      </c>
      <c r="O41" s="40">
        <f t="shared" si="45"/>
        <v>0</v>
      </c>
      <c r="P41" s="40">
        <f t="shared" si="45"/>
        <v>0</v>
      </c>
      <c r="Q41" s="40">
        <f t="shared" si="45"/>
        <v>0</v>
      </c>
      <c r="R41" s="40">
        <f t="shared" si="45"/>
        <v>0</v>
      </c>
      <c r="S41" s="40">
        <f t="shared" si="45"/>
        <v>0</v>
      </c>
      <c r="T41" s="54"/>
    </row>
    <row r="42" spans="2:20" ht="15" customHeight="1">
      <c r="B42" s="334" t="s">
        <v>567</v>
      </c>
      <c r="C42" s="352">
        <f t="shared" ref="C42:C44" si="46">SUM(I42:L42)-(G42-H42)</f>
        <v>0</v>
      </c>
      <c r="D42" s="352">
        <f t="shared" ref="D42:D44" si="47">C42-E42</f>
        <v>0</v>
      </c>
      <c r="E42" s="352">
        <f t="shared" ref="E42:E44" si="48">SUM(P42:S42)-(N42-O42)</f>
        <v>0</v>
      </c>
      <c r="F42" s="358"/>
      <c r="G42" s="330"/>
      <c r="H42" s="330"/>
      <c r="I42" s="330"/>
      <c r="J42" s="330"/>
      <c r="K42" s="40">
        <f>R42</f>
        <v>0</v>
      </c>
      <c r="L42" s="330"/>
      <c r="M42" s="358"/>
      <c r="N42" s="330"/>
      <c r="O42" s="330"/>
      <c r="P42" s="330"/>
      <c r="Q42" s="330"/>
      <c r="R42" s="330"/>
      <c r="S42" s="330"/>
      <c r="T42" s="843"/>
    </row>
    <row r="43" spans="2:20" ht="15" customHeight="1">
      <c r="B43" s="334" t="s">
        <v>568</v>
      </c>
      <c r="C43" s="352">
        <f t="shared" si="46"/>
        <v>0</v>
      </c>
      <c r="D43" s="352">
        <f t="shared" si="47"/>
        <v>0</v>
      </c>
      <c r="E43" s="352">
        <f t="shared" si="48"/>
        <v>0</v>
      </c>
      <c r="F43" s="358"/>
      <c r="G43" s="330"/>
      <c r="H43" s="330"/>
      <c r="I43" s="330"/>
      <c r="J43" s="330"/>
      <c r="K43" s="40">
        <f>R43</f>
        <v>0</v>
      </c>
      <c r="L43" s="330"/>
      <c r="M43" s="358"/>
      <c r="N43" s="330"/>
      <c r="O43" s="330"/>
      <c r="P43" s="330"/>
      <c r="Q43" s="330"/>
      <c r="R43" s="330"/>
      <c r="S43" s="330"/>
      <c r="T43" s="843"/>
    </row>
    <row r="44" spans="2:20" ht="15" customHeight="1">
      <c r="B44" s="334" t="s">
        <v>453</v>
      </c>
      <c r="C44" s="352">
        <f t="shared" si="46"/>
        <v>0</v>
      </c>
      <c r="D44" s="352">
        <f t="shared" si="47"/>
        <v>0</v>
      </c>
      <c r="E44" s="352">
        <f t="shared" si="48"/>
        <v>0</v>
      </c>
      <c r="F44" s="358"/>
      <c r="G44" s="330"/>
      <c r="H44" s="330"/>
      <c r="I44" s="330"/>
      <c r="J44" s="330"/>
      <c r="K44" s="40">
        <f>R44</f>
        <v>0</v>
      </c>
      <c r="L44" s="330"/>
      <c r="M44" s="358"/>
      <c r="N44" s="330"/>
      <c r="O44" s="330"/>
      <c r="P44" s="330"/>
      <c r="Q44" s="330"/>
      <c r="R44" s="330"/>
      <c r="S44" s="330"/>
      <c r="T44" s="53"/>
    </row>
    <row r="45" spans="2:20" ht="15" customHeight="1">
      <c r="B45" s="338" t="s">
        <v>570</v>
      </c>
      <c r="C45" s="351">
        <f>SUM(C46,C60,C74,C85,C96,C110,C124,C135)</f>
        <v>0</v>
      </c>
      <c r="D45" s="351">
        <f>SUM(D46,D60,D74,D85,D96,D110,D124,D135)</f>
        <v>0</v>
      </c>
      <c r="E45" s="351">
        <f>SUM(E46,E60,E74,E85,E96,E110,E124,E135)</f>
        <v>0</v>
      </c>
      <c r="F45" s="323"/>
      <c r="G45" s="40">
        <f>SUM(G46,G60,G74,G85,G96,G110,G124,G135)</f>
        <v>0</v>
      </c>
      <c r="H45" s="40">
        <f>SUM(H46,H60,H74,H85,H96,H110,H124,H135)</f>
        <v>0</v>
      </c>
      <c r="I45" s="40">
        <f>SUM(I46,I60,I74,I85,I96,I110,I124,I135)</f>
        <v>0</v>
      </c>
      <c r="J45" s="40">
        <f>SUM(J46,J60,J74,J85,J96,J110,J124,J135)</f>
        <v>0</v>
      </c>
      <c r="K45" s="40">
        <f>+K46+K60+K74+K85+K96+K110+K124+K135</f>
        <v>0</v>
      </c>
      <c r="L45" s="40">
        <f>SUM(L46,L60,L74,L85,L96,L110,L124,L135)</f>
        <v>0</v>
      </c>
      <c r="M45" s="323"/>
      <c r="N45" s="40">
        <f t="shared" ref="N45:S45" si="49">SUM(N46,N60,N74,N85,N96,N110,N124,N135)</f>
        <v>0</v>
      </c>
      <c r="O45" s="40">
        <f t="shared" si="49"/>
        <v>0</v>
      </c>
      <c r="P45" s="40">
        <f t="shared" si="49"/>
        <v>0</v>
      </c>
      <c r="Q45" s="40">
        <f t="shared" si="49"/>
        <v>0</v>
      </c>
      <c r="R45" s="40">
        <f t="shared" si="49"/>
        <v>0</v>
      </c>
      <c r="S45" s="40">
        <f t="shared" si="49"/>
        <v>0</v>
      </c>
      <c r="T45" s="52"/>
    </row>
    <row r="46" spans="2:20" ht="15" customHeight="1">
      <c r="B46" s="327" t="s">
        <v>475</v>
      </c>
      <c r="C46" s="351">
        <f>+SUM(C47:C49,C53:C56)</f>
        <v>0</v>
      </c>
      <c r="D46" s="351">
        <f>+SUM(D47:D49,D53:D56)</f>
        <v>0</v>
      </c>
      <c r="E46" s="351">
        <f>+SUM(E47:E49,E53:E56)</f>
        <v>0</v>
      </c>
      <c r="F46" s="323"/>
      <c r="G46" s="40">
        <f t="shared" ref="G46:L46" si="50">+SUM(G47:G49,G53:G56)</f>
        <v>0</v>
      </c>
      <c r="H46" s="40">
        <f t="shared" si="50"/>
        <v>0</v>
      </c>
      <c r="I46" s="40">
        <f t="shared" si="50"/>
        <v>0</v>
      </c>
      <c r="J46" s="40">
        <f t="shared" si="50"/>
        <v>0</v>
      </c>
      <c r="K46" s="40">
        <f t="shared" si="50"/>
        <v>0</v>
      </c>
      <c r="L46" s="40">
        <f t="shared" si="50"/>
        <v>0</v>
      </c>
      <c r="M46" s="323"/>
      <c r="N46" s="40">
        <f t="shared" ref="N46:S46" si="51">+SUM(N47:N49,N53:N56)</f>
        <v>0</v>
      </c>
      <c r="O46" s="40">
        <f t="shared" si="51"/>
        <v>0</v>
      </c>
      <c r="P46" s="40">
        <f t="shared" si="51"/>
        <v>0</v>
      </c>
      <c r="Q46" s="40">
        <f t="shared" si="51"/>
        <v>0</v>
      </c>
      <c r="R46" s="40">
        <f t="shared" si="51"/>
        <v>0</v>
      </c>
      <c r="S46" s="40">
        <f t="shared" si="51"/>
        <v>0</v>
      </c>
      <c r="T46" s="842"/>
    </row>
    <row r="47" spans="2:20" ht="15" customHeight="1">
      <c r="B47" s="329" t="s">
        <v>260</v>
      </c>
      <c r="C47" s="351">
        <f t="shared" ref="C47:C48" si="52">SUM(I47:L47)-(G47-H47)</f>
        <v>0</v>
      </c>
      <c r="D47" s="351">
        <f t="shared" ref="D47:D48" si="53">C47-E47</f>
        <v>0</v>
      </c>
      <c r="E47" s="351">
        <f t="shared" ref="E47:E48" si="54">SUM(P47:S47)-(N47-O47)</f>
        <v>0</v>
      </c>
      <c r="F47" s="323"/>
      <c r="G47" s="330"/>
      <c r="H47" s="330"/>
      <c r="I47" s="330"/>
      <c r="J47" s="330"/>
      <c r="K47" s="40">
        <f>R47</f>
        <v>0</v>
      </c>
      <c r="L47" s="330"/>
      <c r="M47" s="323"/>
      <c r="N47" s="330"/>
      <c r="O47" s="330"/>
      <c r="P47" s="330"/>
      <c r="Q47" s="330"/>
      <c r="R47" s="330"/>
      <c r="S47" s="330"/>
      <c r="T47" s="51"/>
    </row>
    <row r="48" spans="2:20" ht="15" customHeight="1">
      <c r="B48" s="329" t="s">
        <v>261</v>
      </c>
      <c r="C48" s="351">
        <f t="shared" si="52"/>
        <v>0</v>
      </c>
      <c r="D48" s="351">
        <f t="shared" si="53"/>
        <v>0</v>
      </c>
      <c r="E48" s="351">
        <f t="shared" si="54"/>
        <v>0</v>
      </c>
      <c r="F48" s="323"/>
      <c r="G48" s="330"/>
      <c r="H48" s="330"/>
      <c r="I48" s="330"/>
      <c r="J48" s="330"/>
      <c r="K48" s="40">
        <f>R48</f>
        <v>0</v>
      </c>
      <c r="L48" s="330"/>
      <c r="M48" s="323"/>
      <c r="N48" s="330"/>
      <c r="O48" s="330"/>
      <c r="P48" s="330"/>
      <c r="Q48" s="330"/>
      <c r="R48" s="330"/>
      <c r="S48" s="330"/>
      <c r="T48" s="52"/>
    </row>
    <row r="49" spans="2:20" ht="15" customHeight="1">
      <c r="B49" s="329" t="s">
        <v>262</v>
      </c>
      <c r="C49" s="351">
        <f>SUM(C50:C52)</f>
        <v>0</v>
      </c>
      <c r="D49" s="351">
        <f>SUM(D50:D52)</f>
        <v>0</v>
      </c>
      <c r="E49" s="351">
        <f>SUM(E50:E52)</f>
        <v>0</v>
      </c>
      <c r="F49" s="323"/>
      <c r="G49" s="40">
        <f t="shared" ref="G49:L49" si="55">SUM(G50:G52)</f>
        <v>0</v>
      </c>
      <c r="H49" s="40">
        <f t="shared" si="55"/>
        <v>0</v>
      </c>
      <c r="I49" s="40">
        <f t="shared" si="55"/>
        <v>0</v>
      </c>
      <c r="J49" s="40">
        <f t="shared" si="55"/>
        <v>0</v>
      </c>
      <c r="K49" s="40">
        <f t="shared" si="55"/>
        <v>0</v>
      </c>
      <c r="L49" s="40">
        <f t="shared" si="55"/>
        <v>0</v>
      </c>
      <c r="M49" s="323"/>
      <c r="N49" s="40">
        <f t="shared" ref="N49:S49" si="56">SUM(N50:N52)</f>
        <v>0</v>
      </c>
      <c r="O49" s="40">
        <f t="shared" si="56"/>
        <v>0</v>
      </c>
      <c r="P49" s="40">
        <f t="shared" si="56"/>
        <v>0</v>
      </c>
      <c r="Q49" s="40">
        <f t="shared" si="56"/>
        <v>0</v>
      </c>
      <c r="R49" s="40">
        <f t="shared" si="56"/>
        <v>0</v>
      </c>
      <c r="S49" s="40">
        <f t="shared" si="56"/>
        <v>0</v>
      </c>
      <c r="T49" s="842"/>
    </row>
    <row r="50" spans="2:20" ht="15" customHeight="1">
      <c r="B50" s="339" t="s">
        <v>419</v>
      </c>
      <c r="C50" s="352">
        <f t="shared" ref="C50:C55" si="57">SUM(I50:L50)-(G50-H50)</f>
        <v>0</v>
      </c>
      <c r="D50" s="352">
        <f t="shared" ref="D50:D55" si="58">C50-E50</f>
        <v>0</v>
      </c>
      <c r="E50" s="352">
        <f t="shared" ref="E50:E55" si="59">SUM(P50:S50)-(N50-O50)</f>
        <v>0</v>
      </c>
      <c r="F50" s="323"/>
      <c r="G50" s="330"/>
      <c r="H50" s="330"/>
      <c r="I50" s="330"/>
      <c r="J50" s="330"/>
      <c r="K50" s="40">
        <f t="shared" ref="K50:K55" si="60">R50</f>
        <v>0</v>
      </c>
      <c r="L50" s="330"/>
      <c r="M50" s="323"/>
      <c r="N50" s="330"/>
      <c r="O50" s="330"/>
      <c r="P50" s="330"/>
      <c r="Q50" s="330"/>
      <c r="R50" s="330"/>
      <c r="S50" s="330"/>
      <c r="T50" s="842"/>
    </row>
    <row r="51" spans="2:20" ht="15" customHeight="1">
      <c r="B51" s="339" t="s">
        <v>422</v>
      </c>
      <c r="C51" s="352">
        <f t="shared" si="57"/>
        <v>0</v>
      </c>
      <c r="D51" s="352">
        <f t="shared" si="58"/>
        <v>0</v>
      </c>
      <c r="E51" s="352">
        <f t="shared" si="59"/>
        <v>0</v>
      </c>
      <c r="F51" s="323"/>
      <c r="G51" s="330"/>
      <c r="H51" s="330"/>
      <c r="I51" s="330"/>
      <c r="J51" s="330"/>
      <c r="K51" s="40">
        <f t="shared" si="60"/>
        <v>0</v>
      </c>
      <c r="L51" s="330"/>
      <c r="M51" s="323"/>
      <c r="N51" s="330"/>
      <c r="O51" s="330"/>
      <c r="P51" s="330"/>
      <c r="Q51" s="330"/>
      <c r="R51" s="330"/>
      <c r="S51" s="330"/>
      <c r="T51" s="51"/>
    </row>
    <row r="52" spans="2:20" ht="15" customHeight="1">
      <c r="B52" s="339" t="s">
        <v>425</v>
      </c>
      <c r="C52" s="352">
        <f t="shared" si="57"/>
        <v>0</v>
      </c>
      <c r="D52" s="352">
        <f t="shared" si="58"/>
        <v>0</v>
      </c>
      <c r="E52" s="352">
        <f t="shared" si="59"/>
        <v>0</v>
      </c>
      <c r="F52" s="323"/>
      <c r="G52" s="330"/>
      <c r="H52" s="330"/>
      <c r="I52" s="330"/>
      <c r="J52" s="330"/>
      <c r="K52" s="40">
        <f t="shared" si="60"/>
        <v>0</v>
      </c>
      <c r="L52" s="330"/>
      <c r="M52" s="323"/>
      <c r="N52" s="330"/>
      <c r="O52" s="330"/>
      <c r="P52" s="330"/>
      <c r="Q52" s="330"/>
      <c r="R52" s="330"/>
      <c r="S52" s="330"/>
      <c r="T52" s="51"/>
    </row>
    <row r="53" spans="2:20" ht="15" customHeight="1">
      <c r="B53" s="329" t="s">
        <v>263</v>
      </c>
      <c r="C53" s="351">
        <f t="shared" si="57"/>
        <v>0</v>
      </c>
      <c r="D53" s="351">
        <f t="shared" si="58"/>
        <v>0</v>
      </c>
      <c r="E53" s="351">
        <f t="shared" si="59"/>
        <v>0</v>
      </c>
      <c r="F53" s="323"/>
      <c r="G53" s="330"/>
      <c r="H53" s="330"/>
      <c r="I53" s="330"/>
      <c r="J53" s="330"/>
      <c r="K53" s="40">
        <f t="shared" si="60"/>
        <v>0</v>
      </c>
      <c r="L53" s="330"/>
      <c r="M53" s="323"/>
      <c r="N53" s="330"/>
      <c r="O53" s="330"/>
      <c r="P53" s="330"/>
      <c r="Q53" s="330"/>
      <c r="R53" s="330"/>
      <c r="S53" s="330"/>
      <c r="T53" s="842"/>
    </row>
    <row r="54" spans="2:20" ht="15" customHeight="1">
      <c r="B54" s="329" t="s">
        <v>430</v>
      </c>
      <c r="C54" s="351">
        <f t="shared" si="57"/>
        <v>0</v>
      </c>
      <c r="D54" s="351">
        <f t="shared" si="58"/>
        <v>0</v>
      </c>
      <c r="E54" s="351">
        <f t="shared" si="59"/>
        <v>0</v>
      </c>
      <c r="F54" s="323"/>
      <c r="G54" s="330"/>
      <c r="H54" s="330"/>
      <c r="I54" s="330"/>
      <c r="J54" s="330"/>
      <c r="K54" s="40">
        <f t="shared" si="60"/>
        <v>0</v>
      </c>
      <c r="L54" s="330"/>
      <c r="M54" s="323"/>
      <c r="N54" s="330"/>
      <c r="O54" s="330"/>
      <c r="P54" s="330"/>
      <c r="Q54" s="330"/>
      <c r="R54" s="330"/>
      <c r="S54" s="330"/>
      <c r="T54" s="842"/>
    </row>
    <row r="55" spans="2:20" ht="15" customHeight="1">
      <c r="B55" s="329" t="s">
        <v>265</v>
      </c>
      <c r="C55" s="351">
        <f t="shared" si="57"/>
        <v>0</v>
      </c>
      <c r="D55" s="351">
        <f t="shared" si="58"/>
        <v>0</v>
      </c>
      <c r="E55" s="351">
        <f t="shared" si="59"/>
        <v>0</v>
      </c>
      <c r="F55" s="323"/>
      <c r="G55" s="330"/>
      <c r="H55" s="330"/>
      <c r="I55" s="330"/>
      <c r="J55" s="330"/>
      <c r="K55" s="40">
        <f t="shared" si="60"/>
        <v>0</v>
      </c>
      <c r="L55" s="330"/>
      <c r="M55" s="323"/>
      <c r="N55" s="330"/>
      <c r="O55" s="330"/>
      <c r="P55" s="330"/>
      <c r="Q55" s="330"/>
      <c r="R55" s="330"/>
      <c r="S55" s="330"/>
      <c r="T55" s="51"/>
    </row>
    <row r="56" spans="2:20" ht="15" customHeight="1">
      <c r="B56" s="333" t="s">
        <v>266</v>
      </c>
      <c r="C56" s="351">
        <f>+C57+C58+C59</f>
        <v>0</v>
      </c>
      <c r="D56" s="351">
        <f t="shared" ref="D56:E56" si="61">+D57+D58+D59</f>
        <v>0</v>
      </c>
      <c r="E56" s="351">
        <f t="shared" si="61"/>
        <v>0</v>
      </c>
      <c r="F56" s="358"/>
      <c r="G56" s="40">
        <f t="shared" ref="G56:K56" si="62">+G57+G58+G59</f>
        <v>0</v>
      </c>
      <c r="H56" s="40">
        <f t="shared" si="62"/>
        <v>0</v>
      </c>
      <c r="I56" s="40">
        <f t="shared" si="62"/>
        <v>0</v>
      </c>
      <c r="J56" s="40">
        <f t="shared" si="62"/>
        <v>0</v>
      </c>
      <c r="K56" s="40">
        <f t="shared" si="62"/>
        <v>0</v>
      </c>
      <c r="L56" s="40">
        <f>+L57+L58+L59</f>
        <v>0</v>
      </c>
      <c r="M56" s="358"/>
      <c r="N56" s="40">
        <f t="shared" ref="N56:S56" si="63">+N57+N58+N59</f>
        <v>0</v>
      </c>
      <c r="O56" s="40">
        <f t="shared" si="63"/>
        <v>0</v>
      </c>
      <c r="P56" s="40">
        <f t="shared" si="63"/>
        <v>0</v>
      </c>
      <c r="Q56" s="40">
        <f t="shared" si="63"/>
        <v>0</v>
      </c>
      <c r="R56" s="40">
        <f t="shared" si="63"/>
        <v>0</v>
      </c>
      <c r="S56" s="40">
        <f t="shared" si="63"/>
        <v>0</v>
      </c>
      <c r="T56" s="843"/>
    </row>
    <row r="57" spans="2:20" ht="15" customHeight="1">
      <c r="B57" s="334" t="s">
        <v>567</v>
      </c>
      <c r="C57" s="352">
        <f t="shared" ref="C57:C59" si="64">SUM(I57:L57)-(G57-H57)</f>
        <v>0</v>
      </c>
      <c r="D57" s="352">
        <f t="shared" ref="D57:D59" si="65">C57-E57</f>
        <v>0</v>
      </c>
      <c r="E57" s="352">
        <f t="shared" ref="E57:E59" si="66">SUM(P57:S57)-(N57-O57)</f>
        <v>0</v>
      </c>
      <c r="F57" s="358"/>
      <c r="G57" s="330"/>
      <c r="H57" s="330"/>
      <c r="I57" s="330"/>
      <c r="J57" s="330"/>
      <c r="K57" s="40">
        <f>R57</f>
        <v>0</v>
      </c>
      <c r="L57" s="330"/>
      <c r="M57" s="358"/>
      <c r="N57" s="330"/>
      <c r="O57" s="330"/>
      <c r="P57" s="330"/>
      <c r="Q57" s="330"/>
      <c r="R57" s="330"/>
      <c r="S57" s="330"/>
      <c r="T57" s="843"/>
    </row>
    <row r="58" spans="2:20" ht="15" customHeight="1">
      <c r="B58" s="334" t="s">
        <v>568</v>
      </c>
      <c r="C58" s="352">
        <f t="shared" si="64"/>
        <v>0</v>
      </c>
      <c r="D58" s="352">
        <f t="shared" si="65"/>
        <v>0</v>
      </c>
      <c r="E58" s="352">
        <f t="shared" si="66"/>
        <v>0</v>
      </c>
      <c r="F58" s="358"/>
      <c r="G58" s="330"/>
      <c r="H58" s="330"/>
      <c r="I58" s="330"/>
      <c r="J58" s="330"/>
      <c r="K58" s="40">
        <f>R58</f>
        <v>0</v>
      </c>
      <c r="L58" s="330"/>
      <c r="M58" s="358"/>
      <c r="N58" s="330"/>
      <c r="O58" s="330"/>
      <c r="P58" s="330"/>
      <c r="Q58" s="330"/>
      <c r="R58" s="330"/>
      <c r="S58" s="330"/>
      <c r="T58" s="843"/>
    </row>
    <row r="59" spans="2:20" ht="15" customHeight="1">
      <c r="B59" s="334" t="s">
        <v>453</v>
      </c>
      <c r="C59" s="352">
        <f t="shared" si="64"/>
        <v>0</v>
      </c>
      <c r="D59" s="352">
        <f t="shared" si="65"/>
        <v>0</v>
      </c>
      <c r="E59" s="352">
        <f t="shared" si="66"/>
        <v>0</v>
      </c>
      <c r="F59" s="358"/>
      <c r="G59" s="330"/>
      <c r="H59" s="330"/>
      <c r="I59" s="330"/>
      <c r="J59" s="330"/>
      <c r="K59" s="40">
        <f>R59</f>
        <v>0</v>
      </c>
      <c r="L59" s="330"/>
      <c r="M59" s="358"/>
      <c r="N59" s="330"/>
      <c r="O59" s="330"/>
      <c r="P59" s="330"/>
      <c r="Q59" s="330"/>
      <c r="R59" s="330"/>
      <c r="S59" s="330"/>
      <c r="T59" s="843"/>
    </row>
    <row r="60" spans="2:20" ht="15" customHeight="1">
      <c r="B60" s="327" t="s">
        <v>500</v>
      </c>
      <c r="C60" s="351">
        <f>+SUM(C61:C63,C67:C70)</f>
        <v>0</v>
      </c>
      <c r="D60" s="351">
        <f t="shared" ref="D60:E60" si="67">+SUM(D61:D63,D67:D70)</f>
        <v>0</v>
      </c>
      <c r="E60" s="351">
        <f t="shared" si="67"/>
        <v>0</v>
      </c>
      <c r="F60" s="323"/>
      <c r="G60" s="351">
        <f t="shared" ref="G60:S60" si="68">+SUM(G61:G63,G67:G70)</f>
        <v>0</v>
      </c>
      <c r="H60" s="351">
        <f t="shared" si="68"/>
        <v>0</v>
      </c>
      <c r="I60" s="351">
        <f t="shared" si="68"/>
        <v>0</v>
      </c>
      <c r="J60" s="351">
        <f t="shared" si="68"/>
        <v>0</v>
      </c>
      <c r="K60" s="351">
        <f t="shared" si="68"/>
        <v>0</v>
      </c>
      <c r="L60" s="351">
        <f t="shared" si="68"/>
        <v>0</v>
      </c>
      <c r="M60" s="323"/>
      <c r="N60" s="351">
        <f t="shared" si="68"/>
        <v>0</v>
      </c>
      <c r="O60" s="351">
        <f t="shared" si="68"/>
        <v>0</v>
      </c>
      <c r="P60" s="351">
        <f t="shared" si="68"/>
        <v>0</v>
      </c>
      <c r="Q60" s="351">
        <f t="shared" si="68"/>
        <v>0</v>
      </c>
      <c r="R60" s="351">
        <f t="shared" si="68"/>
        <v>0</v>
      </c>
      <c r="S60" s="351">
        <f t="shared" si="68"/>
        <v>0</v>
      </c>
      <c r="T60" s="842"/>
    </row>
    <row r="61" spans="2:20" ht="15" customHeight="1">
      <c r="B61" s="329" t="s">
        <v>260</v>
      </c>
      <c r="C61" s="351">
        <f t="shared" ref="C61:C62" si="69">SUM(I61:L61)-(G61-H61)</f>
        <v>0</v>
      </c>
      <c r="D61" s="351">
        <f t="shared" ref="D61:D62" si="70">C61-E61</f>
        <v>0</v>
      </c>
      <c r="E61" s="351">
        <f t="shared" ref="E61:E62" si="71">SUM(P61:S61)-(N61-O61)</f>
        <v>0</v>
      </c>
      <c r="F61" s="323"/>
      <c r="G61" s="330"/>
      <c r="H61" s="330"/>
      <c r="I61" s="330"/>
      <c r="J61" s="330"/>
      <c r="K61" s="40">
        <f>R61</f>
        <v>0</v>
      </c>
      <c r="L61" s="330"/>
      <c r="M61" s="323"/>
      <c r="N61" s="330"/>
      <c r="O61" s="330"/>
      <c r="P61" s="330"/>
      <c r="Q61" s="330"/>
      <c r="R61" s="330"/>
      <c r="S61" s="330"/>
      <c r="T61" s="842"/>
    </row>
    <row r="62" spans="2:20" ht="15" customHeight="1">
      <c r="B62" s="329" t="s">
        <v>261</v>
      </c>
      <c r="C62" s="351">
        <f t="shared" si="69"/>
        <v>0</v>
      </c>
      <c r="D62" s="351">
        <f t="shared" si="70"/>
        <v>0</v>
      </c>
      <c r="E62" s="351">
        <f t="shared" si="71"/>
        <v>0</v>
      </c>
      <c r="F62" s="323"/>
      <c r="G62" s="330"/>
      <c r="H62" s="330"/>
      <c r="I62" s="330"/>
      <c r="J62" s="330"/>
      <c r="K62" s="40">
        <f>R62</f>
        <v>0</v>
      </c>
      <c r="L62" s="330"/>
      <c r="M62" s="323"/>
      <c r="N62" s="330"/>
      <c r="O62" s="330"/>
      <c r="P62" s="330"/>
      <c r="Q62" s="330"/>
      <c r="R62" s="330"/>
      <c r="S62" s="330"/>
      <c r="T62" s="842"/>
    </row>
    <row r="63" spans="2:20" ht="15" customHeight="1">
      <c r="B63" s="329" t="s">
        <v>262</v>
      </c>
      <c r="C63" s="351">
        <f>SUM(C64:C66)</f>
        <v>0</v>
      </c>
      <c r="D63" s="351">
        <f>SUM(D64:D66)</f>
        <v>0</v>
      </c>
      <c r="E63" s="351">
        <f>SUM(E64:E66)</f>
        <v>0</v>
      </c>
      <c r="F63" s="323"/>
      <c r="G63" s="40">
        <f t="shared" ref="G63:L63" si="72">SUM(G64:G66)</f>
        <v>0</v>
      </c>
      <c r="H63" s="40">
        <f t="shared" si="72"/>
        <v>0</v>
      </c>
      <c r="I63" s="40">
        <f t="shared" si="72"/>
        <v>0</v>
      </c>
      <c r="J63" s="40">
        <f t="shared" si="72"/>
        <v>0</v>
      </c>
      <c r="K63" s="40">
        <f t="shared" si="72"/>
        <v>0</v>
      </c>
      <c r="L63" s="40">
        <f t="shared" si="72"/>
        <v>0</v>
      </c>
      <c r="M63" s="323"/>
      <c r="N63" s="40">
        <f t="shared" ref="N63:S63" si="73">SUM(N64:N66)</f>
        <v>0</v>
      </c>
      <c r="O63" s="40">
        <f t="shared" si="73"/>
        <v>0</v>
      </c>
      <c r="P63" s="40">
        <f t="shared" si="73"/>
        <v>0</v>
      </c>
      <c r="Q63" s="40">
        <f t="shared" si="73"/>
        <v>0</v>
      </c>
      <c r="R63" s="40">
        <f t="shared" si="73"/>
        <v>0</v>
      </c>
      <c r="S63" s="40">
        <f t="shared" si="73"/>
        <v>0</v>
      </c>
      <c r="T63" s="51"/>
    </row>
    <row r="64" spans="2:20" ht="15" customHeight="1">
      <c r="B64" s="339" t="s">
        <v>419</v>
      </c>
      <c r="C64" s="352">
        <f t="shared" ref="C64:C69" si="74">SUM(I64:L64)-(G64-H64)</f>
        <v>0</v>
      </c>
      <c r="D64" s="352">
        <f t="shared" ref="D64:D69" si="75">C64-E64</f>
        <v>0</v>
      </c>
      <c r="E64" s="352">
        <f t="shared" ref="E64:E69" si="76">SUM(P64:S64)-(N64-O64)</f>
        <v>0</v>
      </c>
      <c r="F64" s="323"/>
      <c r="G64" s="330"/>
      <c r="H64" s="330"/>
      <c r="I64" s="330"/>
      <c r="J64" s="330"/>
      <c r="K64" s="40">
        <f t="shared" ref="K64:K69" si="77">R64</f>
        <v>0</v>
      </c>
      <c r="L64" s="330"/>
      <c r="M64" s="323"/>
      <c r="N64" s="330"/>
      <c r="O64" s="330"/>
      <c r="P64" s="330"/>
      <c r="Q64" s="330"/>
      <c r="R64" s="330"/>
      <c r="S64" s="330"/>
      <c r="T64" s="842"/>
    </row>
    <row r="65" spans="2:20" ht="15" customHeight="1">
      <c r="B65" s="339" t="s">
        <v>422</v>
      </c>
      <c r="C65" s="352">
        <f t="shared" si="74"/>
        <v>0</v>
      </c>
      <c r="D65" s="352">
        <f t="shared" si="75"/>
        <v>0</v>
      </c>
      <c r="E65" s="352">
        <f t="shared" si="76"/>
        <v>0</v>
      </c>
      <c r="F65" s="323"/>
      <c r="G65" s="330"/>
      <c r="H65" s="330"/>
      <c r="I65" s="330"/>
      <c r="J65" s="330"/>
      <c r="K65" s="40">
        <f t="shared" si="77"/>
        <v>0</v>
      </c>
      <c r="L65" s="330"/>
      <c r="M65" s="323"/>
      <c r="N65" s="330"/>
      <c r="O65" s="330"/>
      <c r="P65" s="330"/>
      <c r="Q65" s="330"/>
      <c r="R65" s="330"/>
      <c r="S65" s="330"/>
      <c r="T65" s="842"/>
    </row>
    <row r="66" spans="2:20" ht="15" customHeight="1">
      <c r="B66" s="339" t="s">
        <v>425</v>
      </c>
      <c r="C66" s="352">
        <f t="shared" si="74"/>
        <v>0</v>
      </c>
      <c r="D66" s="352">
        <f t="shared" si="75"/>
        <v>0</v>
      </c>
      <c r="E66" s="352">
        <f t="shared" si="76"/>
        <v>0</v>
      </c>
      <c r="F66" s="323"/>
      <c r="G66" s="330"/>
      <c r="H66" s="330"/>
      <c r="I66" s="330"/>
      <c r="J66" s="330"/>
      <c r="K66" s="40">
        <f t="shared" si="77"/>
        <v>0</v>
      </c>
      <c r="L66" s="330"/>
      <c r="M66" s="323"/>
      <c r="N66" s="330"/>
      <c r="O66" s="330"/>
      <c r="P66" s="330"/>
      <c r="Q66" s="330"/>
      <c r="R66" s="330"/>
      <c r="S66" s="330"/>
      <c r="T66" s="842"/>
    </row>
    <row r="67" spans="2:20" ht="15" customHeight="1">
      <c r="B67" s="329" t="s">
        <v>263</v>
      </c>
      <c r="C67" s="351">
        <f t="shared" si="74"/>
        <v>0</v>
      </c>
      <c r="D67" s="351">
        <f t="shared" si="75"/>
        <v>0</v>
      </c>
      <c r="E67" s="351">
        <f t="shared" si="76"/>
        <v>0</v>
      </c>
      <c r="F67" s="323"/>
      <c r="G67" s="330"/>
      <c r="H67" s="330"/>
      <c r="I67" s="330"/>
      <c r="J67" s="330"/>
      <c r="K67" s="40">
        <f t="shared" si="77"/>
        <v>0</v>
      </c>
      <c r="L67" s="330"/>
      <c r="M67" s="323"/>
      <c r="N67" s="330"/>
      <c r="O67" s="330"/>
      <c r="P67" s="330"/>
      <c r="Q67" s="330"/>
      <c r="R67" s="330"/>
      <c r="S67" s="330"/>
      <c r="T67" s="51"/>
    </row>
    <row r="68" spans="2:20" ht="15" customHeight="1">
      <c r="B68" s="329" t="s">
        <v>430</v>
      </c>
      <c r="C68" s="351">
        <f t="shared" si="74"/>
        <v>0</v>
      </c>
      <c r="D68" s="351">
        <f t="shared" si="75"/>
        <v>0</v>
      </c>
      <c r="E68" s="351">
        <f t="shared" si="76"/>
        <v>0</v>
      </c>
      <c r="F68" s="323"/>
      <c r="G68" s="330"/>
      <c r="H68" s="330"/>
      <c r="I68" s="330"/>
      <c r="J68" s="330"/>
      <c r="K68" s="40">
        <f t="shared" si="77"/>
        <v>0</v>
      </c>
      <c r="L68" s="330"/>
      <c r="M68" s="323"/>
      <c r="N68" s="330"/>
      <c r="O68" s="330"/>
      <c r="P68" s="330"/>
      <c r="Q68" s="330"/>
      <c r="R68" s="330"/>
      <c r="S68" s="330"/>
      <c r="T68" s="842"/>
    </row>
    <row r="69" spans="2:20" ht="15" customHeight="1">
      <c r="B69" s="329" t="s">
        <v>265</v>
      </c>
      <c r="C69" s="351">
        <f t="shared" si="74"/>
        <v>0</v>
      </c>
      <c r="D69" s="351">
        <f t="shared" si="75"/>
        <v>0</v>
      </c>
      <c r="E69" s="351">
        <f t="shared" si="76"/>
        <v>0</v>
      </c>
      <c r="F69" s="323"/>
      <c r="G69" s="330"/>
      <c r="H69" s="330"/>
      <c r="I69" s="330"/>
      <c r="J69" s="330"/>
      <c r="K69" s="40">
        <f t="shared" si="77"/>
        <v>0</v>
      </c>
      <c r="L69" s="330"/>
      <c r="M69" s="323"/>
      <c r="N69" s="330"/>
      <c r="O69" s="330"/>
      <c r="P69" s="330"/>
      <c r="Q69" s="330"/>
      <c r="R69" s="330"/>
      <c r="S69" s="330"/>
      <c r="T69" s="842"/>
    </row>
    <row r="70" spans="2:20" ht="15" customHeight="1">
      <c r="B70" s="333" t="s">
        <v>266</v>
      </c>
      <c r="C70" s="351">
        <f>+C71+C72+C73</f>
        <v>0</v>
      </c>
      <c r="D70" s="351">
        <f t="shared" ref="D70:E70" si="78">+D71+D72+D73</f>
        <v>0</v>
      </c>
      <c r="E70" s="351">
        <f t="shared" si="78"/>
        <v>0</v>
      </c>
      <c r="F70" s="358"/>
      <c r="G70" s="40">
        <f t="shared" ref="G70:K70" si="79">+G71+G72+G73</f>
        <v>0</v>
      </c>
      <c r="H70" s="40">
        <f t="shared" si="79"/>
        <v>0</v>
      </c>
      <c r="I70" s="40">
        <f t="shared" si="79"/>
        <v>0</v>
      </c>
      <c r="J70" s="40">
        <f t="shared" si="79"/>
        <v>0</v>
      </c>
      <c r="K70" s="40">
        <f t="shared" si="79"/>
        <v>0</v>
      </c>
      <c r="L70" s="40">
        <f>+L71+L72+L73</f>
        <v>0</v>
      </c>
      <c r="M70" s="358"/>
      <c r="N70" s="40">
        <f t="shared" ref="N70:S70" si="80">+N71+N72+N73</f>
        <v>0</v>
      </c>
      <c r="O70" s="40">
        <f t="shared" si="80"/>
        <v>0</v>
      </c>
      <c r="P70" s="40">
        <f t="shared" si="80"/>
        <v>0</v>
      </c>
      <c r="Q70" s="40">
        <f t="shared" si="80"/>
        <v>0</v>
      </c>
      <c r="R70" s="40">
        <f t="shared" si="80"/>
        <v>0</v>
      </c>
      <c r="S70" s="40">
        <f t="shared" si="80"/>
        <v>0</v>
      </c>
      <c r="T70" s="843"/>
    </row>
    <row r="71" spans="2:20" ht="15" customHeight="1">
      <c r="B71" s="334" t="s">
        <v>567</v>
      </c>
      <c r="C71" s="352">
        <f t="shared" ref="C71:C73" si="81">SUM(I71:L71)-(G71-H71)</f>
        <v>0</v>
      </c>
      <c r="D71" s="352">
        <f t="shared" ref="D71:D73" si="82">C71-E71</f>
        <v>0</v>
      </c>
      <c r="E71" s="352">
        <f t="shared" ref="E71:E73" si="83">SUM(P71:S71)-(N71-O71)</f>
        <v>0</v>
      </c>
      <c r="F71" s="358"/>
      <c r="G71" s="330"/>
      <c r="H71" s="330"/>
      <c r="I71" s="330"/>
      <c r="J71" s="330"/>
      <c r="K71" s="40">
        <f>R71</f>
        <v>0</v>
      </c>
      <c r="L71" s="330"/>
      <c r="M71" s="358"/>
      <c r="N71" s="330"/>
      <c r="O71" s="330"/>
      <c r="P71" s="330"/>
      <c r="Q71" s="330"/>
      <c r="R71" s="330"/>
      <c r="S71" s="330"/>
      <c r="T71" s="843"/>
    </row>
    <row r="72" spans="2:20" ht="15" customHeight="1">
      <c r="B72" s="334" t="s">
        <v>568</v>
      </c>
      <c r="C72" s="352">
        <f t="shared" si="81"/>
        <v>0</v>
      </c>
      <c r="D72" s="352">
        <f t="shared" si="82"/>
        <v>0</v>
      </c>
      <c r="E72" s="352">
        <f t="shared" si="83"/>
        <v>0</v>
      </c>
      <c r="F72" s="358"/>
      <c r="G72" s="330"/>
      <c r="H72" s="330"/>
      <c r="I72" s="330"/>
      <c r="J72" s="330"/>
      <c r="K72" s="40">
        <f>R72</f>
        <v>0</v>
      </c>
      <c r="L72" s="330"/>
      <c r="M72" s="358"/>
      <c r="N72" s="330"/>
      <c r="O72" s="330"/>
      <c r="P72" s="330"/>
      <c r="Q72" s="330"/>
      <c r="R72" s="330"/>
      <c r="S72" s="330"/>
      <c r="T72" s="843"/>
    </row>
    <row r="73" spans="2:20" ht="15" customHeight="1">
      <c r="B73" s="334" t="s">
        <v>453</v>
      </c>
      <c r="C73" s="352">
        <f t="shared" si="81"/>
        <v>0</v>
      </c>
      <c r="D73" s="352">
        <f t="shared" si="82"/>
        <v>0</v>
      </c>
      <c r="E73" s="352">
        <f t="shared" si="83"/>
        <v>0</v>
      </c>
      <c r="F73" s="358"/>
      <c r="G73" s="330"/>
      <c r="H73" s="330"/>
      <c r="I73" s="330"/>
      <c r="J73" s="330"/>
      <c r="K73" s="40">
        <f>R73</f>
        <v>0</v>
      </c>
      <c r="L73" s="330"/>
      <c r="M73" s="358"/>
      <c r="N73" s="330"/>
      <c r="O73" s="330"/>
      <c r="P73" s="330"/>
      <c r="Q73" s="330"/>
      <c r="R73" s="330"/>
      <c r="S73" s="330"/>
      <c r="T73" s="843"/>
    </row>
    <row r="74" spans="2:20" ht="15" customHeight="1">
      <c r="B74" s="327" t="s">
        <v>514</v>
      </c>
      <c r="C74" s="351">
        <f>+SUM(C75:C81)</f>
        <v>0</v>
      </c>
      <c r="D74" s="351">
        <f>+SUM(D75:D81)</f>
        <v>0</v>
      </c>
      <c r="E74" s="351">
        <f>+SUM(E75:E81)</f>
        <v>0</v>
      </c>
      <c r="F74" s="323"/>
      <c r="G74" s="40">
        <f t="shared" ref="G74:L74" si="84">+SUM(G75:G81)</f>
        <v>0</v>
      </c>
      <c r="H74" s="40">
        <f t="shared" si="84"/>
        <v>0</v>
      </c>
      <c r="I74" s="40">
        <f t="shared" si="84"/>
        <v>0</v>
      </c>
      <c r="J74" s="40">
        <f t="shared" si="84"/>
        <v>0</v>
      </c>
      <c r="K74" s="40">
        <f t="shared" si="84"/>
        <v>0</v>
      </c>
      <c r="L74" s="40">
        <f t="shared" si="84"/>
        <v>0</v>
      </c>
      <c r="M74" s="323"/>
      <c r="N74" s="40">
        <f t="shared" ref="N74:S74" si="85">+SUM(N75:N81)</f>
        <v>0</v>
      </c>
      <c r="O74" s="40">
        <f t="shared" si="85"/>
        <v>0</v>
      </c>
      <c r="P74" s="40">
        <f t="shared" si="85"/>
        <v>0</v>
      </c>
      <c r="Q74" s="40">
        <f t="shared" si="85"/>
        <v>0</v>
      </c>
      <c r="R74" s="40">
        <f t="shared" si="85"/>
        <v>0</v>
      </c>
      <c r="S74" s="40">
        <f t="shared" si="85"/>
        <v>0</v>
      </c>
      <c r="T74" s="842"/>
    </row>
    <row r="75" spans="2:20" ht="15" customHeight="1">
      <c r="B75" s="329" t="s">
        <v>260</v>
      </c>
      <c r="C75" s="351">
        <f t="shared" ref="C75:C80" si="86">SUM(I75:L75)-(G75-H75)</f>
        <v>0</v>
      </c>
      <c r="D75" s="351">
        <f t="shared" ref="D75:D80" si="87">C75-E75</f>
        <v>0</v>
      </c>
      <c r="E75" s="351">
        <f t="shared" ref="E75:E80" si="88">SUM(P75:S75)-(N75-O75)</f>
        <v>0</v>
      </c>
      <c r="F75" s="323"/>
      <c r="G75" s="330"/>
      <c r="H75" s="330"/>
      <c r="I75" s="330"/>
      <c r="J75" s="330"/>
      <c r="K75" s="40">
        <f t="shared" ref="K75:K80" si="89">R75</f>
        <v>0</v>
      </c>
      <c r="L75" s="330"/>
      <c r="M75" s="323"/>
      <c r="N75" s="330"/>
      <c r="O75" s="330"/>
      <c r="P75" s="330"/>
      <c r="Q75" s="330"/>
      <c r="R75" s="330"/>
      <c r="S75" s="330"/>
      <c r="T75" s="842"/>
    </row>
    <row r="76" spans="2:20" ht="15" customHeight="1">
      <c r="B76" s="329" t="s">
        <v>261</v>
      </c>
      <c r="C76" s="351">
        <f t="shared" si="86"/>
        <v>0</v>
      </c>
      <c r="D76" s="351">
        <f t="shared" si="87"/>
        <v>0</v>
      </c>
      <c r="E76" s="351">
        <f t="shared" si="88"/>
        <v>0</v>
      </c>
      <c r="F76" s="323"/>
      <c r="G76" s="330"/>
      <c r="H76" s="330"/>
      <c r="I76" s="330"/>
      <c r="J76" s="330"/>
      <c r="K76" s="40">
        <f t="shared" si="89"/>
        <v>0</v>
      </c>
      <c r="L76" s="330"/>
      <c r="M76" s="323"/>
      <c r="N76" s="330"/>
      <c r="O76" s="330"/>
      <c r="P76" s="330"/>
      <c r="Q76" s="330"/>
      <c r="R76" s="330"/>
      <c r="S76" s="330"/>
      <c r="T76" s="51"/>
    </row>
    <row r="77" spans="2:20" ht="15" customHeight="1">
      <c r="B77" s="329" t="s">
        <v>262</v>
      </c>
      <c r="C77" s="351">
        <f t="shared" si="86"/>
        <v>0</v>
      </c>
      <c r="D77" s="351">
        <f t="shared" si="87"/>
        <v>0</v>
      </c>
      <c r="E77" s="351">
        <f t="shared" si="88"/>
        <v>0</v>
      </c>
      <c r="F77" s="323"/>
      <c r="G77" s="330"/>
      <c r="H77" s="330"/>
      <c r="I77" s="330"/>
      <c r="J77" s="330"/>
      <c r="K77" s="40">
        <f t="shared" si="89"/>
        <v>0</v>
      </c>
      <c r="L77" s="330"/>
      <c r="M77" s="323"/>
      <c r="N77" s="330"/>
      <c r="O77" s="330"/>
      <c r="P77" s="330"/>
      <c r="Q77" s="330"/>
      <c r="R77" s="330"/>
      <c r="S77" s="330"/>
      <c r="T77" s="842"/>
    </row>
    <row r="78" spans="2:20" ht="15" customHeight="1">
      <c r="B78" s="329" t="s">
        <v>263</v>
      </c>
      <c r="C78" s="351">
        <f t="shared" si="86"/>
        <v>0</v>
      </c>
      <c r="D78" s="351">
        <f t="shared" si="87"/>
        <v>0</v>
      </c>
      <c r="E78" s="351">
        <f t="shared" si="88"/>
        <v>0</v>
      </c>
      <c r="F78" s="323"/>
      <c r="G78" s="330"/>
      <c r="H78" s="330"/>
      <c r="I78" s="330"/>
      <c r="J78" s="330"/>
      <c r="K78" s="40">
        <f t="shared" si="89"/>
        <v>0</v>
      </c>
      <c r="L78" s="330"/>
      <c r="M78" s="323"/>
      <c r="N78" s="330"/>
      <c r="O78" s="330"/>
      <c r="P78" s="330"/>
      <c r="Q78" s="330"/>
      <c r="R78" s="330"/>
      <c r="S78" s="330"/>
      <c r="T78" s="842"/>
    </row>
    <row r="79" spans="2:20" ht="15" customHeight="1">
      <c r="B79" s="329" t="s">
        <v>430</v>
      </c>
      <c r="C79" s="351">
        <f t="shared" si="86"/>
        <v>0</v>
      </c>
      <c r="D79" s="351">
        <f t="shared" si="87"/>
        <v>0</v>
      </c>
      <c r="E79" s="351">
        <f t="shared" si="88"/>
        <v>0</v>
      </c>
      <c r="F79" s="323"/>
      <c r="G79" s="330"/>
      <c r="H79" s="330"/>
      <c r="I79" s="330"/>
      <c r="J79" s="330"/>
      <c r="K79" s="40">
        <f t="shared" si="89"/>
        <v>0</v>
      </c>
      <c r="L79" s="330"/>
      <c r="M79" s="323"/>
      <c r="N79" s="330"/>
      <c r="O79" s="330"/>
      <c r="P79" s="330"/>
      <c r="Q79" s="330"/>
      <c r="R79" s="330"/>
      <c r="S79" s="330"/>
      <c r="T79" s="842"/>
    </row>
    <row r="80" spans="2:20" ht="15" customHeight="1">
      <c r="B80" s="329" t="s">
        <v>265</v>
      </c>
      <c r="C80" s="351">
        <f t="shared" si="86"/>
        <v>0</v>
      </c>
      <c r="D80" s="351">
        <f t="shared" si="87"/>
        <v>0</v>
      </c>
      <c r="E80" s="351">
        <f t="shared" si="88"/>
        <v>0</v>
      </c>
      <c r="F80" s="323"/>
      <c r="G80" s="330"/>
      <c r="H80" s="330"/>
      <c r="I80" s="330"/>
      <c r="J80" s="330"/>
      <c r="K80" s="40">
        <f t="shared" si="89"/>
        <v>0</v>
      </c>
      <c r="L80" s="330"/>
      <c r="M80" s="323"/>
      <c r="N80" s="330"/>
      <c r="O80" s="330"/>
      <c r="P80" s="330"/>
      <c r="Q80" s="330"/>
      <c r="R80" s="330"/>
      <c r="S80" s="330"/>
      <c r="T80" s="842"/>
    </row>
    <row r="81" spans="2:20" ht="15" customHeight="1">
      <c r="B81" s="333" t="s">
        <v>266</v>
      </c>
      <c r="C81" s="351">
        <f>+C82+C83+C84</f>
        <v>0</v>
      </c>
      <c r="D81" s="351">
        <f t="shared" ref="D81:E81" si="90">+D82+D83+D84</f>
        <v>0</v>
      </c>
      <c r="E81" s="351">
        <f t="shared" si="90"/>
        <v>0</v>
      </c>
      <c r="F81" s="358"/>
      <c r="G81" s="40">
        <f t="shared" ref="G81:K81" si="91">+G82+G83+G84</f>
        <v>0</v>
      </c>
      <c r="H81" s="40">
        <f t="shared" si="91"/>
        <v>0</v>
      </c>
      <c r="I81" s="40">
        <f t="shared" si="91"/>
        <v>0</v>
      </c>
      <c r="J81" s="40">
        <f t="shared" si="91"/>
        <v>0</v>
      </c>
      <c r="K81" s="40">
        <f t="shared" si="91"/>
        <v>0</v>
      </c>
      <c r="L81" s="40">
        <f>+L82+L83+L84</f>
        <v>0</v>
      </c>
      <c r="M81" s="358"/>
      <c r="N81" s="40">
        <f t="shared" ref="N81:S81" si="92">+N82+N83+N84</f>
        <v>0</v>
      </c>
      <c r="O81" s="40">
        <f t="shared" si="92"/>
        <v>0</v>
      </c>
      <c r="P81" s="40">
        <f t="shared" si="92"/>
        <v>0</v>
      </c>
      <c r="Q81" s="40">
        <f t="shared" si="92"/>
        <v>0</v>
      </c>
      <c r="R81" s="40">
        <f t="shared" si="92"/>
        <v>0</v>
      </c>
      <c r="S81" s="40">
        <f t="shared" si="92"/>
        <v>0</v>
      </c>
      <c r="T81" s="53"/>
    </row>
    <row r="82" spans="2:20" ht="15" customHeight="1">
      <c r="B82" s="334" t="s">
        <v>567</v>
      </c>
      <c r="C82" s="352">
        <f t="shared" ref="C82:C84" si="93">SUM(I82:L82)-(G82-H82)</f>
        <v>0</v>
      </c>
      <c r="D82" s="352">
        <f t="shared" ref="D82:D84" si="94">C82-E82</f>
        <v>0</v>
      </c>
      <c r="E82" s="352">
        <f t="shared" ref="E82:E84" si="95">SUM(P82:S82)-(N82-O82)</f>
        <v>0</v>
      </c>
      <c r="F82" s="358"/>
      <c r="G82" s="330"/>
      <c r="H82" s="330"/>
      <c r="I82" s="330"/>
      <c r="J82" s="330"/>
      <c r="K82" s="40">
        <f>R82</f>
        <v>0</v>
      </c>
      <c r="L82" s="330"/>
      <c r="M82" s="358"/>
      <c r="N82" s="330"/>
      <c r="O82" s="330"/>
      <c r="P82" s="330"/>
      <c r="Q82" s="330"/>
      <c r="R82" s="330"/>
      <c r="S82" s="330"/>
      <c r="T82" s="53"/>
    </row>
    <row r="83" spans="2:20" ht="15" customHeight="1">
      <c r="B83" s="334" t="s">
        <v>568</v>
      </c>
      <c r="C83" s="352">
        <f t="shared" si="93"/>
        <v>0</v>
      </c>
      <c r="D83" s="352">
        <f t="shared" si="94"/>
        <v>0</v>
      </c>
      <c r="E83" s="352">
        <f t="shared" si="95"/>
        <v>0</v>
      </c>
      <c r="F83" s="358"/>
      <c r="G83" s="330"/>
      <c r="H83" s="330"/>
      <c r="I83" s="330"/>
      <c r="J83" s="330"/>
      <c r="K83" s="40">
        <f>R83</f>
        <v>0</v>
      </c>
      <c r="L83" s="330"/>
      <c r="M83" s="358"/>
      <c r="N83" s="330"/>
      <c r="O83" s="330"/>
      <c r="P83" s="330"/>
      <c r="Q83" s="330"/>
      <c r="R83" s="330"/>
      <c r="S83" s="330"/>
      <c r="T83" s="53"/>
    </row>
    <row r="84" spans="2:20" ht="15" customHeight="1">
      <c r="B84" s="334" t="s">
        <v>453</v>
      </c>
      <c r="C84" s="352">
        <f t="shared" si="93"/>
        <v>0</v>
      </c>
      <c r="D84" s="352">
        <f t="shared" si="94"/>
        <v>0</v>
      </c>
      <c r="E84" s="352">
        <f t="shared" si="95"/>
        <v>0</v>
      </c>
      <c r="F84" s="358"/>
      <c r="G84" s="330"/>
      <c r="H84" s="330"/>
      <c r="I84" s="330"/>
      <c r="J84" s="330"/>
      <c r="K84" s="40">
        <f>R84</f>
        <v>0</v>
      </c>
      <c r="L84" s="330"/>
      <c r="M84" s="358"/>
      <c r="N84" s="330"/>
      <c r="O84" s="330"/>
      <c r="P84" s="330"/>
      <c r="Q84" s="330"/>
      <c r="R84" s="330"/>
      <c r="S84" s="330"/>
      <c r="T84" s="53"/>
    </row>
    <row r="85" spans="2:20" ht="15" customHeight="1">
      <c r="B85" s="327" t="s">
        <v>535</v>
      </c>
      <c r="C85" s="351">
        <f>+SUM(C86:C92)</f>
        <v>0</v>
      </c>
      <c r="D85" s="351">
        <f t="shared" ref="D85:E85" si="96">+SUM(D86:D92)</f>
        <v>0</v>
      </c>
      <c r="E85" s="351">
        <f t="shared" si="96"/>
        <v>0</v>
      </c>
      <c r="F85" s="323"/>
      <c r="G85" s="351">
        <f t="shared" ref="G85:S85" si="97">+SUM(G86:G92)</f>
        <v>0</v>
      </c>
      <c r="H85" s="351">
        <f t="shared" si="97"/>
        <v>0</v>
      </c>
      <c r="I85" s="351">
        <f t="shared" si="97"/>
        <v>0</v>
      </c>
      <c r="J85" s="351">
        <f t="shared" si="97"/>
        <v>0</v>
      </c>
      <c r="K85" s="351">
        <f t="shared" si="97"/>
        <v>0</v>
      </c>
      <c r="L85" s="351">
        <f t="shared" si="97"/>
        <v>0</v>
      </c>
      <c r="M85" s="323"/>
      <c r="N85" s="351">
        <f t="shared" si="97"/>
        <v>0</v>
      </c>
      <c r="O85" s="351">
        <f t="shared" si="97"/>
        <v>0</v>
      </c>
      <c r="P85" s="351">
        <f t="shared" si="97"/>
        <v>0</v>
      </c>
      <c r="Q85" s="351">
        <f t="shared" si="97"/>
        <v>0</v>
      </c>
      <c r="R85" s="351">
        <f t="shared" si="97"/>
        <v>0</v>
      </c>
      <c r="S85" s="351">
        <f t="shared" si="97"/>
        <v>0</v>
      </c>
      <c r="T85" s="842"/>
    </row>
    <row r="86" spans="2:20" ht="15" customHeight="1">
      <c r="B86" s="329" t="s">
        <v>260</v>
      </c>
      <c r="C86" s="351">
        <f t="shared" ref="C86:C91" si="98">SUM(I86:L86)-(G86-H86)</f>
        <v>0</v>
      </c>
      <c r="D86" s="351">
        <f t="shared" ref="D86:D91" si="99">C86-E86</f>
        <v>0</v>
      </c>
      <c r="E86" s="351">
        <f t="shared" ref="E86:E91" si="100">SUM(P86:S86)-(N86-O86)</f>
        <v>0</v>
      </c>
      <c r="F86" s="323"/>
      <c r="G86" s="330"/>
      <c r="H86" s="330"/>
      <c r="I86" s="330"/>
      <c r="J86" s="330"/>
      <c r="K86" s="40">
        <f t="shared" ref="K86:K91" si="101">R86</f>
        <v>0</v>
      </c>
      <c r="L86" s="330"/>
      <c r="M86" s="323"/>
      <c r="N86" s="330"/>
      <c r="O86" s="330"/>
      <c r="P86" s="330"/>
      <c r="Q86" s="330"/>
      <c r="R86" s="330"/>
      <c r="S86" s="330"/>
      <c r="T86" s="842"/>
    </row>
    <row r="87" spans="2:20" ht="15" customHeight="1">
      <c r="B87" s="329" t="s">
        <v>261</v>
      </c>
      <c r="C87" s="351">
        <f t="shared" si="98"/>
        <v>0</v>
      </c>
      <c r="D87" s="351">
        <f t="shared" si="99"/>
        <v>0</v>
      </c>
      <c r="E87" s="351">
        <f t="shared" si="100"/>
        <v>0</v>
      </c>
      <c r="F87" s="323"/>
      <c r="G87" s="330"/>
      <c r="H87" s="330"/>
      <c r="I87" s="330"/>
      <c r="J87" s="330"/>
      <c r="K87" s="40">
        <f t="shared" si="101"/>
        <v>0</v>
      </c>
      <c r="L87" s="330"/>
      <c r="M87" s="323"/>
      <c r="N87" s="330"/>
      <c r="O87" s="330"/>
      <c r="P87" s="330"/>
      <c r="Q87" s="330"/>
      <c r="R87" s="330"/>
      <c r="S87" s="330"/>
      <c r="T87" s="842"/>
    </row>
    <row r="88" spans="2:20" ht="15" customHeight="1">
      <c r="B88" s="329" t="s">
        <v>262</v>
      </c>
      <c r="C88" s="351">
        <f t="shared" si="98"/>
        <v>0</v>
      </c>
      <c r="D88" s="351">
        <f t="shared" si="99"/>
        <v>0</v>
      </c>
      <c r="E88" s="351">
        <f t="shared" si="100"/>
        <v>0</v>
      </c>
      <c r="F88" s="323"/>
      <c r="G88" s="330"/>
      <c r="H88" s="330"/>
      <c r="I88" s="330"/>
      <c r="J88" s="330"/>
      <c r="K88" s="40">
        <f t="shared" si="101"/>
        <v>0</v>
      </c>
      <c r="L88" s="330"/>
      <c r="M88" s="323"/>
      <c r="N88" s="330"/>
      <c r="O88" s="330"/>
      <c r="P88" s="330"/>
      <c r="Q88" s="330"/>
      <c r="R88" s="330"/>
      <c r="S88" s="330"/>
      <c r="T88" s="51"/>
    </row>
    <row r="89" spans="2:20" ht="15" customHeight="1">
      <c r="B89" s="329" t="s">
        <v>263</v>
      </c>
      <c r="C89" s="351">
        <f t="shared" si="98"/>
        <v>0</v>
      </c>
      <c r="D89" s="351">
        <f t="shared" si="99"/>
        <v>0</v>
      </c>
      <c r="E89" s="351">
        <f t="shared" si="100"/>
        <v>0</v>
      </c>
      <c r="F89" s="323"/>
      <c r="G89" s="330"/>
      <c r="H89" s="330"/>
      <c r="I89" s="330"/>
      <c r="J89" s="330"/>
      <c r="K89" s="40">
        <f t="shared" si="101"/>
        <v>0</v>
      </c>
      <c r="L89" s="330"/>
      <c r="M89" s="323"/>
      <c r="N89" s="330"/>
      <c r="O89" s="330"/>
      <c r="P89" s="330"/>
      <c r="Q89" s="330"/>
      <c r="R89" s="330"/>
      <c r="S89" s="330"/>
      <c r="T89" s="842"/>
    </row>
    <row r="90" spans="2:20" ht="15" customHeight="1">
      <c r="B90" s="329" t="s">
        <v>430</v>
      </c>
      <c r="C90" s="351">
        <f t="shared" si="98"/>
        <v>0</v>
      </c>
      <c r="D90" s="351">
        <f t="shared" si="99"/>
        <v>0</v>
      </c>
      <c r="E90" s="351">
        <f t="shared" si="100"/>
        <v>0</v>
      </c>
      <c r="F90" s="323"/>
      <c r="G90" s="330"/>
      <c r="H90" s="330"/>
      <c r="I90" s="330"/>
      <c r="J90" s="330"/>
      <c r="K90" s="40">
        <f t="shared" si="101"/>
        <v>0</v>
      </c>
      <c r="L90" s="330"/>
      <c r="M90" s="323"/>
      <c r="N90" s="330"/>
      <c r="O90" s="330"/>
      <c r="P90" s="330"/>
      <c r="Q90" s="330"/>
      <c r="R90" s="330"/>
      <c r="S90" s="330"/>
      <c r="T90" s="842"/>
    </row>
    <row r="91" spans="2:20" ht="15" customHeight="1">
      <c r="B91" s="329" t="s">
        <v>265</v>
      </c>
      <c r="C91" s="351">
        <f t="shared" si="98"/>
        <v>0</v>
      </c>
      <c r="D91" s="351">
        <f t="shared" si="99"/>
        <v>0</v>
      </c>
      <c r="E91" s="351">
        <f t="shared" si="100"/>
        <v>0</v>
      </c>
      <c r="F91" s="323"/>
      <c r="G91" s="330"/>
      <c r="H91" s="330"/>
      <c r="I91" s="330"/>
      <c r="J91" s="330"/>
      <c r="K91" s="40">
        <f t="shared" si="101"/>
        <v>0</v>
      </c>
      <c r="L91" s="330"/>
      <c r="M91" s="323"/>
      <c r="N91" s="330"/>
      <c r="O91" s="330"/>
      <c r="P91" s="330"/>
      <c r="Q91" s="330"/>
      <c r="R91" s="330"/>
      <c r="S91" s="330"/>
      <c r="T91" s="51"/>
    </row>
    <row r="92" spans="2:20" ht="15" customHeight="1">
      <c r="B92" s="333" t="s">
        <v>266</v>
      </c>
      <c r="C92" s="351">
        <f>+C93+C94+C95</f>
        <v>0</v>
      </c>
      <c r="D92" s="351">
        <f t="shared" ref="D92:E92" si="102">+D93+D94+D95</f>
        <v>0</v>
      </c>
      <c r="E92" s="351">
        <f t="shared" si="102"/>
        <v>0</v>
      </c>
      <c r="F92" s="358"/>
      <c r="G92" s="40">
        <f t="shared" ref="G92:K92" si="103">+G93+G94+G95</f>
        <v>0</v>
      </c>
      <c r="H92" s="40">
        <f t="shared" si="103"/>
        <v>0</v>
      </c>
      <c r="I92" s="40">
        <f t="shared" si="103"/>
        <v>0</v>
      </c>
      <c r="J92" s="40">
        <f t="shared" si="103"/>
        <v>0</v>
      </c>
      <c r="K92" s="40">
        <f t="shared" si="103"/>
        <v>0</v>
      </c>
      <c r="L92" s="40">
        <f>+L93+L94+L95</f>
        <v>0</v>
      </c>
      <c r="M92" s="358"/>
      <c r="N92" s="40">
        <f t="shared" ref="N92:S92" si="104">+N93+N94+N95</f>
        <v>0</v>
      </c>
      <c r="O92" s="40">
        <f t="shared" si="104"/>
        <v>0</v>
      </c>
      <c r="P92" s="40">
        <f t="shared" si="104"/>
        <v>0</v>
      </c>
      <c r="Q92" s="40">
        <f t="shared" si="104"/>
        <v>0</v>
      </c>
      <c r="R92" s="40">
        <f t="shared" si="104"/>
        <v>0</v>
      </c>
      <c r="S92" s="40">
        <f t="shared" si="104"/>
        <v>0</v>
      </c>
      <c r="T92" s="843"/>
    </row>
    <row r="93" spans="2:20" ht="15" customHeight="1">
      <c r="B93" s="334" t="s">
        <v>567</v>
      </c>
      <c r="C93" s="352">
        <f t="shared" ref="C93:C95" si="105">SUM(I93:L93)-(G93-H93)</f>
        <v>0</v>
      </c>
      <c r="D93" s="352">
        <f t="shared" ref="D93:D95" si="106">C93-E93</f>
        <v>0</v>
      </c>
      <c r="E93" s="352">
        <f t="shared" ref="E93:E95" si="107">SUM(P93:S93)-(N93-O93)</f>
        <v>0</v>
      </c>
      <c r="F93" s="358"/>
      <c r="G93" s="330"/>
      <c r="H93" s="330"/>
      <c r="I93" s="330"/>
      <c r="J93" s="330"/>
      <c r="K93" s="40">
        <f>R93</f>
        <v>0</v>
      </c>
      <c r="L93" s="330"/>
      <c r="M93" s="358"/>
      <c r="N93" s="330"/>
      <c r="O93" s="330"/>
      <c r="P93" s="330"/>
      <c r="Q93" s="330"/>
      <c r="R93" s="330"/>
      <c r="S93" s="330"/>
      <c r="T93" s="843"/>
    </row>
    <row r="94" spans="2:20" ht="15" customHeight="1">
      <c r="B94" s="334" t="s">
        <v>568</v>
      </c>
      <c r="C94" s="352">
        <f t="shared" si="105"/>
        <v>0</v>
      </c>
      <c r="D94" s="352">
        <f t="shared" si="106"/>
        <v>0</v>
      </c>
      <c r="E94" s="352">
        <f t="shared" si="107"/>
        <v>0</v>
      </c>
      <c r="F94" s="358"/>
      <c r="G94" s="330"/>
      <c r="H94" s="330"/>
      <c r="I94" s="330"/>
      <c r="J94" s="330"/>
      <c r="K94" s="40">
        <f>R94</f>
        <v>0</v>
      </c>
      <c r="L94" s="330"/>
      <c r="M94" s="358"/>
      <c r="N94" s="330"/>
      <c r="O94" s="330"/>
      <c r="P94" s="330"/>
      <c r="Q94" s="330"/>
      <c r="R94" s="330"/>
      <c r="S94" s="330"/>
      <c r="T94" s="843"/>
    </row>
    <row r="95" spans="2:20" ht="15" customHeight="1">
      <c r="B95" s="334" t="s">
        <v>453</v>
      </c>
      <c r="C95" s="352">
        <f t="shared" si="105"/>
        <v>0</v>
      </c>
      <c r="D95" s="352">
        <f t="shared" si="106"/>
        <v>0</v>
      </c>
      <c r="E95" s="352">
        <f t="shared" si="107"/>
        <v>0</v>
      </c>
      <c r="F95" s="358"/>
      <c r="G95" s="330"/>
      <c r="H95" s="330"/>
      <c r="I95" s="330"/>
      <c r="J95" s="330"/>
      <c r="K95" s="40">
        <f>R95</f>
        <v>0</v>
      </c>
      <c r="L95" s="330"/>
      <c r="M95" s="358"/>
      <c r="N95" s="330"/>
      <c r="O95" s="330"/>
      <c r="P95" s="330"/>
      <c r="Q95" s="330"/>
      <c r="R95" s="330"/>
      <c r="S95" s="330"/>
      <c r="T95" s="843"/>
    </row>
    <row r="96" spans="2:20" ht="15" customHeight="1">
      <c r="B96" s="327" t="s">
        <v>550</v>
      </c>
      <c r="C96" s="351">
        <f>+SUM(C97:C99,C103:C106)</f>
        <v>0</v>
      </c>
      <c r="D96" s="351">
        <f>+SUM(D97:D99,D103:D106)</f>
        <v>0</v>
      </c>
      <c r="E96" s="351">
        <f>+SUM(E97:E99,E103:E106)</f>
        <v>0</v>
      </c>
      <c r="F96" s="323"/>
      <c r="G96" s="40">
        <f t="shared" ref="G96:L96" si="108">+SUM(G97:G99,G103:G106)</f>
        <v>0</v>
      </c>
      <c r="H96" s="40">
        <f t="shared" si="108"/>
        <v>0</v>
      </c>
      <c r="I96" s="40">
        <f t="shared" si="108"/>
        <v>0</v>
      </c>
      <c r="J96" s="40">
        <f t="shared" si="108"/>
        <v>0</v>
      </c>
      <c r="K96" s="40">
        <f t="shared" si="108"/>
        <v>0</v>
      </c>
      <c r="L96" s="40">
        <f t="shared" si="108"/>
        <v>0</v>
      </c>
      <c r="M96" s="323"/>
      <c r="N96" s="40">
        <f t="shared" ref="N96:S96" si="109">+SUM(N97:N99,N103:N106)</f>
        <v>0</v>
      </c>
      <c r="O96" s="40">
        <f t="shared" si="109"/>
        <v>0</v>
      </c>
      <c r="P96" s="40">
        <f t="shared" si="109"/>
        <v>0</v>
      </c>
      <c r="Q96" s="40">
        <f t="shared" si="109"/>
        <v>0</v>
      </c>
      <c r="R96" s="40">
        <f t="shared" si="109"/>
        <v>0</v>
      </c>
      <c r="S96" s="40">
        <f t="shared" si="109"/>
        <v>0</v>
      </c>
      <c r="T96" s="842"/>
    </row>
    <row r="97" spans="2:20" ht="15" customHeight="1">
      <c r="B97" s="329" t="s">
        <v>260</v>
      </c>
      <c r="C97" s="351">
        <f t="shared" ref="C97:C98" si="110">SUM(I97:L97)-(G97-H97)</f>
        <v>0</v>
      </c>
      <c r="D97" s="351">
        <f t="shared" ref="D97:D98" si="111">C97-E97</f>
        <v>0</v>
      </c>
      <c r="E97" s="351">
        <f t="shared" ref="E97:E98" si="112">SUM(P97:S97)-(N97-O97)</f>
        <v>0</v>
      </c>
      <c r="F97" s="323"/>
      <c r="G97" s="330"/>
      <c r="H97" s="330"/>
      <c r="I97" s="330"/>
      <c r="J97" s="330"/>
      <c r="K97" s="40">
        <f>R97</f>
        <v>0</v>
      </c>
      <c r="L97" s="330"/>
      <c r="M97" s="323"/>
      <c r="N97" s="330"/>
      <c r="O97" s="330"/>
      <c r="P97" s="330"/>
      <c r="Q97" s="330"/>
      <c r="R97" s="330"/>
      <c r="S97" s="330"/>
    </row>
    <row r="98" spans="2:20" ht="15" customHeight="1">
      <c r="B98" s="329" t="s">
        <v>261</v>
      </c>
      <c r="C98" s="351">
        <f t="shared" si="110"/>
        <v>0</v>
      </c>
      <c r="D98" s="351">
        <f t="shared" si="111"/>
        <v>0</v>
      </c>
      <c r="E98" s="351">
        <f t="shared" si="112"/>
        <v>0</v>
      </c>
      <c r="F98" s="323"/>
      <c r="G98" s="330"/>
      <c r="H98" s="330"/>
      <c r="I98" s="330"/>
      <c r="J98" s="330"/>
      <c r="K98" s="40">
        <f>R98</f>
        <v>0</v>
      </c>
      <c r="L98" s="330"/>
      <c r="M98" s="323"/>
      <c r="N98" s="330"/>
      <c r="O98" s="330"/>
      <c r="P98" s="330"/>
      <c r="Q98" s="330"/>
      <c r="R98" s="330"/>
      <c r="S98" s="330"/>
    </row>
    <row r="99" spans="2:20" ht="15" customHeight="1">
      <c r="B99" s="329" t="s">
        <v>262</v>
      </c>
      <c r="C99" s="351">
        <f>SUM(C100:C102)</f>
        <v>0</v>
      </c>
      <c r="D99" s="351">
        <f>SUM(D100:D102)</f>
        <v>0</v>
      </c>
      <c r="E99" s="351">
        <f>SUM(E100:E102)</f>
        <v>0</v>
      </c>
      <c r="F99" s="323"/>
      <c r="G99" s="40">
        <f t="shared" ref="G99:L99" si="113">SUM(G100:G102)</f>
        <v>0</v>
      </c>
      <c r="H99" s="40">
        <f t="shared" si="113"/>
        <v>0</v>
      </c>
      <c r="I99" s="40">
        <f t="shared" si="113"/>
        <v>0</v>
      </c>
      <c r="J99" s="40">
        <f t="shared" si="113"/>
        <v>0</v>
      </c>
      <c r="K99" s="40">
        <f t="shared" si="113"/>
        <v>0</v>
      </c>
      <c r="L99" s="40">
        <f t="shared" si="113"/>
        <v>0</v>
      </c>
      <c r="M99" s="323"/>
      <c r="N99" s="40">
        <f t="shared" ref="N99:S99" si="114">SUM(N100:N102)</f>
        <v>0</v>
      </c>
      <c r="O99" s="40">
        <f t="shared" si="114"/>
        <v>0</v>
      </c>
      <c r="P99" s="40">
        <f t="shared" si="114"/>
        <v>0</v>
      </c>
      <c r="Q99" s="40">
        <f t="shared" si="114"/>
        <v>0</v>
      </c>
      <c r="R99" s="40">
        <f t="shared" si="114"/>
        <v>0</v>
      </c>
      <c r="S99" s="40">
        <f t="shared" si="114"/>
        <v>0</v>
      </c>
    </row>
    <row r="100" spans="2:20" ht="15" customHeight="1">
      <c r="B100" s="339" t="s">
        <v>419</v>
      </c>
      <c r="C100" s="352">
        <f t="shared" ref="C100:C105" si="115">SUM(I100:L100)-(G100-H100)</f>
        <v>0</v>
      </c>
      <c r="D100" s="352">
        <f t="shared" ref="D100:D105" si="116">C100-E100</f>
        <v>0</v>
      </c>
      <c r="E100" s="352">
        <f t="shared" ref="E100:E105" si="117">SUM(P100:S100)-(N100-O100)</f>
        <v>0</v>
      </c>
      <c r="F100" s="323"/>
      <c r="G100" s="330"/>
      <c r="H100" s="330"/>
      <c r="I100" s="330"/>
      <c r="J100" s="330"/>
      <c r="K100" s="40">
        <f t="shared" ref="K100:K105" si="118">R100</f>
        <v>0</v>
      </c>
      <c r="L100" s="330"/>
      <c r="M100" s="323"/>
      <c r="N100" s="330"/>
      <c r="O100" s="330"/>
      <c r="P100" s="330"/>
      <c r="Q100" s="330"/>
      <c r="R100" s="330"/>
      <c r="S100" s="330"/>
    </row>
    <row r="101" spans="2:20" ht="15" customHeight="1">
      <c r="B101" s="339" t="s">
        <v>422</v>
      </c>
      <c r="C101" s="352">
        <f t="shared" si="115"/>
        <v>0</v>
      </c>
      <c r="D101" s="352">
        <f t="shared" si="116"/>
        <v>0</v>
      </c>
      <c r="E101" s="352">
        <f t="shared" si="117"/>
        <v>0</v>
      </c>
      <c r="F101" s="323"/>
      <c r="G101" s="330"/>
      <c r="H101" s="330"/>
      <c r="I101" s="330"/>
      <c r="J101" s="330"/>
      <c r="K101" s="40">
        <f t="shared" si="118"/>
        <v>0</v>
      </c>
      <c r="L101" s="330"/>
      <c r="M101" s="323"/>
      <c r="N101" s="330"/>
      <c r="O101" s="330"/>
      <c r="P101" s="330"/>
      <c r="Q101" s="330"/>
      <c r="R101" s="330"/>
      <c r="S101" s="330"/>
    </row>
    <row r="102" spans="2:20" ht="15" customHeight="1">
      <c r="B102" s="339" t="s">
        <v>425</v>
      </c>
      <c r="C102" s="352">
        <f t="shared" si="115"/>
        <v>0</v>
      </c>
      <c r="D102" s="352">
        <f t="shared" si="116"/>
        <v>0</v>
      </c>
      <c r="E102" s="352">
        <f t="shared" si="117"/>
        <v>0</v>
      </c>
      <c r="F102" s="323"/>
      <c r="G102" s="330"/>
      <c r="H102" s="330"/>
      <c r="I102" s="330"/>
      <c r="J102" s="330"/>
      <c r="K102" s="40">
        <f t="shared" si="118"/>
        <v>0</v>
      </c>
      <c r="L102" s="330"/>
      <c r="M102" s="323"/>
      <c r="N102" s="330"/>
      <c r="O102" s="330"/>
      <c r="P102" s="330"/>
      <c r="Q102" s="330"/>
      <c r="R102" s="330"/>
      <c r="S102" s="330"/>
    </row>
    <row r="103" spans="2:20" ht="15" customHeight="1">
      <c r="B103" s="329" t="s">
        <v>263</v>
      </c>
      <c r="C103" s="351">
        <f t="shared" si="115"/>
        <v>0</v>
      </c>
      <c r="D103" s="351">
        <f t="shared" si="116"/>
        <v>0</v>
      </c>
      <c r="E103" s="351">
        <f t="shared" si="117"/>
        <v>0</v>
      </c>
      <c r="F103" s="323"/>
      <c r="G103" s="330"/>
      <c r="H103" s="330"/>
      <c r="I103" s="330"/>
      <c r="J103" s="330"/>
      <c r="K103" s="40">
        <f t="shared" si="118"/>
        <v>0</v>
      </c>
      <c r="L103" s="330"/>
      <c r="M103" s="323"/>
      <c r="N103" s="330"/>
      <c r="O103" s="330"/>
      <c r="P103" s="330"/>
      <c r="Q103" s="330"/>
      <c r="R103" s="330"/>
      <c r="S103" s="330"/>
    </row>
    <row r="104" spans="2:20" ht="15" customHeight="1">
      <c r="B104" s="329" t="s">
        <v>430</v>
      </c>
      <c r="C104" s="351">
        <f t="shared" si="115"/>
        <v>0</v>
      </c>
      <c r="D104" s="351">
        <f t="shared" si="116"/>
        <v>0</v>
      </c>
      <c r="E104" s="351">
        <f t="shared" si="117"/>
        <v>0</v>
      </c>
      <c r="F104" s="323"/>
      <c r="G104" s="330"/>
      <c r="H104" s="330"/>
      <c r="I104" s="330"/>
      <c r="J104" s="330"/>
      <c r="K104" s="40">
        <f t="shared" si="118"/>
        <v>0</v>
      </c>
      <c r="L104" s="330"/>
      <c r="M104" s="323"/>
      <c r="N104" s="330"/>
      <c r="O104" s="330"/>
      <c r="P104" s="330"/>
      <c r="Q104" s="330"/>
      <c r="R104" s="330"/>
      <c r="S104" s="330"/>
    </row>
    <row r="105" spans="2:20" ht="15" customHeight="1">
      <c r="B105" s="329" t="s">
        <v>265</v>
      </c>
      <c r="C105" s="351">
        <f t="shared" si="115"/>
        <v>0</v>
      </c>
      <c r="D105" s="351">
        <f t="shared" si="116"/>
        <v>0</v>
      </c>
      <c r="E105" s="351">
        <f t="shared" si="117"/>
        <v>0</v>
      </c>
      <c r="F105" s="323"/>
      <c r="G105" s="330"/>
      <c r="H105" s="330"/>
      <c r="I105" s="330"/>
      <c r="J105" s="330"/>
      <c r="K105" s="40">
        <f t="shared" si="118"/>
        <v>0</v>
      </c>
      <c r="L105" s="330"/>
      <c r="M105" s="323"/>
      <c r="N105" s="330"/>
      <c r="O105" s="330"/>
      <c r="P105" s="330"/>
      <c r="Q105" s="330"/>
      <c r="R105" s="330"/>
      <c r="S105" s="330"/>
    </row>
    <row r="106" spans="2:20" ht="15" customHeight="1">
      <c r="B106" s="333" t="s">
        <v>266</v>
      </c>
      <c r="C106" s="351">
        <f>+C107+C108+C109</f>
        <v>0</v>
      </c>
      <c r="D106" s="351">
        <f t="shared" ref="D106:E106" si="119">+D107+D108+D109</f>
        <v>0</v>
      </c>
      <c r="E106" s="351">
        <f t="shared" si="119"/>
        <v>0</v>
      </c>
      <c r="F106" s="358"/>
      <c r="G106" s="40">
        <f t="shared" ref="G106:K106" si="120">+G107+G108+G109</f>
        <v>0</v>
      </c>
      <c r="H106" s="40">
        <f t="shared" si="120"/>
        <v>0</v>
      </c>
      <c r="I106" s="40">
        <f t="shared" si="120"/>
        <v>0</v>
      </c>
      <c r="J106" s="40">
        <f t="shared" si="120"/>
        <v>0</v>
      </c>
      <c r="K106" s="40">
        <f t="shared" si="120"/>
        <v>0</v>
      </c>
      <c r="L106" s="40">
        <f>+L107+L108+L109</f>
        <v>0</v>
      </c>
      <c r="M106" s="358"/>
      <c r="N106" s="40">
        <f t="shared" ref="N106:S106" si="121">+N107+N108+N109</f>
        <v>0</v>
      </c>
      <c r="O106" s="40">
        <f t="shared" si="121"/>
        <v>0</v>
      </c>
      <c r="P106" s="40">
        <f t="shared" si="121"/>
        <v>0</v>
      </c>
      <c r="Q106" s="40">
        <f t="shared" si="121"/>
        <v>0</v>
      </c>
      <c r="R106" s="40">
        <f t="shared" si="121"/>
        <v>0</v>
      </c>
      <c r="S106" s="40">
        <f t="shared" si="121"/>
        <v>0</v>
      </c>
      <c r="T106" s="43"/>
    </row>
    <row r="107" spans="2:20" ht="15" customHeight="1">
      <c r="B107" s="334" t="s">
        <v>567</v>
      </c>
      <c r="C107" s="352">
        <f t="shared" ref="C107:C109" si="122">SUM(I107:L107)-(G107-H107)</f>
        <v>0</v>
      </c>
      <c r="D107" s="352">
        <f t="shared" ref="D107:D109" si="123">C107-E107</f>
        <v>0</v>
      </c>
      <c r="E107" s="352">
        <f t="shared" ref="E107:E109" si="124">SUM(P107:S107)-(N107-O107)</f>
        <v>0</v>
      </c>
      <c r="F107" s="358"/>
      <c r="G107" s="330"/>
      <c r="H107" s="330"/>
      <c r="I107" s="330"/>
      <c r="J107" s="330"/>
      <c r="K107" s="40">
        <f>R107</f>
        <v>0</v>
      </c>
      <c r="L107" s="330"/>
      <c r="M107" s="358"/>
      <c r="N107" s="330"/>
      <c r="O107" s="330"/>
      <c r="P107" s="330"/>
      <c r="Q107" s="330"/>
      <c r="R107" s="330"/>
      <c r="S107" s="330"/>
      <c r="T107" s="43"/>
    </row>
    <row r="108" spans="2:20" ht="15" customHeight="1">
      <c r="B108" s="334" t="s">
        <v>568</v>
      </c>
      <c r="C108" s="352">
        <f t="shared" si="122"/>
        <v>0</v>
      </c>
      <c r="D108" s="352">
        <f t="shared" si="123"/>
        <v>0</v>
      </c>
      <c r="E108" s="352">
        <f t="shared" si="124"/>
        <v>0</v>
      </c>
      <c r="F108" s="358"/>
      <c r="G108" s="330"/>
      <c r="H108" s="330"/>
      <c r="I108" s="330"/>
      <c r="J108" s="330"/>
      <c r="K108" s="40">
        <f>R108</f>
        <v>0</v>
      </c>
      <c r="L108" s="330"/>
      <c r="M108" s="358"/>
      <c r="N108" s="330"/>
      <c r="O108" s="330"/>
      <c r="P108" s="330"/>
      <c r="Q108" s="330"/>
      <c r="R108" s="330"/>
      <c r="S108" s="330"/>
      <c r="T108" s="43"/>
    </row>
    <row r="109" spans="2:20" ht="15" customHeight="1">
      <c r="B109" s="334" t="s">
        <v>453</v>
      </c>
      <c r="C109" s="352">
        <f t="shared" si="122"/>
        <v>0</v>
      </c>
      <c r="D109" s="352">
        <f t="shared" si="123"/>
        <v>0</v>
      </c>
      <c r="E109" s="352">
        <f t="shared" si="124"/>
        <v>0</v>
      </c>
      <c r="F109" s="358"/>
      <c r="G109" s="330"/>
      <c r="H109" s="330"/>
      <c r="I109" s="330"/>
      <c r="J109" s="330"/>
      <c r="K109" s="40">
        <f>R109</f>
        <v>0</v>
      </c>
      <c r="L109" s="330"/>
      <c r="M109" s="358"/>
      <c r="N109" s="330"/>
      <c r="O109" s="330"/>
      <c r="P109" s="330"/>
      <c r="Q109" s="330"/>
      <c r="R109" s="330"/>
      <c r="S109" s="330"/>
      <c r="T109" s="43"/>
    </row>
    <row r="110" spans="2:20" ht="15" customHeight="1">
      <c r="B110" s="327" t="s">
        <v>551</v>
      </c>
      <c r="C110" s="351">
        <f>+SUM(C111:C113,C117:C120)</f>
        <v>0</v>
      </c>
      <c r="D110" s="351">
        <f t="shared" ref="D110:E110" si="125">+SUM(D111:D113,D117:D120)</f>
        <v>0</v>
      </c>
      <c r="E110" s="351">
        <f t="shared" si="125"/>
        <v>0</v>
      </c>
      <c r="F110" s="323"/>
      <c r="G110" s="351">
        <f t="shared" ref="G110:S110" si="126">+SUM(G111:G113,G117:G120)</f>
        <v>0</v>
      </c>
      <c r="H110" s="351">
        <f t="shared" si="126"/>
        <v>0</v>
      </c>
      <c r="I110" s="351">
        <f t="shared" si="126"/>
        <v>0</v>
      </c>
      <c r="J110" s="351">
        <f t="shared" si="126"/>
        <v>0</v>
      </c>
      <c r="K110" s="351">
        <f t="shared" si="126"/>
        <v>0</v>
      </c>
      <c r="L110" s="351">
        <f t="shared" si="126"/>
        <v>0</v>
      </c>
      <c r="M110" s="323"/>
      <c r="N110" s="351">
        <f t="shared" si="126"/>
        <v>0</v>
      </c>
      <c r="O110" s="351">
        <f t="shared" si="126"/>
        <v>0</v>
      </c>
      <c r="P110" s="351">
        <f t="shared" si="126"/>
        <v>0</v>
      </c>
      <c r="Q110" s="351">
        <f t="shared" si="126"/>
        <v>0</v>
      </c>
      <c r="R110" s="351">
        <f t="shared" si="126"/>
        <v>0</v>
      </c>
      <c r="S110" s="351">
        <f t="shared" si="126"/>
        <v>0</v>
      </c>
    </row>
    <row r="111" spans="2:20" ht="15" customHeight="1">
      <c r="B111" s="329" t="s">
        <v>260</v>
      </c>
      <c r="C111" s="351">
        <f t="shared" ref="C111:C112" si="127">SUM(I111:L111)-(G111-H111)</f>
        <v>0</v>
      </c>
      <c r="D111" s="351">
        <f t="shared" ref="D111:D112" si="128">C111-E111</f>
        <v>0</v>
      </c>
      <c r="E111" s="351">
        <f t="shared" ref="E111:E112" si="129">SUM(P111:S111)-(N111-O111)</f>
        <v>0</v>
      </c>
      <c r="F111" s="323"/>
      <c r="G111" s="330"/>
      <c r="H111" s="330"/>
      <c r="I111" s="330"/>
      <c r="J111" s="330"/>
      <c r="K111" s="40">
        <f>R111</f>
        <v>0</v>
      </c>
      <c r="L111" s="330"/>
      <c r="M111" s="323"/>
      <c r="N111" s="330"/>
      <c r="O111" s="330"/>
      <c r="P111" s="330"/>
      <c r="Q111" s="330"/>
      <c r="R111" s="330"/>
      <c r="S111" s="330"/>
    </row>
    <row r="112" spans="2:20" ht="15" customHeight="1">
      <c r="B112" s="329" t="s">
        <v>261</v>
      </c>
      <c r="C112" s="351">
        <f t="shared" si="127"/>
        <v>0</v>
      </c>
      <c r="D112" s="351">
        <f t="shared" si="128"/>
        <v>0</v>
      </c>
      <c r="E112" s="351">
        <f t="shared" si="129"/>
        <v>0</v>
      </c>
      <c r="F112" s="323"/>
      <c r="G112" s="330"/>
      <c r="H112" s="330"/>
      <c r="I112" s="330"/>
      <c r="J112" s="330"/>
      <c r="K112" s="40">
        <f>R112</f>
        <v>0</v>
      </c>
      <c r="L112" s="330"/>
      <c r="M112" s="323"/>
      <c r="N112" s="330"/>
      <c r="O112" s="330"/>
      <c r="P112" s="330"/>
      <c r="Q112" s="330"/>
      <c r="R112" s="330"/>
      <c r="S112" s="330"/>
    </row>
    <row r="113" spans="2:20" ht="15" customHeight="1">
      <c r="B113" s="329" t="s">
        <v>262</v>
      </c>
      <c r="C113" s="351">
        <f>SUM(C114:C116)</f>
        <v>0</v>
      </c>
      <c r="D113" s="351">
        <f>SUM(D114:D116)</f>
        <v>0</v>
      </c>
      <c r="E113" s="351">
        <f>SUM(E114:E116)</f>
        <v>0</v>
      </c>
      <c r="F113" s="323"/>
      <c r="G113" s="40">
        <f t="shared" ref="G113:L113" si="130">SUM(G114:G116)</f>
        <v>0</v>
      </c>
      <c r="H113" s="40">
        <f t="shared" si="130"/>
        <v>0</v>
      </c>
      <c r="I113" s="40">
        <f t="shared" si="130"/>
        <v>0</v>
      </c>
      <c r="J113" s="40">
        <f t="shared" si="130"/>
        <v>0</v>
      </c>
      <c r="K113" s="40">
        <f t="shared" si="130"/>
        <v>0</v>
      </c>
      <c r="L113" s="40">
        <f t="shared" si="130"/>
        <v>0</v>
      </c>
      <c r="M113" s="323"/>
      <c r="N113" s="40">
        <f t="shared" ref="N113:S113" si="131">SUM(N114:N116)</f>
        <v>0</v>
      </c>
      <c r="O113" s="40">
        <f t="shared" si="131"/>
        <v>0</v>
      </c>
      <c r="P113" s="40">
        <f t="shared" si="131"/>
        <v>0</v>
      </c>
      <c r="Q113" s="40">
        <f t="shared" si="131"/>
        <v>0</v>
      </c>
      <c r="R113" s="40">
        <f t="shared" si="131"/>
        <v>0</v>
      </c>
      <c r="S113" s="40">
        <f t="shared" si="131"/>
        <v>0</v>
      </c>
    </row>
    <row r="114" spans="2:20" ht="15" customHeight="1">
      <c r="B114" s="339" t="s">
        <v>419</v>
      </c>
      <c r="C114" s="352">
        <f t="shared" ref="C114:C119" si="132">SUM(I114:L114)-(G114-H114)</f>
        <v>0</v>
      </c>
      <c r="D114" s="352">
        <f t="shared" ref="D114:D119" si="133">C114-E114</f>
        <v>0</v>
      </c>
      <c r="E114" s="352">
        <f t="shared" ref="E114:E119" si="134">SUM(P114:S114)-(N114-O114)</f>
        <v>0</v>
      </c>
      <c r="F114" s="323"/>
      <c r="G114" s="330"/>
      <c r="H114" s="330"/>
      <c r="I114" s="330"/>
      <c r="J114" s="330"/>
      <c r="K114" s="40">
        <f t="shared" ref="K114:K119" si="135">R114</f>
        <v>0</v>
      </c>
      <c r="L114" s="330"/>
      <c r="M114" s="323"/>
      <c r="N114" s="330"/>
      <c r="O114" s="330"/>
      <c r="P114" s="330"/>
      <c r="Q114" s="330"/>
      <c r="R114" s="330"/>
      <c r="S114" s="330"/>
    </row>
    <row r="115" spans="2:20" ht="15" customHeight="1">
      <c r="B115" s="339" t="s">
        <v>422</v>
      </c>
      <c r="C115" s="352">
        <f t="shared" si="132"/>
        <v>0</v>
      </c>
      <c r="D115" s="352">
        <f t="shared" si="133"/>
        <v>0</v>
      </c>
      <c r="E115" s="352">
        <f t="shared" si="134"/>
        <v>0</v>
      </c>
      <c r="F115" s="323"/>
      <c r="G115" s="330"/>
      <c r="H115" s="330"/>
      <c r="I115" s="330"/>
      <c r="J115" s="330"/>
      <c r="K115" s="40">
        <f t="shared" si="135"/>
        <v>0</v>
      </c>
      <c r="L115" s="330"/>
      <c r="M115" s="323"/>
      <c r="N115" s="330"/>
      <c r="O115" s="330"/>
      <c r="P115" s="330"/>
      <c r="Q115" s="330"/>
      <c r="R115" s="330"/>
      <c r="S115" s="330"/>
    </row>
    <row r="116" spans="2:20" ht="15" customHeight="1">
      <c r="B116" s="339" t="s">
        <v>425</v>
      </c>
      <c r="C116" s="352">
        <f t="shared" si="132"/>
        <v>0</v>
      </c>
      <c r="D116" s="352">
        <f t="shared" si="133"/>
        <v>0</v>
      </c>
      <c r="E116" s="352">
        <f t="shared" si="134"/>
        <v>0</v>
      </c>
      <c r="F116" s="323"/>
      <c r="G116" s="330"/>
      <c r="H116" s="330"/>
      <c r="I116" s="330"/>
      <c r="J116" s="330"/>
      <c r="K116" s="40">
        <f t="shared" si="135"/>
        <v>0</v>
      </c>
      <c r="L116" s="330"/>
      <c r="M116" s="323"/>
      <c r="N116" s="330"/>
      <c r="O116" s="330"/>
      <c r="P116" s="330"/>
      <c r="Q116" s="330"/>
      <c r="R116" s="330"/>
      <c r="S116" s="330"/>
    </row>
    <row r="117" spans="2:20" ht="15" customHeight="1">
      <c r="B117" s="329" t="s">
        <v>263</v>
      </c>
      <c r="C117" s="351">
        <f t="shared" si="132"/>
        <v>0</v>
      </c>
      <c r="D117" s="351">
        <f t="shared" si="133"/>
        <v>0</v>
      </c>
      <c r="E117" s="351">
        <f t="shared" si="134"/>
        <v>0</v>
      </c>
      <c r="F117" s="323"/>
      <c r="G117" s="330"/>
      <c r="H117" s="330"/>
      <c r="I117" s="330"/>
      <c r="J117" s="330"/>
      <c r="K117" s="40">
        <f t="shared" si="135"/>
        <v>0</v>
      </c>
      <c r="L117" s="330"/>
      <c r="M117" s="323"/>
      <c r="N117" s="330"/>
      <c r="O117" s="330"/>
      <c r="P117" s="330"/>
      <c r="Q117" s="330"/>
      <c r="R117" s="330"/>
      <c r="S117" s="330"/>
    </row>
    <row r="118" spans="2:20" ht="15" customHeight="1">
      <c r="B118" s="329" t="s">
        <v>430</v>
      </c>
      <c r="C118" s="351">
        <f t="shared" si="132"/>
        <v>0</v>
      </c>
      <c r="D118" s="351">
        <f t="shared" si="133"/>
        <v>0</v>
      </c>
      <c r="E118" s="351">
        <f t="shared" si="134"/>
        <v>0</v>
      </c>
      <c r="F118" s="323"/>
      <c r="G118" s="330"/>
      <c r="H118" s="330"/>
      <c r="I118" s="330"/>
      <c r="J118" s="330"/>
      <c r="K118" s="40">
        <f t="shared" si="135"/>
        <v>0</v>
      </c>
      <c r="L118" s="330"/>
      <c r="M118" s="323"/>
      <c r="N118" s="330"/>
      <c r="O118" s="330"/>
      <c r="P118" s="330"/>
      <c r="Q118" s="330"/>
      <c r="R118" s="330"/>
      <c r="S118" s="330"/>
    </row>
    <row r="119" spans="2:20" ht="15" customHeight="1">
      <c r="B119" s="329" t="s">
        <v>265</v>
      </c>
      <c r="C119" s="351">
        <f t="shared" si="132"/>
        <v>0</v>
      </c>
      <c r="D119" s="351">
        <f t="shared" si="133"/>
        <v>0</v>
      </c>
      <c r="E119" s="351">
        <f t="shared" si="134"/>
        <v>0</v>
      </c>
      <c r="F119" s="323"/>
      <c r="G119" s="330"/>
      <c r="H119" s="330"/>
      <c r="I119" s="330"/>
      <c r="J119" s="330"/>
      <c r="K119" s="40">
        <f t="shared" si="135"/>
        <v>0</v>
      </c>
      <c r="L119" s="330"/>
      <c r="M119" s="323"/>
      <c r="N119" s="330"/>
      <c r="O119" s="330"/>
      <c r="P119" s="330"/>
      <c r="Q119" s="330"/>
      <c r="R119" s="330"/>
      <c r="S119" s="330"/>
    </row>
    <row r="120" spans="2:20" ht="15" customHeight="1">
      <c r="B120" s="333" t="s">
        <v>266</v>
      </c>
      <c r="C120" s="351">
        <f>+C121+C122+C123</f>
        <v>0</v>
      </c>
      <c r="D120" s="351">
        <f t="shared" ref="D120:E120" si="136">+D121+D122+D123</f>
        <v>0</v>
      </c>
      <c r="E120" s="351">
        <f t="shared" si="136"/>
        <v>0</v>
      </c>
      <c r="F120" s="358"/>
      <c r="G120" s="40">
        <f t="shared" ref="G120:K120" si="137">+G121+G122+G123</f>
        <v>0</v>
      </c>
      <c r="H120" s="40">
        <f t="shared" si="137"/>
        <v>0</v>
      </c>
      <c r="I120" s="40">
        <f t="shared" si="137"/>
        <v>0</v>
      </c>
      <c r="J120" s="40">
        <f t="shared" si="137"/>
        <v>0</v>
      </c>
      <c r="K120" s="40">
        <f t="shared" si="137"/>
        <v>0</v>
      </c>
      <c r="L120" s="40">
        <f>+L121+L122+L123</f>
        <v>0</v>
      </c>
      <c r="M120" s="358"/>
      <c r="N120" s="40">
        <f t="shared" ref="N120:S120" si="138">+N121+N122+N123</f>
        <v>0</v>
      </c>
      <c r="O120" s="40">
        <f t="shared" si="138"/>
        <v>0</v>
      </c>
      <c r="P120" s="40">
        <f t="shared" si="138"/>
        <v>0</v>
      </c>
      <c r="Q120" s="40">
        <f t="shared" si="138"/>
        <v>0</v>
      </c>
      <c r="R120" s="40">
        <f t="shared" si="138"/>
        <v>0</v>
      </c>
      <c r="S120" s="40">
        <f t="shared" si="138"/>
        <v>0</v>
      </c>
      <c r="T120" s="843"/>
    </row>
    <row r="121" spans="2:20" ht="15" customHeight="1">
      <c r="B121" s="334" t="s">
        <v>567</v>
      </c>
      <c r="C121" s="352">
        <f t="shared" ref="C121:C123" si="139">SUM(I121:L121)-(G121-H121)</f>
        <v>0</v>
      </c>
      <c r="D121" s="352">
        <f t="shared" ref="D121:D123" si="140">C121-E121</f>
        <v>0</v>
      </c>
      <c r="E121" s="352">
        <f t="shared" ref="E121:E123" si="141">SUM(P121:S121)-(N121-O121)</f>
        <v>0</v>
      </c>
      <c r="F121" s="358"/>
      <c r="G121" s="330"/>
      <c r="H121" s="330"/>
      <c r="I121" s="330"/>
      <c r="J121" s="330"/>
      <c r="K121" s="40">
        <f>R121</f>
        <v>0</v>
      </c>
      <c r="L121" s="330"/>
      <c r="M121" s="358"/>
      <c r="N121" s="330"/>
      <c r="O121" s="330"/>
      <c r="P121" s="330"/>
      <c r="Q121" s="330"/>
      <c r="R121" s="330"/>
      <c r="S121" s="330"/>
      <c r="T121" s="843"/>
    </row>
    <row r="122" spans="2:20" ht="15" customHeight="1">
      <c r="B122" s="334" t="s">
        <v>568</v>
      </c>
      <c r="C122" s="352">
        <f t="shared" si="139"/>
        <v>0</v>
      </c>
      <c r="D122" s="352">
        <f t="shared" si="140"/>
        <v>0</v>
      </c>
      <c r="E122" s="352">
        <f t="shared" si="141"/>
        <v>0</v>
      </c>
      <c r="F122" s="358"/>
      <c r="G122" s="330"/>
      <c r="H122" s="330"/>
      <c r="I122" s="330"/>
      <c r="J122" s="330"/>
      <c r="K122" s="40">
        <f>R122</f>
        <v>0</v>
      </c>
      <c r="L122" s="330"/>
      <c r="M122" s="358"/>
      <c r="N122" s="330"/>
      <c r="O122" s="330"/>
      <c r="P122" s="330"/>
      <c r="Q122" s="330"/>
      <c r="R122" s="330"/>
      <c r="S122" s="330"/>
      <c r="T122" s="843"/>
    </row>
    <row r="123" spans="2:20" ht="15" customHeight="1">
      <c r="B123" s="334" t="s">
        <v>453</v>
      </c>
      <c r="C123" s="352">
        <f t="shared" si="139"/>
        <v>0</v>
      </c>
      <c r="D123" s="352">
        <f t="shared" si="140"/>
        <v>0</v>
      </c>
      <c r="E123" s="352">
        <f t="shared" si="141"/>
        <v>0</v>
      </c>
      <c r="F123" s="358"/>
      <c r="G123" s="330"/>
      <c r="H123" s="330"/>
      <c r="I123" s="330"/>
      <c r="J123" s="330"/>
      <c r="K123" s="40">
        <f>R123</f>
        <v>0</v>
      </c>
      <c r="L123" s="330"/>
      <c r="M123" s="358"/>
      <c r="N123" s="330"/>
      <c r="O123" s="330"/>
      <c r="P123" s="330"/>
      <c r="Q123" s="330"/>
      <c r="R123" s="330"/>
      <c r="S123" s="330"/>
      <c r="T123" s="843"/>
    </row>
    <row r="124" spans="2:20" ht="15" customHeight="1">
      <c r="B124" s="327" t="s">
        <v>552</v>
      </c>
      <c r="C124" s="351">
        <f>+SUM(C125:C131)</f>
        <v>0</v>
      </c>
      <c r="D124" s="351">
        <f>+SUM(D125:D131)</f>
        <v>0</v>
      </c>
      <c r="E124" s="351">
        <f>+SUM(E125:E131)</f>
        <v>0</v>
      </c>
      <c r="F124" s="323"/>
      <c r="G124" s="40">
        <f t="shared" ref="G124:L124" si="142">+SUM(G125:G131)</f>
        <v>0</v>
      </c>
      <c r="H124" s="40">
        <f t="shared" si="142"/>
        <v>0</v>
      </c>
      <c r="I124" s="40">
        <f t="shared" si="142"/>
        <v>0</v>
      </c>
      <c r="J124" s="40">
        <f t="shared" si="142"/>
        <v>0</v>
      </c>
      <c r="K124" s="40">
        <f t="shared" si="142"/>
        <v>0</v>
      </c>
      <c r="L124" s="40">
        <f t="shared" si="142"/>
        <v>0</v>
      </c>
      <c r="M124" s="323"/>
      <c r="N124" s="40">
        <f t="shared" ref="N124:S124" si="143">+SUM(N125:N131)</f>
        <v>0</v>
      </c>
      <c r="O124" s="40">
        <f t="shared" si="143"/>
        <v>0</v>
      </c>
      <c r="P124" s="40">
        <f t="shared" si="143"/>
        <v>0</v>
      </c>
      <c r="Q124" s="40">
        <f t="shared" si="143"/>
        <v>0</v>
      </c>
      <c r="R124" s="40">
        <f t="shared" si="143"/>
        <v>0</v>
      </c>
      <c r="S124" s="40">
        <f t="shared" si="143"/>
        <v>0</v>
      </c>
    </row>
    <row r="125" spans="2:20" ht="15" customHeight="1">
      <c r="B125" s="329" t="s">
        <v>260</v>
      </c>
      <c r="C125" s="351">
        <f t="shared" ref="C125:C130" si="144">SUM(I125:L125)-(G125-H125)</f>
        <v>0</v>
      </c>
      <c r="D125" s="351">
        <f t="shared" ref="D125:D130" si="145">C125-E125</f>
        <v>0</v>
      </c>
      <c r="E125" s="351">
        <f t="shared" ref="E125:E130" si="146">SUM(P125:S125)-(N125-O125)</f>
        <v>0</v>
      </c>
      <c r="F125" s="323"/>
      <c r="G125" s="330"/>
      <c r="H125" s="330"/>
      <c r="I125" s="330"/>
      <c r="J125" s="330"/>
      <c r="K125" s="40">
        <f t="shared" ref="K125:K130" si="147">R125</f>
        <v>0</v>
      </c>
      <c r="L125" s="330"/>
      <c r="M125" s="323"/>
      <c r="N125" s="330"/>
      <c r="O125" s="330"/>
      <c r="P125" s="330"/>
      <c r="Q125" s="330"/>
      <c r="R125" s="330"/>
      <c r="S125" s="330"/>
    </row>
    <row r="126" spans="2:20" ht="15" customHeight="1">
      <c r="B126" s="329" t="s">
        <v>261</v>
      </c>
      <c r="C126" s="351">
        <f t="shared" si="144"/>
        <v>0</v>
      </c>
      <c r="D126" s="351">
        <f t="shared" si="145"/>
        <v>0</v>
      </c>
      <c r="E126" s="351">
        <f t="shared" si="146"/>
        <v>0</v>
      </c>
      <c r="F126" s="323"/>
      <c r="G126" s="330"/>
      <c r="H126" s="330"/>
      <c r="I126" s="330"/>
      <c r="J126" s="330"/>
      <c r="K126" s="40">
        <f t="shared" si="147"/>
        <v>0</v>
      </c>
      <c r="L126" s="330"/>
      <c r="M126" s="323"/>
      <c r="N126" s="330"/>
      <c r="O126" s="330"/>
      <c r="P126" s="330"/>
      <c r="Q126" s="330"/>
      <c r="R126" s="330"/>
      <c r="S126" s="330"/>
    </row>
    <row r="127" spans="2:20" ht="15" customHeight="1">
      <c r="B127" s="329" t="s">
        <v>262</v>
      </c>
      <c r="C127" s="351">
        <f t="shared" si="144"/>
        <v>0</v>
      </c>
      <c r="D127" s="351">
        <f t="shared" si="145"/>
        <v>0</v>
      </c>
      <c r="E127" s="351">
        <f t="shared" si="146"/>
        <v>0</v>
      </c>
      <c r="F127" s="323"/>
      <c r="G127" s="330"/>
      <c r="H127" s="330"/>
      <c r="I127" s="330"/>
      <c r="J127" s="330"/>
      <c r="K127" s="40">
        <f t="shared" si="147"/>
        <v>0</v>
      </c>
      <c r="L127" s="330"/>
      <c r="M127" s="323"/>
      <c r="N127" s="330"/>
      <c r="O127" s="330"/>
      <c r="P127" s="330"/>
      <c r="Q127" s="330"/>
      <c r="R127" s="330"/>
      <c r="S127" s="330"/>
    </row>
    <row r="128" spans="2:20" ht="15" customHeight="1">
      <c r="B128" s="329" t="s">
        <v>263</v>
      </c>
      <c r="C128" s="351">
        <f t="shared" si="144"/>
        <v>0</v>
      </c>
      <c r="D128" s="351">
        <f t="shared" si="145"/>
        <v>0</v>
      </c>
      <c r="E128" s="351">
        <f t="shared" si="146"/>
        <v>0</v>
      </c>
      <c r="F128" s="323"/>
      <c r="G128" s="330"/>
      <c r="H128" s="330"/>
      <c r="I128" s="330"/>
      <c r="J128" s="330"/>
      <c r="K128" s="40">
        <f t="shared" si="147"/>
        <v>0</v>
      </c>
      <c r="L128" s="330"/>
      <c r="M128" s="323"/>
      <c r="N128" s="330"/>
      <c r="O128" s="330"/>
      <c r="P128" s="330"/>
      <c r="Q128" s="330"/>
      <c r="R128" s="330"/>
      <c r="S128" s="330"/>
    </row>
    <row r="129" spans="2:20" ht="15" customHeight="1">
      <c r="B129" s="329" t="s">
        <v>430</v>
      </c>
      <c r="C129" s="351">
        <f t="shared" si="144"/>
        <v>0</v>
      </c>
      <c r="D129" s="351">
        <f t="shared" si="145"/>
        <v>0</v>
      </c>
      <c r="E129" s="351">
        <f t="shared" si="146"/>
        <v>0</v>
      </c>
      <c r="F129" s="323"/>
      <c r="G129" s="330"/>
      <c r="H129" s="330"/>
      <c r="I129" s="330"/>
      <c r="J129" s="330"/>
      <c r="K129" s="40">
        <f t="shared" si="147"/>
        <v>0</v>
      </c>
      <c r="L129" s="330"/>
      <c r="M129" s="323"/>
      <c r="N129" s="330"/>
      <c r="O129" s="330"/>
      <c r="P129" s="330"/>
      <c r="Q129" s="330"/>
      <c r="R129" s="330"/>
      <c r="S129" s="330"/>
    </row>
    <row r="130" spans="2:20" ht="15" customHeight="1">
      <c r="B130" s="329" t="s">
        <v>265</v>
      </c>
      <c r="C130" s="351">
        <f t="shared" si="144"/>
        <v>0</v>
      </c>
      <c r="D130" s="351">
        <f t="shared" si="145"/>
        <v>0</v>
      </c>
      <c r="E130" s="351">
        <f t="shared" si="146"/>
        <v>0</v>
      </c>
      <c r="F130" s="323"/>
      <c r="G130" s="330"/>
      <c r="H130" s="330"/>
      <c r="I130" s="330"/>
      <c r="J130" s="330"/>
      <c r="K130" s="40">
        <f t="shared" si="147"/>
        <v>0</v>
      </c>
      <c r="L130" s="330"/>
      <c r="M130" s="323"/>
      <c r="N130" s="330"/>
      <c r="O130" s="330"/>
      <c r="P130" s="330"/>
      <c r="Q130" s="330"/>
      <c r="R130" s="330"/>
      <c r="S130" s="330"/>
    </row>
    <row r="131" spans="2:20" ht="15" customHeight="1">
      <c r="B131" s="333" t="s">
        <v>266</v>
      </c>
      <c r="C131" s="351">
        <f>+C132+C133+C134</f>
        <v>0</v>
      </c>
      <c r="D131" s="351">
        <f t="shared" ref="D131:E131" si="148">+D132+D133+D134</f>
        <v>0</v>
      </c>
      <c r="E131" s="351">
        <f t="shared" si="148"/>
        <v>0</v>
      </c>
      <c r="F131" s="358"/>
      <c r="G131" s="40">
        <f t="shared" ref="G131:K131" si="149">+G132+G133+G134</f>
        <v>0</v>
      </c>
      <c r="H131" s="40">
        <f t="shared" si="149"/>
        <v>0</v>
      </c>
      <c r="I131" s="40">
        <f t="shared" si="149"/>
        <v>0</v>
      </c>
      <c r="J131" s="40">
        <f t="shared" si="149"/>
        <v>0</v>
      </c>
      <c r="K131" s="40">
        <f t="shared" si="149"/>
        <v>0</v>
      </c>
      <c r="L131" s="40">
        <f>+L132+L133+L134</f>
        <v>0</v>
      </c>
      <c r="M131" s="358"/>
      <c r="N131" s="40">
        <f t="shared" ref="N131:S131" si="150">+N132+N133+N134</f>
        <v>0</v>
      </c>
      <c r="O131" s="40">
        <f t="shared" si="150"/>
        <v>0</v>
      </c>
      <c r="P131" s="40">
        <f t="shared" si="150"/>
        <v>0</v>
      </c>
      <c r="Q131" s="40">
        <f t="shared" si="150"/>
        <v>0</v>
      </c>
      <c r="R131" s="40">
        <f t="shared" si="150"/>
        <v>0</v>
      </c>
      <c r="S131" s="40">
        <f t="shared" si="150"/>
        <v>0</v>
      </c>
      <c r="T131" s="43"/>
    </row>
    <row r="132" spans="2:20" ht="15" customHeight="1">
      <c r="B132" s="334" t="s">
        <v>567</v>
      </c>
      <c r="C132" s="352">
        <f t="shared" ref="C132:C134" si="151">SUM(I132:L132)-(G132-H132)</f>
        <v>0</v>
      </c>
      <c r="D132" s="352">
        <f t="shared" ref="D132:D134" si="152">C132-E132</f>
        <v>0</v>
      </c>
      <c r="E132" s="352">
        <f t="shared" ref="E132:E134" si="153">SUM(P132:S132)-(N132-O132)</f>
        <v>0</v>
      </c>
      <c r="F132" s="358"/>
      <c r="G132" s="330"/>
      <c r="H132" s="330"/>
      <c r="I132" s="330"/>
      <c r="J132" s="330"/>
      <c r="K132" s="40">
        <f>R132</f>
        <v>0</v>
      </c>
      <c r="L132" s="330"/>
      <c r="M132" s="358"/>
      <c r="N132" s="330"/>
      <c r="O132" s="330"/>
      <c r="P132" s="330"/>
      <c r="Q132" s="330"/>
      <c r="R132" s="330"/>
      <c r="S132" s="330"/>
      <c r="T132" s="43"/>
    </row>
    <row r="133" spans="2:20" ht="15" customHeight="1">
      <c r="B133" s="334" t="s">
        <v>568</v>
      </c>
      <c r="C133" s="352">
        <f t="shared" si="151"/>
        <v>0</v>
      </c>
      <c r="D133" s="352">
        <f t="shared" si="152"/>
        <v>0</v>
      </c>
      <c r="E133" s="352">
        <f t="shared" si="153"/>
        <v>0</v>
      </c>
      <c r="F133" s="358"/>
      <c r="G133" s="330"/>
      <c r="H133" s="330"/>
      <c r="I133" s="330"/>
      <c r="J133" s="330"/>
      <c r="K133" s="40">
        <f>R133</f>
        <v>0</v>
      </c>
      <c r="L133" s="330"/>
      <c r="M133" s="358"/>
      <c r="N133" s="330"/>
      <c r="O133" s="330"/>
      <c r="P133" s="330"/>
      <c r="Q133" s="330"/>
      <c r="R133" s="330"/>
      <c r="S133" s="330"/>
      <c r="T133" s="43"/>
    </row>
    <row r="134" spans="2:20" ht="15" customHeight="1">
      <c r="B134" s="334" t="s">
        <v>453</v>
      </c>
      <c r="C134" s="352">
        <f t="shared" si="151"/>
        <v>0</v>
      </c>
      <c r="D134" s="352">
        <f t="shared" si="152"/>
        <v>0</v>
      </c>
      <c r="E134" s="352">
        <f t="shared" si="153"/>
        <v>0</v>
      </c>
      <c r="F134" s="358"/>
      <c r="G134" s="330"/>
      <c r="H134" s="330"/>
      <c r="I134" s="330"/>
      <c r="J134" s="330"/>
      <c r="K134" s="40">
        <f>R134</f>
        <v>0</v>
      </c>
      <c r="L134" s="330"/>
      <c r="M134" s="358"/>
      <c r="N134" s="330"/>
      <c r="O134" s="330"/>
      <c r="P134" s="330"/>
      <c r="Q134" s="330"/>
      <c r="R134" s="330"/>
      <c r="S134" s="330"/>
      <c r="T134" s="43"/>
    </row>
    <row r="135" spans="2:20" ht="15" customHeight="1">
      <c r="B135" s="327" t="s">
        <v>553</v>
      </c>
      <c r="C135" s="351">
        <f>+SUM(C136:C142)</f>
        <v>0</v>
      </c>
      <c r="D135" s="351">
        <f t="shared" ref="D135:E135" si="154">+SUM(D136:D142)</f>
        <v>0</v>
      </c>
      <c r="E135" s="351">
        <f t="shared" si="154"/>
        <v>0</v>
      </c>
      <c r="F135" s="323"/>
      <c r="G135" s="351">
        <f>+SUM(G136:G142)</f>
        <v>0</v>
      </c>
      <c r="H135" s="351">
        <f t="shared" ref="H135:S135" si="155">+SUM(H136:H142)</f>
        <v>0</v>
      </c>
      <c r="I135" s="351">
        <f t="shared" si="155"/>
        <v>0</v>
      </c>
      <c r="J135" s="351">
        <f t="shared" si="155"/>
        <v>0</v>
      </c>
      <c r="K135" s="351">
        <f t="shared" si="155"/>
        <v>0</v>
      </c>
      <c r="L135" s="351">
        <f t="shared" si="155"/>
        <v>0</v>
      </c>
      <c r="M135" s="323"/>
      <c r="N135" s="351">
        <f t="shared" si="155"/>
        <v>0</v>
      </c>
      <c r="O135" s="351">
        <f t="shared" si="155"/>
        <v>0</v>
      </c>
      <c r="P135" s="351">
        <f t="shared" si="155"/>
        <v>0</v>
      </c>
      <c r="Q135" s="351">
        <f t="shared" si="155"/>
        <v>0</v>
      </c>
      <c r="R135" s="351">
        <f t="shared" si="155"/>
        <v>0</v>
      </c>
      <c r="S135" s="351">
        <f t="shared" si="155"/>
        <v>0</v>
      </c>
    </row>
    <row r="136" spans="2:20" ht="15" customHeight="1">
      <c r="B136" s="329" t="s">
        <v>260</v>
      </c>
      <c r="C136" s="351">
        <f t="shared" ref="C136:C141" si="156">SUM(I136:L136)-(G136-H136)</f>
        <v>0</v>
      </c>
      <c r="D136" s="351">
        <f t="shared" ref="D136:D141" si="157">C136-E136</f>
        <v>0</v>
      </c>
      <c r="E136" s="351">
        <f t="shared" ref="E136:E141" si="158">SUM(P136:S136)-(N136-O136)</f>
        <v>0</v>
      </c>
      <c r="F136" s="323"/>
      <c r="G136" s="330"/>
      <c r="H136" s="330"/>
      <c r="I136" s="330"/>
      <c r="J136" s="330"/>
      <c r="K136" s="40">
        <f t="shared" ref="K136:K141" si="159">R136</f>
        <v>0</v>
      </c>
      <c r="L136" s="330"/>
      <c r="M136" s="323"/>
      <c r="N136" s="330"/>
      <c r="O136" s="330"/>
      <c r="P136" s="330"/>
      <c r="Q136" s="330"/>
      <c r="R136" s="330"/>
      <c r="S136" s="330"/>
    </row>
    <row r="137" spans="2:20" ht="15" customHeight="1">
      <c r="B137" s="329" t="s">
        <v>261</v>
      </c>
      <c r="C137" s="351">
        <f t="shared" si="156"/>
        <v>0</v>
      </c>
      <c r="D137" s="351">
        <f t="shared" si="157"/>
        <v>0</v>
      </c>
      <c r="E137" s="351">
        <f t="shared" si="158"/>
        <v>0</v>
      </c>
      <c r="F137" s="323"/>
      <c r="G137" s="330"/>
      <c r="H137" s="330"/>
      <c r="I137" s="330"/>
      <c r="J137" s="330"/>
      <c r="K137" s="40">
        <f t="shared" si="159"/>
        <v>0</v>
      </c>
      <c r="L137" s="330"/>
      <c r="M137" s="323"/>
      <c r="N137" s="330"/>
      <c r="O137" s="330"/>
      <c r="P137" s="330"/>
      <c r="Q137" s="330"/>
      <c r="R137" s="330"/>
      <c r="S137" s="330"/>
    </row>
    <row r="138" spans="2:20" ht="15" customHeight="1">
      <c r="B138" s="329" t="s">
        <v>262</v>
      </c>
      <c r="C138" s="351">
        <f t="shared" si="156"/>
        <v>0</v>
      </c>
      <c r="D138" s="351">
        <f t="shared" si="157"/>
        <v>0</v>
      </c>
      <c r="E138" s="351">
        <f t="shared" si="158"/>
        <v>0</v>
      </c>
      <c r="F138" s="323"/>
      <c r="G138" s="330"/>
      <c r="H138" s="330"/>
      <c r="I138" s="330"/>
      <c r="J138" s="330"/>
      <c r="K138" s="40">
        <f t="shared" si="159"/>
        <v>0</v>
      </c>
      <c r="L138" s="330"/>
      <c r="M138" s="323"/>
      <c r="N138" s="330"/>
      <c r="O138" s="330"/>
      <c r="P138" s="330"/>
      <c r="Q138" s="330"/>
      <c r="R138" s="330"/>
      <c r="S138" s="330"/>
    </row>
    <row r="139" spans="2:20" ht="15" customHeight="1">
      <c r="B139" s="329" t="s">
        <v>263</v>
      </c>
      <c r="C139" s="351">
        <f t="shared" si="156"/>
        <v>0</v>
      </c>
      <c r="D139" s="351">
        <f t="shared" si="157"/>
        <v>0</v>
      </c>
      <c r="E139" s="351">
        <f t="shared" si="158"/>
        <v>0</v>
      </c>
      <c r="F139" s="323"/>
      <c r="G139" s="330"/>
      <c r="H139" s="330"/>
      <c r="I139" s="330"/>
      <c r="J139" s="330"/>
      <c r="K139" s="40">
        <f t="shared" si="159"/>
        <v>0</v>
      </c>
      <c r="L139" s="330"/>
      <c r="M139" s="323"/>
      <c r="N139" s="330"/>
      <c r="O139" s="330"/>
      <c r="P139" s="330"/>
      <c r="Q139" s="330"/>
      <c r="R139" s="330"/>
      <c r="S139" s="330"/>
    </row>
    <row r="140" spans="2:20" ht="15" customHeight="1">
      <c r="B140" s="329" t="s">
        <v>430</v>
      </c>
      <c r="C140" s="351">
        <f t="shared" si="156"/>
        <v>0</v>
      </c>
      <c r="D140" s="351">
        <f t="shared" si="157"/>
        <v>0</v>
      </c>
      <c r="E140" s="351">
        <f t="shared" si="158"/>
        <v>0</v>
      </c>
      <c r="F140" s="323"/>
      <c r="G140" s="330"/>
      <c r="H140" s="330"/>
      <c r="I140" s="330"/>
      <c r="J140" s="330"/>
      <c r="K140" s="40">
        <f t="shared" si="159"/>
        <v>0</v>
      </c>
      <c r="L140" s="330"/>
      <c r="M140" s="323"/>
      <c r="N140" s="330"/>
      <c r="O140" s="330"/>
      <c r="P140" s="330"/>
      <c r="Q140" s="330"/>
      <c r="R140" s="330"/>
      <c r="S140" s="330"/>
    </row>
    <row r="141" spans="2:20" ht="15" customHeight="1">
      <c r="B141" s="329" t="s">
        <v>265</v>
      </c>
      <c r="C141" s="351">
        <f t="shared" si="156"/>
        <v>0</v>
      </c>
      <c r="D141" s="351">
        <f t="shared" si="157"/>
        <v>0</v>
      </c>
      <c r="E141" s="351">
        <f t="shared" si="158"/>
        <v>0</v>
      </c>
      <c r="F141" s="323"/>
      <c r="G141" s="330"/>
      <c r="H141" s="330"/>
      <c r="I141" s="330"/>
      <c r="J141" s="330"/>
      <c r="K141" s="40">
        <f t="shared" si="159"/>
        <v>0</v>
      </c>
      <c r="L141" s="330"/>
      <c r="M141" s="323"/>
      <c r="N141" s="330"/>
      <c r="O141" s="330"/>
      <c r="P141" s="330"/>
      <c r="Q141" s="330"/>
      <c r="R141" s="330"/>
      <c r="S141" s="330"/>
    </row>
    <row r="142" spans="2:20" ht="15" customHeight="1">
      <c r="B142" s="333" t="s">
        <v>266</v>
      </c>
      <c r="C142" s="351">
        <f>+C143+C144+C145</f>
        <v>0</v>
      </c>
      <c r="D142" s="351">
        <f t="shared" ref="D142:E142" si="160">+D143+D144+D145</f>
        <v>0</v>
      </c>
      <c r="E142" s="351">
        <f t="shared" si="160"/>
        <v>0</v>
      </c>
      <c r="F142" s="358"/>
      <c r="G142" s="40">
        <f t="shared" ref="G142:K142" si="161">+G143+G144+G145</f>
        <v>0</v>
      </c>
      <c r="H142" s="40">
        <f t="shared" si="161"/>
        <v>0</v>
      </c>
      <c r="I142" s="40">
        <f t="shared" si="161"/>
        <v>0</v>
      </c>
      <c r="J142" s="40">
        <f t="shared" si="161"/>
        <v>0</v>
      </c>
      <c r="K142" s="40">
        <f t="shared" si="161"/>
        <v>0</v>
      </c>
      <c r="L142" s="40">
        <f>+L143+L144+L145</f>
        <v>0</v>
      </c>
      <c r="M142" s="358"/>
      <c r="N142" s="40">
        <f t="shared" ref="N142:S142" si="162">+N143+N144+N145</f>
        <v>0</v>
      </c>
      <c r="O142" s="40">
        <f t="shared" si="162"/>
        <v>0</v>
      </c>
      <c r="P142" s="40">
        <f t="shared" si="162"/>
        <v>0</v>
      </c>
      <c r="Q142" s="40">
        <f t="shared" si="162"/>
        <v>0</v>
      </c>
      <c r="R142" s="40">
        <f t="shared" si="162"/>
        <v>0</v>
      </c>
      <c r="S142" s="40">
        <f t="shared" si="162"/>
        <v>0</v>
      </c>
      <c r="T142" s="843"/>
    </row>
    <row r="143" spans="2:20" ht="15" customHeight="1">
      <c r="B143" s="334" t="s">
        <v>567</v>
      </c>
      <c r="C143" s="352">
        <f t="shared" ref="C143:C145" si="163">SUM(I143:L143)-(G143-H143)</f>
        <v>0</v>
      </c>
      <c r="D143" s="352">
        <f t="shared" ref="D143:D145" si="164">C143-E143</f>
        <v>0</v>
      </c>
      <c r="E143" s="352">
        <f t="shared" ref="E143:E145" si="165">SUM(P143:S143)-(N143-O143)</f>
        <v>0</v>
      </c>
      <c r="F143" s="358"/>
      <c r="G143" s="330"/>
      <c r="H143" s="330"/>
      <c r="I143" s="330"/>
      <c r="J143" s="330"/>
      <c r="K143" s="40">
        <f>R143</f>
        <v>0</v>
      </c>
      <c r="L143" s="330"/>
      <c r="M143" s="358"/>
      <c r="N143" s="330"/>
      <c r="O143" s="330"/>
      <c r="P143" s="330"/>
      <c r="Q143" s="330"/>
      <c r="R143" s="330"/>
      <c r="S143" s="330"/>
      <c r="T143" s="843"/>
    </row>
    <row r="144" spans="2:20" ht="15" customHeight="1">
      <c r="B144" s="334" t="s">
        <v>568</v>
      </c>
      <c r="C144" s="352">
        <f t="shared" si="163"/>
        <v>0</v>
      </c>
      <c r="D144" s="352">
        <f t="shared" si="164"/>
        <v>0</v>
      </c>
      <c r="E144" s="352">
        <f t="shared" si="165"/>
        <v>0</v>
      </c>
      <c r="F144" s="358"/>
      <c r="G144" s="330"/>
      <c r="H144" s="330"/>
      <c r="I144" s="330"/>
      <c r="J144" s="330"/>
      <c r="K144" s="40">
        <f>R144</f>
        <v>0</v>
      </c>
      <c r="L144" s="330"/>
      <c r="M144" s="358"/>
      <c r="N144" s="330"/>
      <c r="O144" s="330"/>
      <c r="P144" s="330"/>
      <c r="Q144" s="330"/>
      <c r="R144" s="330"/>
      <c r="S144" s="330"/>
      <c r="T144" s="843"/>
    </row>
    <row r="145" spans="2:20" ht="15" customHeight="1">
      <c r="B145" s="334" t="s">
        <v>453</v>
      </c>
      <c r="C145" s="352">
        <f t="shared" si="163"/>
        <v>0</v>
      </c>
      <c r="D145" s="352">
        <f t="shared" si="164"/>
        <v>0</v>
      </c>
      <c r="E145" s="352">
        <f t="shared" si="165"/>
        <v>0</v>
      </c>
      <c r="F145" s="358"/>
      <c r="G145" s="330"/>
      <c r="H145" s="330"/>
      <c r="I145" s="330"/>
      <c r="J145" s="330"/>
      <c r="K145" s="40">
        <f>R145</f>
        <v>0</v>
      </c>
      <c r="L145" s="330"/>
      <c r="M145" s="358"/>
      <c r="N145" s="330"/>
      <c r="O145" s="330"/>
      <c r="P145" s="330"/>
      <c r="Q145" s="330"/>
      <c r="R145" s="330"/>
      <c r="S145" s="330"/>
      <c r="T145" s="843"/>
    </row>
    <row r="146" spans="2:20" ht="15" customHeight="1">
      <c r="B146" s="327" t="s">
        <v>256</v>
      </c>
      <c r="C146" s="351">
        <f>SUM(C10,C45)</f>
        <v>0</v>
      </c>
      <c r="D146" s="351">
        <f>SUM(D10,D45)</f>
        <v>0</v>
      </c>
      <c r="E146" s="351">
        <f>SUM(E10,E45)</f>
        <v>0</v>
      </c>
      <c r="F146" s="323"/>
      <c r="G146" s="40">
        <f t="shared" ref="G146:L146" si="166">SUM(G10,G45)</f>
        <v>0</v>
      </c>
      <c r="H146" s="40">
        <f t="shared" si="166"/>
        <v>0</v>
      </c>
      <c r="I146" s="40">
        <f t="shared" si="166"/>
        <v>0</v>
      </c>
      <c r="J146" s="40">
        <f t="shared" si="166"/>
        <v>0</v>
      </c>
      <c r="K146" s="40">
        <f t="shared" si="166"/>
        <v>0</v>
      </c>
      <c r="L146" s="40">
        <f t="shared" si="166"/>
        <v>0</v>
      </c>
      <c r="M146" s="323"/>
      <c r="N146" s="40">
        <f t="shared" ref="N146:S146" si="167">SUM(N10,N45)</f>
        <v>0</v>
      </c>
      <c r="O146" s="40">
        <f t="shared" si="167"/>
        <v>0</v>
      </c>
      <c r="P146" s="40">
        <f t="shared" si="167"/>
        <v>0</v>
      </c>
      <c r="Q146" s="40">
        <f t="shared" si="167"/>
        <v>0</v>
      </c>
      <c r="R146" s="40">
        <f t="shared" si="167"/>
        <v>0</v>
      </c>
      <c r="S146" s="40">
        <f t="shared" si="167"/>
        <v>0</v>
      </c>
    </row>
    <row r="147" spans="2:20" ht="12.75" customHeight="1">
      <c r="B147" s="353"/>
      <c r="C147" s="353"/>
      <c r="E147" s="55"/>
      <c r="F147" s="55"/>
      <c r="G147" s="56"/>
      <c r="H147" s="359"/>
      <c r="I147" s="55"/>
      <c r="J147" s="55"/>
      <c r="M147" s="55"/>
    </row>
    <row r="149" spans="2:20" ht="12.75" customHeight="1">
      <c r="B149" s="36" t="s">
        <v>555</v>
      </c>
    </row>
    <row r="150" spans="2:20" ht="12.75" customHeight="1">
      <c r="B150" s="1" t="s">
        <v>386</v>
      </c>
      <c r="C150" s="174" t="str">
        <f>IF(COUNTIF(L10:L146,"&gt;"&amp;0)+COUNTIF(S10:S146,"&gt;"&amp;0)&gt;0,"Commentary Required","OK")</f>
        <v>OK</v>
      </c>
    </row>
    <row r="151" spans="2:20">
      <c r="B151" s="1" t="s">
        <v>384</v>
      </c>
      <c r="C151" s="57"/>
    </row>
  </sheetData>
  <sheetProtection insertHyperlinks="0"/>
  <mergeCells count="7">
    <mergeCell ref="N8:S8"/>
    <mergeCell ref="C2:D2"/>
    <mergeCell ref="C3:D3"/>
    <mergeCell ref="C4:D4"/>
    <mergeCell ref="B8:B9"/>
    <mergeCell ref="C8:E8"/>
    <mergeCell ref="G8:L8"/>
  </mergeCells>
  <phoneticPr fontId="46" type="noConversion"/>
  <conditionalFormatting sqref="C150">
    <cfRule type="cellIs" dxfId="122" priority="1" operator="equal">
      <formula>"Commentary Required"</formula>
    </cfRule>
    <cfRule type="cellIs" dxfId="121" priority="2" operator="equal">
      <formula>"OK"</formula>
    </cfRule>
    <cfRule type="cellIs" dxfId="120" priority="3" operator="equal">
      <formula>"Error"</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E00-000000000000}">
      <formula1>-99999999999</formula1>
      <formula2>99999999999</formula2>
    </dataValidation>
  </dataValidations>
  <pageMargins left="0.7" right="0.7" top="0.75" bottom="0.75" header="0.3" footer="0.3"/>
  <pageSetup paperSize="8"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7">
    <pageSetUpPr fitToPage="1"/>
  </sheetPr>
  <dimension ref="A1:AO134"/>
  <sheetViews>
    <sheetView topLeftCell="B1" zoomScaleNormal="100" zoomScaleSheetLayoutView="25" workbookViewId="0">
      <selection activeCell="B1" sqref="B1"/>
    </sheetView>
  </sheetViews>
  <sheetFormatPr defaultColWidth="9.42578125" defaultRowHeight="12.75"/>
  <cols>
    <col min="1" max="1" width="2.42578125" style="3" hidden="1" customWidth="1"/>
    <col min="2" max="2" width="43.42578125" style="5" customWidth="1"/>
    <col min="3" max="35" width="20.42578125" style="5" customWidth="1"/>
    <col min="36" max="36" width="3.42578125" style="5" customWidth="1"/>
    <col min="37" max="37" width="20.42578125" style="5" customWidth="1"/>
    <col min="38" max="39" width="24.42578125" style="5" customWidth="1"/>
    <col min="40" max="41" width="9.42578125" style="5" customWidth="1"/>
    <col min="42" max="16384" width="9.42578125" style="5"/>
  </cols>
  <sheetData>
    <row r="1" spans="1:41" ht="16.5" customHeight="1">
      <c r="B1" s="227" t="s">
        <v>594</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row>
    <row r="2" spans="1:41" ht="16.5" customHeight="1">
      <c r="B2" s="309" t="s">
        <v>174</v>
      </c>
      <c r="C2" s="360"/>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41" ht="16.5" customHeight="1">
      <c r="B3" s="309" t="s">
        <v>175</v>
      </c>
      <c r="C3" s="360"/>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41" ht="16.5" customHeight="1">
      <c r="B4" s="309" t="s">
        <v>176</v>
      </c>
      <c r="C4" s="36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41" ht="12.75" customHeight="1">
      <c r="B5" s="5" t="s">
        <v>177</v>
      </c>
    </row>
    <row r="6" spans="1:41" ht="12.75" customHeight="1">
      <c r="B6" s="362" t="s">
        <v>595</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59"/>
    </row>
    <row r="7" spans="1:41" ht="12.75" hidden="1" customHeight="1"/>
    <row r="8" spans="1:41" ht="12.75" customHeight="1">
      <c r="B8" s="363" t="s">
        <v>181</v>
      </c>
      <c r="C8" s="251" t="s">
        <v>182</v>
      </c>
      <c r="D8" s="251" t="s">
        <v>183</v>
      </c>
      <c r="E8" s="364" t="s">
        <v>184</v>
      </c>
      <c r="F8" s="364" t="s">
        <v>185</v>
      </c>
      <c r="G8" s="364" t="s">
        <v>186</v>
      </c>
      <c r="H8" s="364" t="s">
        <v>187</v>
      </c>
      <c r="I8" s="364" t="s">
        <v>188</v>
      </c>
      <c r="J8" s="364" t="s">
        <v>189</v>
      </c>
      <c r="K8" s="364" t="s">
        <v>190</v>
      </c>
      <c r="L8" s="364" t="s">
        <v>191</v>
      </c>
      <c r="M8" s="364" t="s">
        <v>192</v>
      </c>
      <c r="N8" s="364" t="s">
        <v>193</v>
      </c>
      <c r="O8" s="364" t="s">
        <v>194</v>
      </c>
      <c r="P8" s="364" t="s">
        <v>195</v>
      </c>
      <c r="Q8" s="364" t="s">
        <v>196</v>
      </c>
      <c r="R8" s="364" t="s">
        <v>197</v>
      </c>
      <c r="S8" s="364" t="s">
        <v>198</v>
      </c>
      <c r="T8" s="364" t="s">
        <v>199</v>
      </c>
      <c r="U8" s="364" t="s">
        <v>200</v>
      </c>
      <c r="V8" s="364" t="s">
        <v>201</v>
      </c>
      <c r="W8" s="364" t="s">
        <v>202</v>
      </c>
      <c r="X8" s="364" t="s">
        <v>203</v>
      </c>
      <c r="Y8" s="364" t="s">
        <v>204</v>
      </c>
      <c r="Z8" s="364" t="s">
        <v>205</v>
      </c>
      <c r="AA8" s="251" t="s">
        <v>206</v>
      </c>
      <c r="AB8" s="251" t="s">
        <v>207</v>
      </c>
      <c r="AC8" s="251" t="s">
        <v>208</v>
      </c>
      <c r="AD8" s="251" t="s">
        <v>209</v>
      </c>
      <c r="AE8" s="251" t="s">
        <v>210</v>
      </c>
      <c r="AF8" s="364" t="s">
        <v>211</v>
      </c>
      <c r="AG8" s="251" t="s">
        <v>212</v>
      </c>
      <c r="AH8" s="251" t="s">
        <v>213</v>
      </c>
      <c r="AI8" s="251" t="s">
        <v>596</v>
      </c>
    </row>
    <row r="9" spans="1:41" ht="22.5" customHeight="1">
      <c r="B9" s="913" t="s">
        <v>597</v>
      </c>
      <c r="C9" s="908" t="s">
        <v>598</v>
      </c>
      <c r="D9" s="908" t="s">
        <v>599</v>
      </c>
      <c r="E9" s="913" t="s">
        <v>600</v>
      </c>
      <c r="F9" s="913" t="s">
        <v>601</v>
      </c>
      <c r="G9" s="913" t="s">
        <v>602</v>
      </c>
      <c r="H9" s="913" t="s">
        <v>603</v>
      </c>
      <c r="I9" s="913" t="s">
        <v>604</v>
      </c>
      <c r="J9" s="364"/>
      <c r="K9" s="913" t="s">
        <v>605</v>
      </c>
      <c r="L9" s="913" t="s">
        <v>606</v>
      </c>
      <c r="M9" s="368" t="s">
        <v>215</v>
      </c>
      <c r="N9" s="368" t="s">
        <v>216</v>
      </c>
      <c r="O9" s="368" t="s">
        <v>217</v>
      </c>
      <c r="P9" s="368" t="s">
        <v>218</v>
      </c>
      <c r="Q9" s="364"/>
      <c r="R9" s="368" t="s">
        <v>219</v>
      </c>
      <c r="S9" s="364"/>
      <c r="T9" s="368" t="s">
        <v>220</v>
      </c>
      <c r="U9" s="364"/>
      <c r="V9" s="368" t="s">
        <v>221</v>
      </c>
      <c r="W9" s="364"/>
      <c r="X9" s="368" t="s">
        <v>222</v>
      </c>
      <c r="Y9" s="364"/>
      <c r="Z9" s="368" t="s">
        <v>223</v>
      </c>
      <c r="AA9" s="908" t="s">
        <v>607</v>
      </c>
      <c r="AB9" s="913" t="s">
        <v>608</v>
      </c>
      <c r="AC9" s="908" t="s">
        <v>609</v>
      </c>
      <c r="AD9" s="908" t="s">
        <v>610</v>
      </c>
      <c r="AE9" s="908" t="s">
        <v>611</v>
      </c>
      <c r="AF9" s="908" t="s">
        <v>612</v>
      </c>
      <c r="AG9" s="908" t="s">
        <v>613</v>
      </c>
      <c r="AH9" s="913" t="s">
        <v>614</v>
      </c>
      <c r="AI9" s="908" t="s">
        <v>615</v>
      </c>
    </row>
    <row r="10" spans="1:41" s="60" customFormat="1" ht="19.5" customHeight="1">
      <c r="A10" s="3"/>
      <c r="B10" s="915"/>
      <c r="C10" s="909"/>
      <c r="D10" s="909"/>
      <c r="E10" s="915"/>
      <c r="F10" s="915"/>
      <c r="G10" s="915"/>
      <c r="H10" s="915"/>
      <c r="I10" s="915"/>
      <c r="J10" s="911" t="s">
        <v>616</v>
      </c>
      <c r="K10" s="915"/>
      <c r="L10" s="915"/>
      <c r="M10" s="913" t="s">
        <v>617</v>
      </c>
      <c r="N10" s="913" t="s">
        <v>618</v>
      </c>
      <c r="O10" s="913" t="s">
        <v>619</v>
      </c>
      <c r="P10" s="913" t="s">
        <v>620</v>
      </c>
      <c r="Q10" s="368" t="s">
        <v>621</v>
      </c>
      <c r="R10" s="913" t="s">
        <v>622</v>
      </c>
      <c r="S10" s="368" t="s">
        <v>623</v>
      </c>
      <c r="T10" s="913" t="s">
        <v>624</v>
      </c>
      <c r="U10" s="368" t="s">
        <v>625</v>
      </c>
      <c r="V10" s="913" t="s">
        <v>626</v>
      </c>
      <c r="W10" s="368" t="s">
        <v>627</v>
      </c>
      <c r="X10" s="913" t="s">
        <v>628</v>
      </c>
      <c r="Y10" s="368" t="s">
        <v>629</v>
      </c>
      <c r="Z10" s="913" t="s">
        <v>630</v>
      </c>
      <c r="AA10" s="909"/>
      <c r="AB10" s="915"/>
      <c r="AC10" s="909"/>
      <c r="AD10" s="909"/>
      <c r="AE10" s="909"/>
      <c r="AF10" s="909"/>
      <c r="AG10" s="909"/>
      <c r="AH10" s="915"/>
      <c r="AI10" s="909"/>
      <c r="AJ10" s="5"/>
      <c r="AK10" s="5"/>
      <c r="AL10" s="5"/>
      <c r="AM10" s="5"/>
      <c r="AN10" s="5"/>
      <c r="AO10" s="5"/>
    </row>
    <row r="11" spans="1:41" s="60" customFormat="1" ht="90" customHeight="1">
      <c r="A11" s="3"/>
      <c r="B11" s="914"/>
      <c r="C11" s="910"/>
      <c r="D11" s="910"/>
      <c r="E11" s="914"/>
      <c r="F11" s="914"/>
      <c r="G11" s="914"/>
      <c r="H11" s="914"/>
      <c r="I11" s="914"/>
      <c r="J11" s="912"/>
      <c r="K11" s="914"/>
      <c r="L11" s="914"/>
      <c r="M11" s="914"/>
      <c r="N11" s="914"/>
      <c r="O11" s="914"/>
      <c r="P11" s="914"/>
      <c r="Q11" s="369" t="s">
        <v>616</v>
      </c>
      <c r="R11" s="914"/>
      <c r="S11" s="369" t="s">
        <v>616</v>
      </c>
      <c r="T11" s="914"/>
      <c r="U11" s="369" t="s">
        <v>616</v>
      </c>
      <c r="V11" s="914"/>
      <c r="W11" s="369" t="s">
        <v>616</v>
      </c>
      <c r="X11" s="914"/>
      <c r="Y11" s="369" t="s">
        <v>616</v>
      </c>
      <c r="Z11" s="914"/>
      <c r="AA11" s="910"/>
      <c r="AB11" s="914"/>
      <c r="AC11" s="910"/>
      <c r="AD11" s="910"/>
      <c r="AE11" s="910"/>
      <c r="AF11" s="910"/>
      <c r="AG11" s="910"/>
      <c r="AH11" s="914"/>
      <c r="AI11" s="910"/>
      <c r="AJ11" s="5"/>
      <c r="AK11" s="5"/>
      <c r="AL11" s="5"/>
      <c r="AM11" s="5"/>
      <c r="AN11" s="5"/>
      <c r="AO11" s="5"/>
    </row>
    <row r="12" spans="1:41" ht="12.75" customHeight="1">
      <c r="B12" s="370" t="s">
        <v>631</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2"/>
    </row>
    <row r="13" spans="1:41" ht="12.75" customHeight="1">
      <c r="B13" s="373" t="s">
        <v>38</v>
      </c>
      <c r="C13" s="371"/>
      <c r="D13" s="371"/>
      <c r="E13" s="371"/>
      <c r="F13" s="371"/>
      <c r="G13" s="371"/>
      <c r="H13" s="371"/>
      <c r="I13" s="371"/>
      <c r="J13" s="371"/>
      <c r="K13" s="371"/>
      <c r="L13" s="322">
        <f>SUM(M13:P13,R13,T13,V13,X13,Z13)</f>
        <v>0</v>
      </c>
      <c r="M13" s="371"/>
      <c r="N13" s="371"/>
      <c r="O13" s="371"/>
      <c r="P13" s="371"/>
      <c r="Q13" s="371"/>
      <c r="R13" s="371"/>
      <c r="S13" s="371"/>
      <c r="T13" s="371"/>
      <c r="U13" s="371"/>
      <c r="V13" s="371"/>
      <c r="W13" s="371"/>
      <c r="X13" s="371"/>
      <c r="Y13" s="371"/>
      <c r="Z13" s="371"/>
      <c r="AA13" s="371"/>
      <c r="AB13" s="322">
        <f>SUM(C13:I13,K13:L13,AA13)</f>
        <v>0</v>
      </c>
      <c r="AC13" s="371"/>
      <c r="AD13" s="371"/>
      <c r="AE13" s="371"/>
      <c r="AF13" s="371"/>
      <c r="AG13" s="374"/>
      <c r="AH13" s="322">
        <f>SUM(AB13:AG13)</f>
        <v>0</v>
      </c>
      <c r="AI13" s="375"/>
    </row>
    <row r="14" spans="1:41" ht="12.75" customHeight="1">
      <c r="B14" s="376" t="s">
        <v>39</v>
      </c>
      <c r="C14" s="371"/>
      <c r="D14" s="371"/>
      <c r="E14" s="371"/>
      <c r="F14" s="371"/>
      <c r="G14" s="371"/>
      <c r="H14" s="371"/>
      <c r="I14" s="371"/>
      <c r="J14" s="371"/>
      <c r="K14" s="371"/>
      <c r="L14" s="322">
        <f t="shared" ref="L14:L29" si="0">SUM(M14:P14,R14,T14,V14,X14,Z14)</f>
        <v>0</v>
      </c>
      <c r="M14" s="371"/>
      <c r="N14" s="371"/>
      <c r="O14" s="371"/>
      <c r="P14" s="371"/>
      <c r="Q14" s="371"/>
      <c r="R14" s="371"/>
      <c r="S14" s="371"/>
      <c r="T14" s="371"/>
      <c r="U14" s="371"/>
      <c r="V14" s="371"/>
      <c r="W14" s="371"/>
      <c r="X14" s="371"/>
      <c r="Y14" s="371"/>
      <c r="Z14" s="371"/>
      <c r="AA14" s="371"/>
      <c r="AB14" s="322">
        <f t="shared" ref="AB14:AB30" si="1">SUM(C14:I14,K14:L14,AA14)</f>
        <v>0</v>
      </c>
      <c r="AC14" s="371"/>
      <c r="AD14" s="371"/>
      <c r="AE14" s="371"/>
      <c r="AF14" s="371"/>
      <c r="AG14" s="374"/>
      <c r="AH14" s="322">
        <f t="shared" ref="AH14:AH30" si="2">SUM(AB14:AG14)</f>
        <v>0</v>
      </c>
      <c r="AI14" s="375"/>
    </row>
    <row r="15" spans="1:41" ht="12.75" customHeight="1">
      <c r="B15" s="376" t="s">
        <v>632</v>
      </c>
      <c r="C15" s="374"/>
      <c r="D15" s="374"/>
      <c r="E15" s="374"/>
      <c r="F15" s="374"/>
      <c r="G15" s="374"/>
      <c r="H15" s="374"/>
      <c r="I15" s="374"/>
      <c r="J15" s="374"/>
      <c r="K15" s="374"/>
      <c r="L15" s="322">
        <f t="shared" si="0"/>
        <v>0</v>
      </c>
      <c r="M15" s="374"/>
      <c r="N15" s="374"/>
      <c r="O15" s="374"/>
      <c r="P15" s="374"/>
      <c r="Q15" s="374"/>
      <c r="R15" s="374"/>
      <c r="S15" s="374"/>
      <c r="T15" s="374"/>
      <c r="U15" s="374"/>
      <c r="V15" s="374"/>
      <c r="W15" s="374"/>
      <c r="X15" s="374"/>
      <c r="Y15" s="374"/>
      <c r="Z15" s="374"/>
      <c r="AA15" s="374"/>
      <c r="AB15" s="322">
        <f t="shared" si="1"/>
        <v>0</v>
      </c>
      <c r="AC15" s="374"/>
      <c r="AD15" s="374"/>
      <c r="AE15" s="374"/>
      <c r="AF15" s="374"/>
      <c r="AG15" s="374"/>
      <c r="AH15" s="322">
        <f t="shared" si="2"/>
        <v>0</v>
      </c>
      <c r="AI15" s="375"/>
    </row>
    <row r="16" spans="1:41" ht="12.75" customHeight="1">
      <c r="B16" s="376" t="s">
        <v>42</v>
      </c>
      <c r="C16" s="374"/>
      <c r="D16" s="374"/>
      <c r="E16" s="374"/>
      <c r="F16" s="374"/>
      <c r="G16" s="374"/>
      <c r="H16" s="374"/>
      <c r="I16" s="374"/>
      <c r="J16" s="374"/>
      <c r="K16" s="374"/>
      <c r="L16" s="322">
        <f t="shared" si="0"/>
        <v>0</v>
      </c>
      <c r="M16" s="374"/>
      <c r="N16" s="374"/>
      <c r="O16" s="374"/>
      <c r="P16" s="374"/>
      <c r="Q16" s="374"/>
      <c r="R16" s="374"/>
      <c r="S16" s="374"/>
      <c r="T16" s="374"/>
      <c r="U16" s="374"/>
      <c r="V16" s="374"/>
      <c r="W16" s="374"/>
      <c r="X16" s="374"/>
      <c r="Y16" s="374"/>
      <c r="Z16" s="374"/>
      <c r="AA16" s="374"/>
      <c r="AB16" s="322">
        <f t="shared" si="1"/>
        <v>0</v>
      </c>
      <c r="AC16" s="374"/>
      <c r="AD16" s="374"/>
      <c r="AE16" s="374"/>
      <c r="AF16" s="374"/>
      <c r="AG16" s="374"/>
      <c r="AH16" s="322">
        <f t="shared" si="2"/>
        <v>0</v>
      </c>
      <c r="AI16" s="375"/>
    </row>
    <row r="17" spans="2:35" ht="12.75" customHeight="1">
      <c r="B17" s="376" t="s">
        <v>43</v>
      </c>
      <c r="C17" s="374"/>
      <c r="D17" s="374"/>
      <c r="E17" s="374"/>
      <c r="F17" s="374"/>
      <c r="G17" s="374"/>
      <c r="H17" s="374"/>
      <c r="I17" s="374"/>
      <c r="J17" s="374"/>
      <c r="K17" s="374"/>
      <c r="L17" s="322">
        <f t="shared" si="0"/>
        <v>0</v>
      </c>
      <c r="M17" s="374"/>
      <c r="N17" s="374"/>
      <c r="O17" s="374"/>
      <c r="P17" s="374"/>
      <c r="Q17" s="374"/>
      <c r="R17" s="374"/>
      <c r="S17" s="374"/>
      <c r="T17" s="374"/>
      <c r="U17" s="374"/>
      <c r="V17" s="374"/>
      <c r="W17" s="374"/>
      <c r="X17" s="374"/>
      <c r="Y17" s="374"/>
      <c r="Z17" s="374"/>
      <c r="AA17" s="374"/>
      <c r="AB17" s="322">
        <f t="shared" si="1"/>
        <v>0</v>
      </c>
      <c r="AC17" s="374"/>
      <c r="AD17" s="374"/>
      <c r="AE17" s="374"/>
      <c r="AF17" s="374"/>
      <c r="AG17" s="374"/>
      <c r="AH17" s="322">
        <f t="shared" si="2"/>
        <v>0</v>
      </c>
      <c r="AI17" s="375"/>
    </row>
    <row r="18" spans="2:35" ht="12.75" customHeight="1">
      <c r="B18" s="377" t="s">
        <v>633</v>
      </c>
      <c r="C18" s="374"/>
      <c r="D18" s="374"/>
      <c r="E18" s="374"/>
      <c r="F18" s="374"/>
      <c r="G18" s="374"/>
      <c r="H18" s="374"/>
      <c r="I18" s="374"/>
      <c r="J18" s="374"/>
      <c r="K18" s="374"/>
      <c r="L18" s="322">
        <f t="shared" si="0"/>
        <v>0</v>
      </c>
      <c r="M18" s="374"/>
      <c r="N18" s="374"/>
      <c r="O18" s="374"/>
      <c r="P18" s="374"/>
      <c r="Q18" s="374"/>
      <c r="R18" s="374"/>
      <c r="S18" s="374"/>
      <c r="T18" s="374"/>
      <c r="U18" s="374"/>
      <c r="V18" s="374"/>
      <c r="W18" s="374"/>
      <c r="X18" s="374"/>
      <c r="Y18" s="374"/>
      <c r="Z18" s="374"/>
      <c r="AA18" s="374"/>
      <c r="AB18" s="322">
        <f t="shared" si="1"/>
        <v>0</v>
      </c>
      <c r="AC18" s="374"/>
      <c r="AD18" s="374"/>
      <c r="AE18" s="374"/>
      <c r="AF18" s="374"/>
      <c r="AG18" s="374"/>
      <c r="AH18" s="322">
        <f t="shared" si="2"/>
        <v>0</v>
      </c>
      <c r="AI18" s="375"/>
    </row>
    <row r="19" spans="2:35" ht="12.75" customHeight="1">
      <c r="B19" s="376" t="s">
        <v>44</v>
      </c>
      <c r="C19" s="374"/>
      <c r="D19" s="374"/>
      <c r="E19" s="374"/>
      <c r="F19" s="374"/>
      <c r="G19" s="374"/>
      <c r="H19" s="374"/>
      <c r="I19" s="374"/>
      <c r="J19" s="374"/>
      <c r="K19" s="374"/>
      <c r="L19" s="322">
        <f t="shared" si="0"/>
        <v>0</v>
      </c>
      <c r="M19" s="374"/>
      <c r="N19" s="374"/>
      <c r="O19" s="374"/>
      <c r="P19" s="374"/>
      <c r="Q19" s="374"/>
      <c r="R19" s="374"/>
      <c r="S19" s="374"/>
      <c r="T19" s="374"/>
      <c r="U19" s="374"/>
      <c r="V19" s="374"/>
      <c r="W19" s="374"/>
      <c r="X19" s="374"/>
      <c r="Y19" s="374"/>
      <c r="Z19" s="374"/>
      <c r="AA19" s="374"/>
      <c r="AB19" s="322">
        <f t="shared" si="1"/>
        <v>0</v>
      </c>
      <c r="AC19" s="374"/>
      <c r="AD19" s="374"/>
      <c r="AE19" s="374"/>
      <c r="AF19" s="374"/>
      <c r="AG19" s="374"/>
      <c r="AH19" s="322">
        <f t="shared" si="2"/>
        <v>0</v>
      </c>
      <c r="AI19" s="375"/>
    </row>
    <row r="20" spans="2:35" ht="12.75" customHeight="1">
      <c r="B20" s="376" t="s">
        <v>300</v>
      </c>
      <c r="C20" s="374"/>
      <c r="D20" s="374"/>
      <c r="E20" s="374"/>
      <c r="F20" s="374"/>
      <c r="G20" s="374"/>
      <c r="H20" s="374"/>
      <c r="I20" s="374"/>
      <c r="J20" s="374"/>
      <c r="K20" s="374"/>
      <c r="L20" s="322">
        <f t="shared" si="0"/>
        <v>0</v>
      </c>
      <c r="M20" s="374"/>
      <c r="N20" s="374"/>
      <c r="O20" s="374"/>
      <c r="P20" s="374"/>
      <c r="Q20" s="374"/>
      <c r="R20" s="374"/>
      <c r="S20" s="374"/>
      <c r="T20" s="374"/>
      <c r="U20" s="374"/>
      <c r="V20" s="374"/>
      <c r="W20" s="374"/>
      <c r="X20" s="374"/>
      <c r="Y20" s="374"/>
      <c r="Z20" s="374"/>
      <c r="AA20" s="374"/>
      <c r="AB20" s="322">
        <f t="shared" si="1"/>
        <v>0</v>
      </c>
      <c r="AC20" s="374"/>
      <c r="AD20" s="374"/>
      <c r="AE20" s="374"/>
      <c r="AF20" s="374"/>
      <c r="AG20" s="374"/>
      <c r="AH20" s="322">
        <f t="shared" si="2"/>
        <v>0</v>
      </c>
      <c r="AI20" s="375"/>
    </row>
    <row r="21" spans="2:35" ht="38.25" customHeight="1">
      <c r="B21" s="376" t="s">
        <v>46</v>
      </c>
      <c r="C21" s="374"/>
      <c r="D21" s="374"/>
      <c r="E21" s="374"/>
      <c r="F21" s="374"/>
      <c r="G21" s="374"/>
      <c r="H21" s="374"/>
      <c r="I21" s="374"/>
      <c r="J21" s="374"/>
      <c r="K21" s="374"/>
      <c r="L21" s="322">
        <f t="shared" si="0"/>
        <v>0</v>
      </c>
      <c r="M21" s="374"/>
      <c r="N21" s="374"/>
      <c r="O21" s="374"/>
      <c r="P21" s="374"/>
      <c r="Q21" s="374"/>
      <c r="R21" s="374"/>
      <c r="S21" s="374"/>
      <c r="T21" s="374"/>
      <c r="U21" s="374"/>
      <c r="V21" s="374"/>
      <c r="W21" s="374"/>
      <c r="X21" s="374"/>
      <c r="Y21" s="374"/>
      <c r="Z21" s="374"/>
      <c r="AA21" s="374"/>
      <c r="AB21" s="322">
        <f t="shared" si="1"/>
        <v>0</v>
      </c>
      <c r="AC21" s="374"/>
      <c r="AD21" s="374"/>
      <c r="AE21" s="374"/>
      <c r="AF21" s="374"/>
      <c r="AG21" s="374"/>
      <c r="AH21" s="322">
        <f t="shared" si="2"/>
        <v>0</v>
      </c>
      <c r="AI21" s="375"/>
    </row>
    <row r="22" spans="2:35" ht="12.75" customHeight="1">
      <c r="B22" s="376" t="s">
        <v>47</v>
      </c>
      <c r="C22" s="374"/>
      <c r="D22" s="374"/>
      <c r="E22" s="374"/>
      <c r="F22" s="374"/>
      <c r="G22" s="374"/>
      <c r="H22" s="374"/>
      <c r="I22" s="374"/>
      <c r="J22" s="374"/>
      <c r="K22" s="374"/>
      <c r="L22" s="322">
        <f t="shared" si="0"/>
        <v>0</v>
      </c>
      <c r="M22" s="374"/>
      <c r="N22" s="374"/>
      <c r="O22" s="374"/>
      <c r="P22" s="374"/>
      <c r="Q22" s="374"/>
      <c r="R22" s="374"/>
      <c r="S22" s="374"/>
      <c r="T22" s="374"/>
      <c r="U22" s="374"/>
      <c r="V22" s="374"/>
      <c r="W22" s="374"/>
      <c r="X22" s="374"/>
      <c r="Y22" s="374"/>
      <c r="Z22" s="374"/>
      <c r="AA22" s="374"/>
      <c r="AB22" s="322">
        <f t="shared" si="1"/>
        <v>0</v>
      </c>
      <c r="AC22" s="374"/>
      <c r="AD22" s="374"/>
      <c r="AE22" s="374"/>
      <c r="AF22" s="374"/>
      <c r="AG22" s="374"/>
      <c r="AH22" s="322">
        <f t="shared" si="2"/>
        <v>0</v>
      </c>
      <c r="AI22" s="375"/>
    </row>
    <row r="23" spans="2:35" ht="12.75" customHeight="1">
      <c r="B23" s="376" t="s">
        <v>48</v>
      </c>
      <c r="C23" s="374"/>
      <c r="D23" s="374"/>
      <c r="E23" s="374"/>
      <c r="F23" s="374"/>
      <c r="G23" s="374"/>
      <c r="H23" s="374"/>
      <c r="I23" s="374"/>
      <c r="J23" s="374"/>
      <c r="K23" s="374"/>
      <c r="L23" s="322">
        <f t="shared" si="0"/>
        <v>0</v>
      </c>
      <c r="M23" s="374"/>
      <c r="N23" s="374"/>
      <c r="O23" s="374"/>
      <c r="P23" s="374"/>
      <c r="Q23" s="374"/>
      <c r="R23" s="374"/>
      <c r="S23" s="374"/>
      <c r="T23" s="374"/>
      <c r="U23" s="374"/>
      <c r="V23" s="374"/>
      <c r="W23" s="374"/>
      <c r="X23" s="374"/>
      <c r="Y23" s="374"/>
      <c r="Z23" s="374"/>
      <c r="AA23" s="374"/>
      <c r="AB23" s="322">
        <f t="shared" si="1"/>
        <v>0</v>
      </c>
      <c r="AC23" s="374"/>
      <c r="AD23" s="374"/>
      <c r="AE23" s="374"/>
      <c r="AF23" s="374"/>
      <c r="AG23" s="374"/>
      <c r="AH23" s="322">
        <f t="shared" si="2"/>
        <v>0</v>
      </c>
      <c r="AI23" s="375"/>
    </row>
    <row r="24" spans="2:35" ht="38.25" customHeight="1">
      <c r="B24" s="376" t="s">
        <v>634</v>
      </c>
      <c r="C24" s="374"/>
      <c r="D24" s="374"/>
      <c r="E24" s="374"/>
      <c r="F24" s="374"/>
      <c r="G24" s="374"/>
      <c r="H24" s="374"/>
      <c r="I24" s="374"/>
      <c r="J24" s="374"/>
      <c r="K24" s="374"/>
      <c r="L24" s="322">
        <f t="shared" si="0"/>
        <v>0</v>
      </c>
      <c r="M24" s="374"/>
      <c r="N24" s="374"/>
      <c r="O24" s="374"/>
      <c r="P24" s="374"/>
      <c r="Q24" s="374"/>
      <c r="R24" s="374"/>
      <c r="S24" s="374"/>
      <c r="T24" s="374"/>
      <c r="U24" s="374"/>
      <c r="V24" s="374"/>
      <c r="W24" s="374"/>
      <c r="X24" s="374"/>
      <c r="Y24" s="374"/>
      <c r="Z24" s="374"/>
      <c r="AA24" s="374"/>
      <c r="AB24" s="322">
        <f t="shared" si="1"/>
        <v>0</v>
      </c>
      <c r="AC24" s="374"/>
      <c r="AD24" s="374"/>
      <c r="AE24" s="374"/>
      <c r="AF24" s="374"/>
      <c r="AG24" s="374"/>
      <c r="AH24" s="322">
        <f t="shared" si="2"/>
        <v>0</v>
      </c>
      <c r="AI24" s="375"/>
    </row>
    <row r="25" spans="2:35" ht="20.25" customHeight="1">
      <c r="B25" s="373" t="s">
        <v>53</v>
      </c>
      <c r="C25" s="371"/>
      <c r="D25" s="371"/>
      <c r="E25" s="371"/>
      <c r="F25" s="371"/>
      <c r="G25" s="374"/>
      <c r="H25" s="374"/>
      <c r="I25" s="378"/>
      <c r="J25" s="378"/>
      <c r="K25" s="378"/>
      <c r="L25" s="322">
        <f t="shared" si="0"/>
        <v>0</v>
      </c>
      <c r="M25" s="371"/>
      <c r="N25" s="371"/>
      <c r="O25" s="371"/>
      <c r="P25" s="371"/>
      <c r="Q25" s="371"/>
      <c r="R25" s="371"/>
      <c r="S25" s="371"/>
      <c r="T25" s="371"/>
      <c r="U25" s="371"/>
      <c r="V25" s="371"/>
      <c r="W25" s="371"/>
      <c r="X25" s="371"/>
      <c r="Y25" s="371"/>
      <c r="Z25" s="371"/>
      <c r="AA25" s="371"/>
      <c r="AB25" s="322">
        <f t="shared" si="1"/>
        <v>0</v>
      </c>
      <c r="AC25" s="371"/>
      <c r="AD25" s="371"/>
      <c r="AE25" s="371"/>
      <c r="AF25" s="371"/>
      <c r="AG25" s="374"/>
      <c r="AH25" s="322">
        <f t="shared" si="2"/>
        <v>0</v>
      </c>
      <c r="AI25" s="375"/>
    </row>
    <row r="26" spans="2:35" ht="20.25" customHeight="1">
      <c r="B26" s="373" t="s">
        <v>54</v>
      </c>
      <c r="C26" s="374"/>
      <c r="D26" s="374"/>
      <c r="E26" s="374"/>
      <c r="F26" s="374"/>
      <c r="G26" s="374"/>
      <c r="H26" s="374"/>
      <c r="I26" s="374"/>
      <c r="J26" s="374"/>
      <c r="K26" s="374"/>
      <c r="L26" s="322">
        <f t="shared" si="0"/>
        <v>0</v>
      </c>
      <c r="M26" s="374"/>
      <c r="N26" s="374"/>
      <c r="O26" s="374"/>
      <c r="P26" s="374"/>
      <c r="Q26" s="374"/>
      <c r="R26" s="374"/>
      <c r="S26" s="374"/>
      <c r="T26" s="374"/>
      <c r="U26" s="374"/>
      <c r="V26" s="374"/>
      <c r="W26" s="374"/>
      <c r="X26" s="374"/>
      <c r="Y26" s="374"/>
      <c r="Z26" s="374"/>
      <c r="AA26" s="374"/>
      <c r="AB26" s="322">
        <f t="shared" si="1"/>
        <v>0</v>
      </c>
      <c r="AC26" s="374"/>
      <c r="AD26" s="374"/>
      <c r="AE26" s="374"/>
      <c r="AF26" s="374"/>
      <c r="AG26" s="374"/>
      <c r="AH26" s="322">
        <f t="shared" si="2"/>
        <v>0</v>
      </c>
      <c r="AI26" s="375"/>
    </row>
    <row r="27" spans="2:35" ht="20.25" customHeight="1">
      <c r="B27" s="373" t="s">
        <v>55</v>
      </c>
      <c r="C27" s="371"/>
      <c r="D27" s="371"/>
      <c r="E27" s="371"/>
      <c r="F27" s="371"/>
      <c r="G27" s="371"/>
      <c r="H27" s="371"/>
      <c r="I27" s="371"/>
      <c r="J27" s="371"/>
      <c r="K27" s="371"/>
      <c r="L27" s="322">
        <f t="shared" si="0"/>
        <v>0</v>
      </c>
      <c r="M27" s="371"/>
      <c r="N27" s="371"/>
      <c r="O27" s="371"/>
      <c r="P27" s="371"/>
      <c r="Q27" s="371"/>
      <c r="R27" s="371"/>
      <c r="S27" s="371"/>
      <c r="T27" s="371"/>
      <c r="U27" s="371"/>
      <c r="V27" s="371"/>
      <c r="W27" s="371"/>
      <c r="X27" s="371"/>
      <c r="Y27" s="371"/>
      <c r="Z27" s="371"/>
      <c r="AA27" s="371"/>
      <c r="AB27" s="322">
        <f t="shared" si="1"/>
        <v>0</v>
      </c>
      <c r="AC27" s="371"/>
      <c r="AD27" s="371"/>
      <c r="AE27" s="371"/>
      <c r="AF27" s="371"/>
      <c r="AG27" s="374"/>
      <c r="AH27" s="322">
        <f t="shared" si="2"/>
        <v>0</v>
      </c>
      <c r="AI27" s="375"/>
    </row>
    <row r="28" spans="2:35" ht="20.25" customHeight="1">
      <c r="B28" s="373" t="s">
        <v>56</v>
      </c>
      <c r="C28" s="371"/>
      <c r="D28" s="371"/>
      <c r="E28" s="371"/>
      <c r="F28" s="371"/>
      <c r="G28" s="371"/>
      <c r="H28" s="371"/>
      <c r="I28" s="371"/>
      <c r="J28" s="371"/>
      <c r="K28" s="371"/>
      <c r="L28" s="322">
        <f t="shared" si="0"/>
        <v>0</v>
      </c>
      <c r="M28" s="371"/>
      <c r="N28" s="371"/>
      <c r="O28" s="371"/>
      <c r="P28" s="371"/>
      <c r="Q28" s="371"/>
      <c r="R28" s="371"/>
      <c r="S28" s="371"/>
      <c r="T28" s="371"/>
      <c r="U28" s="371"/>
      <c r="V28" s="371"/>
      <c r="W28" s="371"/>
      <c r="X28" s="371"/>
      <c r="Y28" s="371"/>
      <c r="Z28" s="371"/>
      <c r="AA28" s="371"/>
      <c r="AB28" s="322">
        <f t="shared" si="1"/>
        <v>0</v>
      </c>
      <c r="AC28" s="371"/>
      <c r="AD28" s="371"/>
      <c r="AE28" s="371"/>
      <c r="AF28" s="371"/>
      <c r="AG28" s="374"/>
      <c r="AH28" s="322">
        <f t="shared" si="2"/>
        <v>0</v>
      </c>
      <c r="AI28" s="375"/>
    </row>
    <row r="29" spans="2:35" ht="20.25" customHeight="1">
      <c r="B29" s="373" t="s">
        <v>57</v>
      </c>
      <c r="C29" s="374"/>
      <c r="D29" s="374"/>
      <c r="E29" s="374"/>
      <c r="F29" s="374"/>
      <c r="G29" s="374"/>
      <c r="H29" s="374"/>
      <c r="I29" s="374"/>
      <c r="J29" s="374"/>
      <c r="K29" s="374"/>
      <c r="L29" s="322">
        <f t="shared" si="0"/>
        <v>0</v>
      </c>
      <c r="M29" s="374"/>
      <c r="N29" s="374"/>
      <c r="O29" s="374"/>
      <c r="P29" s="374"/>
      <c r="Q29" s="374"/>
      <c r="R29" s="374"/>
      <c r="S29" s="374"/>
      <c r="T29" s="374"/>
      <c r="U29" s="374"/>
      <c r="V29" s="374"/>
      <c r="W29" s="374"/>
      <c r="X29" s="374"/>
      <c r="Y29" s="374"/>
      <c r="Z29" s="374"/>
      <c r="AA29" s="374"/>
      <c r="AB29" s="322">
        <f t="shared" si="1"/>
        <v>0</v>
      </c>
      <c r="AC29" s="374"/>
      <c r="AD29" s="374"/>
      <c r="AE29" s="374"/>
      <c r="AF29" s="374"/>
      <c r="AG29" s="374"/>
      <c r="AH29" s="322">
        <f t="shared" si="2"/>
        <v>0</v>
      </c>
      <c r="AI29" s="375"/>
    </row>
    <row r="30" spans="2:35" ht="25.5" customHeight="1">
      <c r="B30" s="373" t="s">
        <v>324</v>
      </c>
      <c r="C30" s="322">
        <f>SUM(C13:C17,C19:C29)</f>
        <v>0</v>
      </c>
      <c r="D30" s="322">
        <f t="shared" ref="D30:AG30" si="3">SUM(D13:D17,D19:D29)</f>
        <v>0</v>
      </c>
      <c r="E30" s="322">
        <f t="shared" si="3"/>
        <v>0</v>
      </c>
      <c r="F30" s="322">
        <f t="shared" si="3"/>
        <v>0</v>
      </c>
      <c r="G30" s="322">
        <f t="shared" si="3"/>
        <v>0</v>
      </c>
      <c r="H30" s="322">
        <f t="shared" si="3"/>
        <v>0</v>
      </c>
      <c r="I30" s="322">
        <f t="shared" si="3"/>
        <v>0</v>
      </c>
      <c r="J30" s="322">
        <f t="shared" si="3"/>
        <v>0</v>
      </c>
      <c r="K30" s="322">
        <f t="shared" si="3"/>
        <v>0</v>
      </c>
      <c r="L30" s="322">
        <f t="shared" si="3"/>
        <v>0</v>
      </c>
      <c r="M30" s="322">
        <f t="shared" si="3"/>
        <v>0</v>
      </c>
      <c r="N30" s="322">
        <f t="shared" si="3"/>
        <v>0</v>
      </c>
      <c r="O30" s="322">
        <f t="shared" si="3"/>
        <v>0</v>
      </c>
      <c r="P30" s="322">
        <f t="shared" si="3"/>
        <v>0</v>
      </c>
      <c r="Q30" s="322">
        <f t="shared" si="3"/>
        <v>0</v>
      </c>
      <c r="R30" s="322">
        <f t="shared" si="3"/>
        <v>0</v>
      </c>
      <c r="S30" s="322">
        <f t="shared" si="3"/>
        <v>0</v>
      </c>
      <c r="T30" s="322">
        <f t="shared" si="3"/>
        <v>0</v>
      </c>
      <c r="U30" s="322">
        <f t="shared" si="3"/>
        <v>0</v>
      </c>
      <c r="V30" s="322">
        <f t="shared" si="3"/>
        <v>0</v>
      </c>
      <c r="W30" s="322">
        <f t="shared" si="3"/>
        <v>0</v>
      </c>
      <c r="X30" s="322">
        <f t="shared" si="3"/>
        <v>0</v>
      </c>
      <c r="Y30" s="322">
        <f t="shared" si="3"/>
        <v>0</v>
      </c>
      <c r="Z30" s="322">
        <f t="shared" si="3"/>
        <v>0</v>
      </c>
      <c r="AA30" s="322">
        <f t="shared" si="3"/>
        <v>0</v>
      </c>
      <c r="AB30" s="322">
        <f t="shared" si="1"/>
        <v>0</v>
      </c>
      <c r="AC30" s="322">
        <f t="shared" si="3"/>
        <v>0</v>
      </c>
      <c r="AD30" s="322">
        <f t="shared" si="3"/>
        <v>0</v>
      </c>
      <c r="AE30" s="322">
        <f t="shared" si="3"/>
        <v>0</v>
      </c>
      <c r="AF30" s="322">
        <f t="shared" si="3"/>
        <v>0</v>
      </c>
      <c r="AG30" s="322">
        <f t="shared" si="3"/>
        <v>0</v>
      </c>
      <c r="AH30" s="322">
        <f t="shared" si="2"/>
        <v>0</v>
      </c>
      <c r="AI30" s="375"/>
    </row>
    <row r="31" spans="2:35" ht="12.75" customHeight="1">
      <c r="B31" s="294"/>
      <c r="C31" s="379"/>
      <c r="D31" s="379"/>
      <c r="E31" s="379"/>
      <c r="F31" s="379"/>
      <c r="G31" s="379"/>
      <c r="H31" s="379"/>
      <c r="I31" s="379"/>
      <c r="J31" s="379"/>
      <c r="K31" s="379"/>
      <c r="L31" s="380"/>
      <c r="M31" s="379"/>
      <c r="N31" s="379"/>
      <c r="O31" s="379"/>
      <c r="P31" s="379"/>
      <c r="Q31" s="379"/>
      <c r="R31" s="379"/>
      <c r="S31" s="379"/>
      <c r="T31" s="379"/>
      <c r="U31" s="379"/>
      <c r="V31" s="379"/>
      <c r="W31" s="379"/>
      <c r="X31" s="379"/>
      <c r="Y31" s="379"/>
      <c r="Z31" s="379"/>
      <c r="AA31" s="379"/>
      <c r="AB31" s="380"/>
      <c r="AC31" s="379"/>
      <c r="AD31" s="379"/>
      <c r="AE31" s="379"/>
      <c r="AF31" s="379"/>
      <c r="AG31" s="379"/>
      <c r="AH31" s="380"/>
      <c r="AI31" s="381"/>
    </row>
    <row r="32" spans="2:35" ht="12.75" customHeight="1">
      <c r="B32" s="370" t="s">
        <v>635</v>
      </c>
      <c r="C32" s="382"/>
      <c r="D32" s="382"/>
      <c r="E32" s="382"/>
      <c r="F32" s="382"/>
      <c r="G32" s="382"/>
      <c r="H32" s="382"/>
      <c r="I32" s="382"/>
      <c r="J32" s="382"/>
      <c r="K32" s="382"/>
      <c r="L32" s="383"/>
      <c r="M32" s="382"/>
      <c r="N32" s="382"/>
      <c r="O32" s="382"/>
      <c r="P32" s="382"/>
      <c r="Q32" s="382"/>
      <c r="R32" s="382"/>
      <c r="S32" s="382"/>
      <c r="T32" s="382"/>
      <c r="U32" s="382"/>
      <c r="V32" s="382"/>
      <c r="W32" s="382"/>
      <c r="X32" s="382"/>
      <c r="Y32" s="382"/>
      <c r="Z32" s="382"/>
      <c r="AA32" s="382"/>
      <c r="AB32" s="383"/>
      <c r="AC32" s="382"/>
      <c r="AD32" s="382"/>
      <c r="AE32" s="382"/>
      <c r="AF32" s="382"/>
      <c r="AG32" s="382"/>
      <c r="AH32" s="383"/>
      <c r="AI32" s="384"/>
    </row>
    <row r="33" spans="1:40" ht="25.5" customHeight="1">
      <c r="B33" s="373" t="s">
        <v>326</v>
      </c>
      <c r="C33" s="371"/>
      <c r="D33" s="371"/>
      <c r="E33" s="371"/>
      <c r="F33" s="371"/>
      <c r="G33" s="371"/>
      <c r="H33" s="371"/>
      <c r="I33" s="371"/>
      <c r="J33" s="371"/>
      <c r="K33" s="371"/>
      <c r="L33" s="322">
        <f t="shared" ref="L33:L42" si="4">SUM(M33:P33,R33,T33,V33,X33,Z33)</f>
        <v>0</v>
      </c>
      <c r="M33" s="371"/>
      <c r="N33" s="371"/>
      <c r="O33" s="371"/>
      <c r="P33" s="371"/>
      <c r="Q33" s="371"/>
      <c r="R33" s="371"/>
      <c r="S33" s="371"/>
      <c r="T33" s="371"/>
      <c r="U33" s="371"/>
      <c r="V33" s="371"/>
      <c r="W33" s="371"/>
      <c r="X33" s="371"/>
      <c r="Y33" s="371"/>
      <c r="Z33" s="371"/>
      <c r="AA33" s="371"/>
      <c r="AB33" s="322">
        <f t="shared" ref="AB33:AB43" si="5">SUM(C33:I33,K33:L33,AA33)</f>
        <v>0</v>
      </c>
      <c r="AC33" s="371"/>
      <c r="AD33" s="371"/>
      <c r="AE33" s="371"/>
      <c r="AF33" s="371"/>
      <c r="AG33" s="374"/>
      <c r="AH33" s="322">
        <f t="shared" ref="AH33:AH43" si="6">SUM(AB33:AG33)</f>
        <v>0</v>
      </c>
      <c r="AI33" s="375"/>
    </row>
    <row r="34" spans="1:40" ht="20.25" customHeight="1">
      <c r="B34" s="373" t="s">
        <v>341</v>
      </c>
      <c r="C34" s="374"/>
      <c r="D34" s="374"/>
      <c r="E34" s="374"/>
      <c r="F34" s="374"/>
      <c r="G34" s="374"/>
      <c r="H34" s="374"/>
      <c r="I34" s="374"/>
      <c r="J34" s="374"/>
      <c r="K34" s="374"/>
      <c r="L34" s="322">
        <f t="shared" si="4"/>
        <v>0</v>
      </c>
      <c r="M34" s="374"/>
      <c r="N34" s="374"/>
      <c r="O34" s="374"/>
      <c r="P34" s="374"/>
      <c r="Q34" s="374"/>
      <c r="R34" s="374"/>
      <c r="S34" s="374"/>
      <c r="T34" s="374"/>
      <c r="U34" s="374"/>
      <c r="V34" s="374"/>
      <c r="W34" s="374"/>
      <c r="X34" s="374"/>
      <c r="Y34" s="374"/>
      <c r="Z34" s="374"/>
      <c r="AA34" s="374"/>
      <c r="AB34" s="322">
        <f t="shared" si="5"/>
        <v>0</v>
      </c>
      <c r="AC34" s="374"/>
      <c r="AD34" s="374"/>
      <c r="AE34" s="374"/>
      <c r="AF34" s="374"/>
      <c r="AG34" s="374"/>
      <c r="AH34" s="322">
        <f t="shared" si="6"/>
        <v>0</v>
      </c>
      <c r="AI34" s="375"/>
    </row>
    <row r="35" spans="1:40" ht="20.25" customHeight="1">
      <c r="B35" s="373" t="s">
        <v>342</v>
      </c>
      <c r="C35" s="371"/>
      <c r="D35" s="371"/>
      <c r="E35" s="371"/>
      <c r="F35" s="371"/>
      <c r="G35" s="374"/>
      <c r="H35" s="374"/>
      <c r="I35" s="378"/>
      <c r="J35" s="378"/>
      <c r="K35" s="378"/>
      <c r="L35" s="322">
        <f t="shared" si="4"/>
        <v>0</v>
      </c>
      <c r="M35" s="371"/>
      <c r="N35" s="371"/>
      <c r="O35" s="371"/>
      <c r="P35" s="371"/>
      <c r="Q35" s="371"/>
      <c r="R35" s="371"/>
      <c r="S35" s="371"/>
      <c r="T35" s="371"/>
      <c r="U35" s="371"/>
      <c r="V35" s="371"/>
      <c r="W35" s="371"/>
      <c r="X35" s="371"/>
      <c r="Y35" s="371"/>
      <c r="Z35" s="371"/>
      <c r="AA35" s="371"/>
      <c r="AB35" s="322">
        <f t="shared" si="5"/>
        <v>0</v>
      </c>
      <c r="AC35" s="371"/>
      <c r="AD35" s="371"/>
      <c r="AE35" s="371"/>
      <c r="AF35" s="371"/>
      <c r="AG35" s="374"/>
      <c r="AH35" s="322">
        <f t="shared" si="6"/>
        <v>0</v>
      </c>
      <c r="AI35" s="375"/>
    </row>
    <row r="36" spans="1:40" ht="12.75" customHeight="1">
      <c r="B36" s="373" t="s">
        <v>343</v>
      </c>
      <c r="C36" s="374"/>
      <c r="D36" s="374"/>
      <c r="E36" s="374"/>
      <c r="F36" s="374"/>
      <c r="G36" s="374"/>
      <c r="H36" s="374"/>
      <c r="I36" s="374"/>
      <c r="J36" s="374"/>
      <c r="K36" s="374"/>
      <c r="L36" s="322">
        <f t="shared" si="4"/>
        <v>0</v>
      </c>
      <c r="M36" s="374"/>
      <c r="N36" s="374"/>
      <c r="O36" s="374"/>
      <c r="P36" s="374"/>
      <c r="Q36" s="374"/>
      <c r="R36" s="374"/>
      <c r="S36" s="374"/>
      <c r="T36" s="374"/>
      <c r="U36" s="374"/>
      <c r="V36" s="374"/>
      <c r="W36" s="374"/>
      <c r="X36" s="374"/>
      <c r="Y36" s="374"/>
      <c r="Z36" s="374"/>
      <c r="AA36" s="374"/>
      <c r="AB36" s="322">
        <f t="shared" si="5"/>
        <v>0</v>
      </c>
      <c r="AC36" s="374"/>
      <c r="AD36" s="374"/>
      <c r="AE36" s="374"/>
      <c r="AF36" s="374"/>
      <c r="AG36" s="374"/>
      <c r="AH36" s="322">
        <f t="shared" si="6"/>
        <v>0</v>
      </c>
      <c r="AI36" s="375"/>
    </row>
    <row r="37" spans="1:40" ht="12.75" customHeight="1">
      <c r="B37" s="373" t="s">
        <v>344</v>
      </c>
      <c r="C37" s="374"/>
      <c r="D37" s="374"/>
      <c r="E37" s="374"/>
      <c r="F37" s="374"/>
      <c r="G37" s="374"/>
      <c r="H37" s="374"/>
      <c r="I37" s="374"/>
      <c r="J37" s="374"/>
      <c r="K37" s="374"/>
      <c r="L37" s="322">
        <f t="shared" si="4"/>
        <v>0</v>
      </c>
      <c r="M37" s="374"/>
      <c r="N37" s="374"/>
      <c r="O37" s="374"/>
      <c r="P37" s="374"/>
      <c r="Q37" s="374"/>
      <c r="R37" s="374"/>
      <c r="S37" s="374"/>
      <c r="T37" s="374"/>
      <c r="U37" s="374"/>
      <c r="V37" s="374"/>
      <c r="W37" s="374"/>
      <c r="X37" s="374"/>
      <c r="Y37" s="374"/>
      <c r="Z37" s="374"/>
      <c r="AA37" s="374"/>
      <c r="AB37" s="322">
        <f t="shared" si="5"/>
        <v>0</v>
      </c>
      <c r="AC37" s="374"/>
      <c r="AD37" s="374"/>
      <c r="AE37" s="374"/>
      <c r="AF37" s="374"/>
      <c r="AG37" s="374"/>
      <c r="AH37" s="322">
        <f t="shared" si="6"/>
        <v>0</v>
      </c>
      <c r="AI37" s="375"/>
    </row>
    <row r="38" spans="1:40" ht="12.75" customHeight="1">
      <c r="B38" s="373" t="s">
        <v>345</v>
      </c>
      <c r="C38" s="374"/>
      <c r="D38" s="374"/>
      <c r="E38" s="374"/>
      <c r="F38" s="374"/>
      <c r="G38" s="374"/>
      <c r="H38" s="374"/>
      <c r="I38" s="374"/>
      <c r="J38" s="374"/>
      <c r="K38" s="374"/>
      <c r="L38" s="322">
        <f t="shared" si="4"/>
        <v>0</v>
      </c>
      <c r="M38" s="374"/>
      <c r="N38" s="374"/>
      <c r="O38" s="374"/>
      <c r="P38" s="374"/>
      <c r="Q38" s="374"/>
      <c r="R38" s="374"/>
      <c r="S38" s="374"/>
      <c r="T38" s="374"/>
      <c r="U38" s="374"/>
      <c r="V38" s="374"/>
      <c r="W38" s="374"/>
      <c r="X38" s="374"/>
      <c r="Y38" s="374"/>
      <c r="Z38" s="374"/>
      <c r="AA38" s="374"/>
      <c r="AB38" s="322">
        <f t="shared" si="5"/>
        <v>0</v>
      </c>
      <c r="AC38" s="374"/>
      <c r="AD38" s="374"/>
      <c r="AE38" s="374"/>
      <c r="AF38" s="374"/>
      <c r="AG38" s="374"/>
      <c r="AH38" s="322">
        <f t="shared" si="6"/>
        <v>0</v>
      </c>
      <c r="AI38" s="375"/>
    </row>
    <row r="39" spans="1:40" ht="20.25" customHeight="1">
      <c r="B39" s="373" t="s">
        <v>363</v>
      </c>
      <c r="C39" s="371"/>
      <c r="D39" s="371"/>
      <c r="E39" s="371"/>
      <c r="F39" s="371"/>
      <c r="G39" s="371"/>
      <c r="H39" s="371"/>
      <c r="I39" s="371"/>
      <c r="J39" s="371"/>
      <c r="K39" s="371"/>
      <c r="L39" s="322">
        <f t="shared" si="4"/>
        <v>0</v>
      </c>
      <c r="M39" s="371"/>
      <c r="N39" s="371"/>
      <c r="O39" s="371"/>
      <c r="P39" s="371"/>
      <c r="Q39" s="371"/>
      <c r="R39" s="371"/>
      <c r="S39" s="371"/>
      <c r="T39" s="371"/>
      <c r="U39" s="371"/>
      <c r="V39" s="371"/>
      <c r="W39" s="371"/>
      <c r="X39" s="371"/>
      <c r="Y39" s="371"/>
      <c r="Z39" s="371"/>
      <c r="AA39" s="371"/>
      <c r="AB39" s="322">
        <f t="shared" si="5"/>
        <v>0</v>
      </c>
      <c r="AC39" s="371"/>
      <c r="AD39" s="371"/>
      <c r="AE39" s="371"/>
      <c r="AF39" s="371"/>
      <c r="AG39" s="374"/>
      <c r="AH39" s="322">
        <f t="shared" si="6"/>
        <v>0</v>
      </c>
      <c r="AI39" s="375"/>
    </row>
    <row r="40" spans="1:40" ht="20.25" customHeight="1">
      <c r="B40" s="373" t="s">
        <v>364</v>
      </c>
      <c r="C40" s="371"/>
      <c r="D40" s="371"/>
      <c r="E40" s="371"/>
      <c r="F40" s="371"/>
      <c r="G40" s="371"/>
      <c r="H40" s="371"/>
      <c r="I40" s="371"/>
      <c r="J40" s="371"/>
      <c r="K40" s="371"/>
      <c r="L40" s="322">
        <f t="shared" si="4"/>
        <v>0</v>
      </c>
      <c r="M40" s="371"/>
      <c r="N40" s="371"/>
      <c r="O40" s="371"/>
      <c r="P40" s="371"/>
      <c r="Q40" s="371"/>
      <c r="R40" s="371"/>
      <c r="S40" s="371"/>
      <c r="T40" s="371"/>
      <c r="U40" s="371"/>
      <c r="V40" s="371"/>
      <c r="W40" s="371"/>
      <c r="X40" s="371"/>
      <c r="Y40" s="371"/>
      <c r="Z40" s="371"/>
      <c r="AA40" s="371"/>
      <c r="AB40" s="322">
        <f t="shared" si="5"/>
        <v>0</v>
      </c>
      <c r="AC40" s="371"/>
      <c r="AD40" s="371"/>
      <c r="AE40" s="371"/>
      <c r="AF40" s="371"/>
      <c r="AG40" s="374"/>
      <c r="AH40" s="322">
        <f t="shared" si="6"/>
        <v>0</v>
      </c>
      <c r="AI40" s="375"/>
    </row>
    <row r="41" spans="1:40" ht="20.25" customHeight="1">
      <c r="B41" s="373" t="s">
        <v>365</v>
      </c>
      <c r="C41" s="374"/>
      <c r="D41" s="374"/>
      <c r="E41" s="374"/>
      <c r="F41" s="374"/>
      <c r="G41" s="374"/>
      <c r="H41" s="374"/>
      <c r="I41" s="374"/>
      <c r="J41" s="374"/>
      <c r="K41" s="374"/>
      <c r="L41" s="322">
        <f t="shared" si="4"/>
        <v>0</v>
      </c>
      <c r="M41" s="374"/>
      <c r="N41" s="374"/>
      <c r="O41" s="374"/>
      <c r="P41" s="374"/>
      <c r="Q41" s="374"/>
      <c r="R41" s="374"/>
      <c r="S41" s="374"/>
      <c r="T41" s="374"/>
      <c r="U41" s="374"/>
      <c r="V41" s="374"/>
      <c r="W41" s="374"/>
      <c r="X41" s="374"/>
      <c r="Y41" s="374"/>
      <c r="Z41" s="374"/>
      <c r="AA41" s="374"/>
      <c r="AB41" s="322">
        <f t="shared" si="5"/>
        <v>0</v>
      </c>
      <c r="AC41" s="374"/>
      <c r="AD41" s="374"/>
      <c r="AE41" s="374"/>
      <c r="AF41" s="374"/>
      <c r="AG41" s="374"/>
      <c r="AH41" s="322">
        <f t="shared" si="6"/>
        <v>0</v>
      </c>
      <c r="AI41" s="375"/>
    </row>
    <row r="42" spans="1:40" ht="25.5" customHeight="1">
      <c r="B42" s="373" t="s">
        <v>366</v>
      </c>
      <c r="C42" s="374"/>
      <c r="D42" s="374"/>
      <c r="E42" s="374"/>
      <c r="F42" s="374"/>
      <c r="G42" s="374"/>
      <c r="H42" s="374"/>
      <c r="I42" s="374"/>
      <c r="J42" s="374"/>
      <c r="K42" s="374"/>
      <c r="L42" s="322">
        <f t="shared" si="4"/>
        <v>0</v>
      </c>
      <c r="M42" s="374"/>
      <c r="N42" s="374"/>
      <c r="O42" s="374"/>
      <c r="P42" s="374"/>
      <c r="Q42" s="374"/>
      <c r="R42" s="374"/>
      <c r="S42" s="374"/>
      <c r="T42" s="374"/>
      <c r="U42" s="374"/>
      <c r="V42" s="374"/>
      <c r="W42" s="374"/>
      <c r="X42" s="374"/>
      <c r="Y42" s="374"/>
      <c r="Z42" s="374"/>
      <c r="AA42" s="374"/>
      <c r="AB42" s="322">
        <f t="shared" si="5"/>
        <v>0</v>
      </c>
      <c r="AC42" s="374"/>
      <c r="AD42" s="374"/>
      <c r="AE42" s="374"/>
      <c r="AF42" s="374"/>
      <c r="AG42" s="374"/>
      <c r="AH42" s="322">
        <f t="shared" si="6"/>
        <v>0</v>
      </c>
      <c r="AI42" s="375"/>
    </row>
    <row r="43" spans="1:40" ht="25.5" customHeight="1">
      <c r="B43" s="373" t="s">
        <v>367</v>
      </c>
      <c r="C43" s="40">
        <f t="shared" ref="C43:AG43" si="7">SUM(C33:C42)</f>
        <v>0</v>
      </c>
      <c r="D43" s="40">
        <f t="shared" si="7"/>
        <v>0</v>
      </c>
      <c r="E43" s="40">
        <f t="shared" si="7"/>
        <v>0</v>
      </c>
      <c r="F43" s="40">
        <f t="shared" si="7"/>
        <v>0</v>
      </c>
      <c r="G43" s="40">
        <f t="shared" si="7"/>
        <v>0</v>
      </c>
      <c r="H43" s="40">
        <f t="shared" si="7"/>
        <v>0</v>
      </c>
      <c r="I43" s="40">
        <f t="shared" si="7"/>
        <v>0</v>
      </c>
      <c r="J43" s="40">
        <f t="shared" si="7"/>
        <v>0</v>
      </c>
      <c r="K43" s="40">
        <f t="shared" si="7"/>
        <v>0</v>
      </c>
      <c r="L43" s="40">
        <f t="shared" si="7"/>
        <v>0</v>
      </c>
      <c r="M43" s="40">
        <f t="shared" si="7"/>
        <v>0</v>
      </c>
      <c r="N43" s="40">
        <f t="shared" si="7"/>
        <v>0</v>
      </c>
      <c r="O43" s="40">
        <f t="shared" si="7"/>
        <v>0</v>
      </c>
      <c r="P43" s="40">
        <f t="shared" si="7"/>
        <v>0</v>
      </c>
      <c r="Q43" s="40">
        <f t="shared" si="7"/>
        <v>0</v>
      </c>
      <c r="R43" s="40">
        <f t="shared" si="7"/>
        <v>0</v>
      </c>
      <c r="S43" s="40">
        <f t="shared" si="7"/>
        <v>0</v>
      </c>
      <c r="T43" s="40">
        <f t="shared" si="7"/>
        <v>0</v>
      </c>
      <c r="U43" s="40">
        <f t="shared" si="7"/>
        <v>0</v>
      </c>
      <c r="V43" s="40">
        <f t="shared" si="7"/>
        <v>0</v>
      </c>
      <c r="W43" s="40">
        <f t="shared" si="7"/>
        <v>0</v>
      </c>
      <c r="X43" s="40">
        <f t="shared" si="7"/>
        <v>0</v>
      </c>
      <c r="Y43" s="40">
        <f t="shared" si="7"/>
        <v>0</v>
      </c>
      <c r="Z43" s="40">
        <f t="shared" si="7"/>
        <v>0</v>
      </c>
      <c r="AA43" s="40">
        <f t="shared" si="7"/>
        <v>0</v>
      </c>
      <c r="AB43" s="322">
        <f t="shared" si="5"/>
        <v>0</v>
      </c>
      <c r="AC43" s="40">
        <f t="shared" si="7"/>
        <v>0</v>
      </c>
      <c r="AD43" s="40">
        <f t="shared" si="7"/>
        <v>0</v>
      </c>
      <c r="AE43" s="40">
        <f t="shared" si="7"/>
        <v>0</v>
      </c>
      <c r="AF43" s="40">
        <f t="shared" si="7"/>
        <v>0</v>
      </c>
      <c r="AG43" s="40">
        <f t="shared" si="7"/>
        <v>0</v>
      </c>
      <c r="AH43" s="322">
        <f t="shared" si="6"/>
        <v>0</v>
      </c>
      <c r="AI43" s="375"/>
    </row>
    <row r="44" spans="1:40" ht="12.75" customHeight="1">
      <c r="B44" s="294"/>
      <c r="I44" s="385"/>
      <c r="S44" s="385"/>
    </row>
    <row r="45" spans="1:40" ht="12.75" customHeight="1">
      <c r="B45" s="362" t="s">
        <v>636</v>
      </c>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59"/>
    </row>
    <row r="46" spans="1:40" ht="12.75" hidden="1" customHeight="1"/>
    <row r="47" spans="1:40" ht="12.75" customHeight="1">
      <c r="B47" s="364" t="s">
        <v>637</v>
      </c>
      <c r="C47" s="364" t="s">
        <v>638</v>
      </c>
      <c r="D47" s="364" t="s">
        <v>639</v>
      </c>
      <c r="E47" s="364" t="s">
        <v>640</v>
      </c>
      <c r="F47" s="364" t="s">
        <v>641</v>
      </c>
      <c r="G47" s="364" t="s">
        <v>642</v>
      </c>
      <c r="H47" s="364" t="s">
        <v>643</v>
      </c>
      <c r="I47" s="364" t="s">
        <v>644</v>
      </c>
      <c r="J47" s="364" t="s">
        <v>645</v>
      </c>
      <c r="K47" s="364" t="s">
        <v>646</v>
      </c>
      <c r="L47" s="3"/>
    </row>
    <row r="48" spans="1:40" s="60" customFormat="1" ht="112.5" customHeight="1">
      <c r="A48" s="3"/>
      <c r="B48" s="386"/>
      <c r="C48" s="366" t="s">
        <v>647</v>
      </c>
      <c r="D48" s="365" t="s">
        <v>648</v>
      </c>
      <c r="E48" s="365" t="s">
        <v>649</v>
      </c>
      <c r="F48" s="365" t="s">
        <v>650</v>
      </c>
      <c r="G48" s="365" t="s">
        <v>651</v>
      </c>
      <c r="H48" s="365" t="s">
        <v>608</v>
      </c>
      <c r="I48" s="366" t="s">
        <v>652</v>
      </c>
      <c r="J48" s="366" t="s">
        <v>653</v>
      </c>
      <c r="K48" s="365" t="s">
        <v>614</v>
      </c>
      <c r="L48" s="3"/>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1" ht="12.75" customHeight="1">
      <c r="B49" s="370" t="s">
        <v>654</v>
      </c>
      <c r="C49" s="372"/>
      <c r="D49" s="372"/>
      <c r="E49" s="372"/>
      <c r="F49" s="372"/>
      <c r="G49" s="372"/>
      <c r="H49" s="372"/>
      <c r="I49" s="372"/>
      <c r="J49" s="372"/>
      <c r="K49" s="372"/>
      <c r="L49" s="3"/>
    </row>
    <row r="50" spans="1:41" ht="12.75" customHeight="1">
      <c r="B50" s="373" t="s">
        <v>655</v>
      </c>
      <c r="C50" s="374"/>
      <c r="D50" s="374"/>
      <c r="E50" s="374"/>
      <c r="F50" s="374"/>
      <c r="G50" s="374"/>
      <c r="H50" s="322">
        <f t="shared" ref="H50:H59" si="8">SUM(C50:G50)</f>
        <v>0</v>
      </c>
      <c r="I50" s="374"/>
      <c r="J50" s="374"/>
      <c r="K50" s="322">
        <f>SUM(H50:J50)</f>
        <v>0</v>
      </c>
      <c r="L50" s="3"/>
    </row>
    <row r="51" spans="1:41" ht="12.75" customHeight="1">
      <c r="B51" s="373" t="s">
        <v>656</v>
      </c>
      <c r="C51" s="374"/>
      <c r="D51" s="374"/>
      <c r="E51" s="374"/>
      <c r="F51" s="374"/>
      <c r="G51" s="374"/>
      <c r="H51" s="322">
        <f t="shared" si="8"/>
        <v>0</v>
      </c>
      <c r="I51" s="374"/>
      <c r="J51" s="374"/>
      <c r="K51" s="322">
        <f t="shared" ref="K51:K59" si="9">SUM(H51:J51)</f>
        <v>0</v>
      </c>
      <c r="L51" s="3"/>
    </row>
    <row r="52" spans="1:41" ht="12.75" customHeight="1">
      <c r="B52" s="373" t="s">
        <v>657</v>
      </c>
      <c r="C52" s="374"/>
      <c r="D52" s="374"/>
      <c r="E52" s="374"/>
      <c r="F52" s="374"/>
      <c r="G52" s="374"/>
      <c r="H52" s="322">
        <f t="shared" si="8"/>
        <v>0</v>
      </c>
      <c r="I52" s="374"/>
      <c r="J52" s="374"/>
      <c r="K52" s="322">
        <f t="shared" si="9"/>
        <v>0</v>
      </c>
      <c r="L52" s="3"/>
    </row>
    <row r="53" spans="1:41" ht="12.75" customHeight="1">
      <c r="B53" s="373" t="s">
        <v>658</v>
      </c>
      <c r="C53" s="374"/>
      <c r="D53" s="374"/>
      <c r="E53" s="374"/>
      <c r="F53" s="374"/>
      <c r="G53" s="374"/>
      <c r="H53" s="322">
        <f t="shared" si="8"/>
        <v>0</v>
      </c>
      <c r="I53" s="374"/>
      <c r="J53" s="374"/>
      <c r="K53" s="322">
        <f t="shared" si="9"/>
        <v>0</v>
      </c>
      <c r="L53" s="3"/>
    </row>
    <row r="54" spans="1:41" ht="12.75" customHeight="1">
      <c r="B54" s="373" t="s">
        <v>659</v>
      </c>
      <c r="C54" s="374"/>
      <c r="D54" s="374"/>
      <c r="E54" s="374"/>
      <c r="F54" s="374"/>
      <c r="G54" s="374"/>
      <c r="H54" s="322">
        <f t="shared" si="8"/>
        <v>0</v>
      </c>
      <c r="I54" s="374"/>
      <c r="J54" s="374"/>
      <c r="K54" s="322">
        <f t="shared" si="9"/>
        <v>0</v>
      </c>
      <c r="L54" s="3"/>
    </row>
    <row r="55" spans="1:41" ht="12.75" customHeight="1">
      <c r="B55" s="373" t="s">
        <v>660</v>
      </c>
      <c r="C55" s="374"/>
      <c r="D55" s="374"/>
      <c r="E55" s="374"/>
      <c r="F55" s="374"/>
      <c r="G55" s="374"/>
      <c r="H55" s="322">
        <f t="shared" si="8"/>
        <v>0</v>
      </c>
      <c r="I55" s="374"/>
      <c r="J55" s="374"/>
      <c r="K55" s="322">
        <f t="shared" si="9"/>
        <v>0</v>
      </c>
      <c r="L55" s="3"/>
    </row>
    <row r="56" spans="1:41" ht="12.75" customHeight="1">
      <c r="B56" s="373" t="s">
        <v>661</v>
      </c>
      <c r="C56" s="374"/>
      <c r="D56" s="374"/>
      <c r="E56" s="374"/>
      <c r="F56" s="374"/>
      <c r="G56" s="374"/>
      <c r="H56" s="322">
        <f t="shared" si="8"/>
        <v>0</v>
      </c>
      <c r="I56" s="374"/>
      <c r="J56" s="374"/>
      <c r="K56" s="322">
        <f t="shared" si="9"/>
        <v>0</v>
      </c>
      <c r="L56" s="3"/>
    </row>
    <row r="57" spans="1:41" ht="12.75" customHeight="1">
      <c r="B57" s="373" t="s">
        <v>662</v>
      </c>
      <c r="C57" s="40">
        <f>SUM(C50:C56)</f>
        <v>0</v>
      </c>
      <c r="D57" s="40">
        <f t="shared" ref="D57:J57" si="10">SUM(D50:D56)</f>
        <v>0</v>
      </c>
      <c r="E57" s="40">
        <f t="shared" si="10"/>
        <v>0</v>
      </c>
      <c r="F57" s="40">
        <f t="shared" si="10"/>
        <v>0</v>
      </c>
      <c r="G57" s="40">
        <f t="shared" si="10"/>
        <v>0</v>
      </c>
      <c r="H57" s="322">
        <f t="shared" si="8"/>
        <v>0</v>
      </c>
      <c r="I57" s="40">
        <f t="shared" si="10"/>
        <v>0</v>
      </c>
      <c r="J57" s="40">
        <f t="shared" si="10"/>
        <v>0</v>
      </c>
      <c r="K57" s="322">
        <f t="shared" si="9"/>
        <v>0</v>
      </c>
      <c r="L57" s="3"/>
    </row>
    <row r="58" spans="1:41" s="3" customFormat="1" ht="38.25" customHeight="1">
      <c r="B58" s="370" t="s">
        <v>46</v>
      </c>
      <c r="C58" s="371"/>
      <c r="D58" s="371"/>
      <c r="E58" s="371"/>
      <c r="F58" s="371"/>
      <c r="G58" s="371"/>
      <c r="H58" s="371"/>
      <c r="I58" s="371"/>
      <c r="J58" s="371"/>
      <c r="K58" s="371"/>
    </row>
    <row r="59" spans="1:41" ht="12.75" customHeight="1">
      <c r="B59" s="373" t="s">
        <v>663</v>
      </c>
      <c r="C59" s="374"/>
      <c r="D59" s="374"/>
      <c r="E59" s="374"/>
      <c r="F59" s="374"/>
      <c r="G59" s="374"/>
      <c r="H59" s="322">
        <f t="shared" si="8"/>
        <v>0</v>
      </c>
      <c r="I59" s="374"/>
      <c r="J59" s="374"/>
      <c r="K59" s="322">
        <f t="shared" si="9"/>
        <v>0</v>
      </c>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1" spans="1:41" ht="12.75" customHeight="1">
      <c r="B61" s="362" t="s">
        <v>664</v>
      </c>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59"/>
    </row>
    <row r="62" spans="1:41" ht="12.75" hidden="1" customHeight="1"/>
    <row r="63" spans="1:41" ht="13.5" customHeight="1">
      <c r="B63" s="364" t="s">
        <v>665</v>
      </c>
      <c r="C63" s="364" t="s">
        <v>666</v>
      </c>
      <c r="D63" s="364" t="s">
        <v>667</v>
      </c>
      <c r="E63" s="364" t="s">
        <v>668</v>
      </c>
      <c r="F63" s="364" t="s">
        <v>669</v>
      </c>
      <c r="G63" s="364" t="s">
        <v>670</v>
      </c>
      <c r="H63" s="364" t="s">
        <v>671</v>
      </c>
      <c r="I63" s="364" t="s">
        <v>672</v>
      </c>
      <c r="J63" s="364" t="s">
        <v>673</v>
      </c>
      <c r="K63" s="364" t="s">
        <v>674</v>
      </c>
      <c r="L63" s="364" t="s">
        <v>675</v>
      </c>
      <c r="M63" s="364" t="s">
        <v>676</v>
      </c>
      <c r="N63" s="364" t="s">
        <v>677</v>
      </c>
      <c r="O63" s="364" t="s">
        <v>678</v>
      </c>
      <c r="P63" s="251" t="s">
        <v>679</v>
      </c>
      <c r="Q63" s="3"/>
    </row>
    <row r="64" spans="1:41" s="60" customFormat="1" ht="112.5" customHeight="1">
      <c r="A64" s="3"/>
      <c r="B64" s="386"/>
      <c r="C64" s="366" t="s">
        <v>680</v>
      </c>
      <c r="D64" s="365" t="s">
        <v>681</v>
      </c>
      <c r="E64" s="365" t="s">
        <v>682</v>
      </c>
      <c r="F64" s="365" t="s">
        <v>683</v>
      </c>
      <c r="G64" s="365" t="s">
        <v>684</v>
      </c>
      <c r="H64" s="365" t="s">
        <v>685</v>
      </c>
      <c r="I64" s="366" t="s">
        <v>686</v>
      </c>
      <c r="J64" s="366" t="s">
        <v>687</v>
      </c>
      <c r="K64" s="365" t="s">
        <v>688</v>
      </c>
      <c r="L64" s="365" t="s">
        <v>689</v>
      </c>
      <c r="M64" s="365" t="s">
        <v>690</v>
      </c>
      <c r="N64" s="366" t="s">
        <v>613</v>
      </c>
      <c r="O64" s="365" t="s">
        <v>614</v>
      </c>
      <c r="P64" s="365" t="s">
        <v>615</v>
      </c>
      <c r="Q64" s="3"/>
      <c r="R64" s="5"/>
      <c r="S64" s="5"/>
      <c r="T64" s="5"/>
      <c r="U64" s="5"/>
      <c r="V64" s="5"/>
      <c r="W64" s="5"/>
      <c r="X64" s="5"/>
      <c r="Y64" s="5"/>
      <c r="Z64" s="5"/>
      <c r="AA64" s="5"/>
      <c r="AB64" s="5"/>
      <c r="AC64" s="5"/>
      <c r="AD64" s="5"/>
      <c r="AE64" s="5"/>
      <c r="AF64" s="5"/>
      <c r="AG64" s="5"/>
      <c r="AH64" s="5"/>
      <c r="AI64" s="5"/>
      <c r="AJ64" s="5"/>
      <c r="AK64" s="5"/>
      <c r="AL64" s="5"/>
      <c r="AM64" s="5"/>
      <c r="AN64" s="5"/>
      <c r="AO64" s="5"/>
    </row>
    <row r="65" spans="2:17" ht="12.75" customHeight="1">
      <c r="B65" s="373" t="s">
        <v>42</v>
      </c>
      <c r="C65" s="40">
        <f>SUM(C66:C69)</f>
        <v>0</v>
      </c>
      <c r="D65" s="40">
        <f t="shared" ref="D65:N65" si="11">SUM(D66:D69)</f>
        <v>0</v>
      </c>
      <c r="E65" s="40">
        <f t="shared" si="11"/>
        <v>0</v>
      </c>
      <c r="F65" s="40">
        <f t="shared" si="11"/>
        <v>0</v>
      </c>
      <c r="G65" s="40">
        <f t="shared" si="11"/>
        <v>0</v>
      </c>
      <c r="H65" s="40">
        <f t="shared" si="11"/>
        <v>0</v>
      </c>
      <c r="I65" s="40">
        <f t="shared" si="11"/>
        <v>0</v>
      </c>
      <c r="J65" s="40">
        <f t="shared" si="11"/>
        <v>0</v>
      </c>
      <c r="K65" s="40">
        <f t="shared" si="11"/>
        <v>0</v>
      </c>
      <c r="L65" s="40">
        <f t="shared" si="11"/>
        <v>0</v>
      </c>
      <c r="M65" s="40">
        <f t="shared" si="11"/>
        <v>0</v>
      </c>
      <c r="N65" s="40">
        <f t="shared" si="11"/>
        <v>0</v>
      </c>
      <c r="O65" s="322">
        <f t="shared" ref="O65:O84" si="12">SUM(C65:N65)</f>
        <v>0</v>
      </c>
      <c r="P65" s="375"/>
      <c r="Q65" s="3"/>
    </row>
    <row r="66" spans="2:17" ht="12.75" customHeight="1">
      <c r="B66" s="387" t="s">
        <v>691</v>
      </c>
      <c r="C66" s="374"/>
      <c r="D66" s="374"/>
      <c r="E66" s="374"/>
      <c r="F66" s="374"/>
      <c r="G66" s="374"/>
      <c r="H66" s="374"/>
      <c r="I66" s="374"/>
      <c r="J66" s="374"/>
      <c r="K66" s="374"/>
      <c r="L66" s="374"/>
      <c r="M66" s="374"/>
      <c r="N66" s="374"/>
      <c r="O66" s="322">
        <f t="shared" si="12"/>
        <v>0</v>
      </c>
      <c r="P66" s="375"/>
      <c r="Q66" s="3"/>
    </row>
    <row r="67" spans="2:17" ht="12.75" customHeight="1">
      <c r="B67" s="387" t="s">
        <v>692</v>
      </c>
      <c r="C67" s="374"/>
      <c r="D67" s="374"/>
      <c r="E67" s="374"/>
      <c r="F67" s="374"/>
      <c r="G67" s="374"/>
      <c r="H67" s="374"/>
      <c r="I67" s="374"/>
      <c r="J67" s="374"/>
      <c r="K67" s="374"/>
      <c r="L67" s="374"/>
      <c r="M67" s="374"/>
      <c r="N67" s="374"/>
      <c r="O67" s="322">
        <f t="shared" si="12"/>
        <v>0</v>
      </c>
      <c r="P67" s="375"/>
      <c r="Q67" s="3"/>
    </row>
    <row r="68" spans="2:17" ht="12.75" customHeight="1">
      <c r="B68" s="387" t="s">
        <v>693</v>
      </c>
      <c r="C68" s="374"/>
      <c r="D68" s="374"/>
      <c r="E68" s="374"/>
      <c r="F68" s="374"/>
      <c r="G68" s="374"/>
      <c r="H68" s="374"/>
      <c r="I68" s="374"/>
      <c r="J68" s="374"/>
      <c r="K68" s="374"/>
      <c r="L68" s="374"/>
      <c r="M68" s="374"/>
      <c r="N68" s="374"/>
      <c r="O68" s="322">
        <f t="shared" si="12"/>
        <v>0</v>
      </c>
      <c r="P68" s="375"/>
      <c r="Q68" s="3"/>
    </row>
    <row r="69" spans="2:17" ht="12.75" customHeight="1">
      <c r="B69" s="387" t="s">
        <v>694</v>
      </c>
      <c r="C69" s="374"/>
      <c r="D69" s="374"/>
      <c r="E69" s="374"/>
      <c r="F69" s="374"/>
      <c r="G69" s="374"/>
      <c r="H69" s="374"/>
      <c r="I69" s="374"/>
      <c r="J69" s="374"/>
      <c r="K69" s="374"/>
      <c r="L69" s="374"/>
      <c r="M69" s="374"/>
      <c r="N69" s="374"/>
      <c r="O69" s="322">
        <f t="shared" si="12"/>
        <v>0</v>
      </c>
      <c r="P69" s="375"/>
      <c r="Q69" s="3"/>
    </row>
    <row r="70" spans="2:17" ht="12.75" customHeight="1">
      <c r="B70" s="376" t="s">
        <v>43</v>
      </c>
      <c r="C70" s="40">
        <f>SUM(C71:C73)</f>
        <v>0</v>
      </c>
      <c r="D70" s="40">
        <f t="shared" ref="D70:N70" si="13">SUM(D71:D73)</f>
        <v>0</v>
      </c>
      <c r="E70" s="40">
        <f t="shared" si="13"/>
        <v>0</v>
      </c>
      <c r="F70" s="40">
        <f t="shared" si="13"/>
        <v>0</v>
      </c>
      <c r="G70" s="40">
        <f t="shared" si="13"/>
        <v>0</v>
      </c>
      <c r="H70" s="40">
        <f t="shared" si="13"/>
        <v>0</v>
      </c>
      <c r="I70" s="40">
        <f t="shared" si="13"/>
        <v>0</v>
      </c>
      <c r="J70" s="40">
        <f t="shared" si="13"/>
        <v>0</v>
      </c>
      <c r="K70" s="40">
        <f t="shared" si="13"/>
        <v>0</v>
      </c>
      <c r="L70" s="40">
        <f t="shared" si="13"/>
        <v>0</v>
      </c>
      <c r="M70" s="40">
        <f t="shared" si="13"/>
        <v>0</v>
      </c>
      <c r="N70" s="40">
        <f t="shared" si="13"/>
        <v>0</v>
      </c>
      <c r="O70" s="322">
        <f t="shared" si="12"/>
        <v>0</v>
      </c>
      <c r="P70" s="375"/>
      <c r="Q70" s="3"/>
    </row>
    <row r="71" spans="2:17" ht="12.75" customHeight="1">
      <c r="B71" s="387" t="s">
        <v>695</v>
      </c>
      <c r="C71" s="374"/>
      <c r="D71" s="374"/>
      <c r="E71" s="374"/>
      <c r="F71" s="374"/>
      <c r="G71" s="374"/>
      <c r="H71" s="374"/>
      <c r="I71" s="374"/>
      <c r="J71" s="374"/>
      <c r="K71" s="374"/>
      <c r="L71" s="374"/>
      <c r="M71" s="374"/>
      <c r="N71" s="374"/>
      <c r="O71" s="322">
        <f t="shared" si="12"/>
        <v>0</v>
      </c>
      <c r="P71" s="375"/>
      <c r="Q71" s="3"/>
    </row>
    <row r="72" spans="2:17" ht="12.75" customHeight="1">
      <c r="B72" s="387" t="s">
        <v>696</v>
      </c>
      <c r="C72" s="374"/>
      <c r="D72" s="374"/>
      <c r="E72" s="374"/>
      <c r="F72" s="374"/>
      <c r="G72" s="374"/>
      <c r="H72" s="374"/>
      <c r="I72" s="374"/>
      <c r="J72" s="374"/>
      <c r="K72" s="374"/>
      <c r="L72" s="374"/>
      <c r="M72" s="374"/>
      <c r="N72" s="374"/>
      <c r="O72" s="322">
        <f t="shared" si="12"/>
        <v>0</v>
      </c>
      <c r="P72" s="375"/>
      <c r="Q72" s="3"/>
    </row>
    <row r="73" spans="2:17" ht="12.75" customHeight="1">
      <c r="B73" s="387" t="s">
        <v>694</v>
      </c>
      <c r="C73" s="374"/>
      <c r="D73" s="374"/>
      <c r="E73" s="374"/>
      <c r="F73" s="374"/>
      <c r="G73" s="374"/>
      <c r="H73" s="374"/>
      <c r="I73" s="374"/>
      <c r="J73" s="374"/>
      <c r="K73" s="374"/>
      <c r="L73" s="374"/>
      <c r="M73" s="374"/>
      <c r="N73" s="374"/>
      <c r="O73" s="322">
        <f t="shared" si="12"/>
        <v>0</v>
      </c>
      <c r="P73" s="375"/>
      <c r="Q73" s="3"/>
    </row>
    <row r="74" spans="2:17" ht="12.75" customHeight="1">
      <c r="B74" s="376" t="s">
        <v>44</v>
      </c>
      <c r="C74" s="374"/>
      <c r="D74" s="374"/>
      <c r="E74" s="374"/>
      <c r="F74" s="374"/>
      <c r="G74" s="374"/>
      <c r="H74" s="374"/>
      <c r="I74" s="374"/>
      <c r="J74" s="374"/>
      <c r="K74" s="374"/>
      <c r="L74" s="374"/>
      <c r="M74" s="374"/>
      <c r="N74" s="374"/>
      <c r="O74" s="322">
        <f t="shared" si="12"/>
        <v>0</v>
      </c>
      <c r="P74" s="375"/>
      <c r="Q74" s="3"/>
    </row>
    <row r="75" spans="2:17" ht="12.75" customHeight="1">
      <c r="B75" s="376" t="s">
        <v>300</v>
      </c>
      <c r="C75" s="40">
        <f>SUM(C76:C77)</f>
        <v>0</v>
      </c>
      <c r="D75" s="40">
        <f t="shared" ref="D75:N75" si="14">SUM(D76:D77)</f>
        <v>0</v>
      </c>
      <c r="E75" s="40">
        <f t="shared" si="14"/>
        <v>0</v>
      </c>
      <c r="F75" s="40">
        <f t="shared" si="14"/>
        <v>0</v>
      </c>
      <c r="G75" s="40">
        <f t="shared" si="14"/>
        <v>0</v>
      </c>
      <c r="H75" s="40">
        <f t="shared" si="14"/>
        <v>0</v>
      </c>
      <c r="I75" s="40">
        <f t="shared" si="14"/>
        <v>0</v>
      </c>
      <c r="J75" s="40">
        <f t="shared" si="14"/>
        <v>0</v>
      </c>
      <c r="K75" s="40">
        <f t="shared" si="14"/>
        <v>0</v>
      </c>
      <c r="L75" s="40">
        <f t="shared" si="14"/>
        <v>0</v>
      </c>
      <c r="M75" s="40">
        <f t="shared" si="14"/>
        <v>0</v>
      </c>
      <c r="N75" s="40">
        <f t="shared" si="14"/>
        <v>0</v>
      </c>
      <c r="O75" s="322">
        <f t="shared" si="12"/>
        <v>0</v>
      </c>
      <c r="P75" s="375"/>
      <c r="Q75" s="3"/>
    </row>
    <row r="76" spans="2:17" ht="25.5" customHeight="1">
      <c r="B76" s="387" t="s">
        <v>697</v>
      </c>
      <c r="C76" s="374"/>
      <c r="D76" s="374"/>
      <c r="E76" s="374"/>
      <c r="F76" s="374"/>
      <c r="G76" s="374"/>
      <c r="H76" s="374"/>
      <c r="I76" s="374"/>
      <c r="J76" s="374"/>
      <c r="K76" s="374"/>
      <c r="L76" s="374"/>
      <c r="M76" s="374"/>
      <c r="N76" s="374"/>
      <c r="O76" s="322">
        <f t="shared" si="12"/>
        <v>0</v>
      </c>
      <c r="P76" s="375"/>
      <c r="Q76" s="3"/>
    </row>
    <row r="77" spans="2:17" ht="12.75" customHeight="1">
      <c r="B77" s="387" t="s">
        <v>694</v>
      </c>
      <c r="C77" s="374"/>
      <c r="D77" s="374"/>
      <c r="E77" s="374"/>
      <c r="F77" s="374"/>
      <c r="G77" s="374"/>
      <c r="H77" s="374"/>
      <c r="I77" s="374"/>
      <c r="J77" s="374"/>
      <c r="K77" s="374"/>
      <c r="L77" s="374"/>
      <c r="M77" s="374"/>
      <c r="N77" s="374"/>
      <c r="O77" s="322">
        <f t="shared" si="12"/>
        <v>0</v>
      </c>
      <c r="P77" s="375"/>
      <c r="Q77" s="3"/>
    </row>
    <row r="78" spans="2:17" ht="12.75" customHeight="1">
      <c r="B78" s="376" t="s">
        <v>47</v>
      </c>
      <c r="C78" s="40">
        <f>SUM(C79:C81)</f>
        <v>0</v>
      </c>
      <c r="D78" s="40">
        <f t="shared" ref="D78:N78" si="15">SUM(D79:D81)</f>
        <v>0</v>
      </c>
      <c r="E78" s="40">
        <f t="shared" si="15"/>
        <v>0</v>
      </c>
      <c r="F78" s="40">
        <f t="shared" si="15"/>
        <v>0</v>
      </c>
      <c r="G78" s="40">
        <f t="shared" si="15"/>
        <v>0</v>
      </c>
      <c r="H78" s="40">
        <f t="shared" si="15"/>
        <v>0</v>
      </c>
      <c r="I78" s="40">
        <f t="shared" si="15"/>
        <v>0</v>
      </c>
      <c r="J78" s="40">
        <f t="shared" si="15"/>
        <v>0</v>
      </c>
      <c r="K78" s="40">
        <f t="shared" si="15"/>
        <v>0</v>
      </c>
      <c r="L78" s="40">
        <f t="shared" si="15"/>
        <v>0</v>
      </c>
      <c r="M78" s="40">
        <f t="shared" si="15"/>
        <v>0</v>
      </c>
      <c r="N78" s="40">
        <f t="shared" si="15"/>
        <v>0</v>
      </c>
      <c r="O78" s="40">
        <f>SUM(C78:N78)</f>
        <v>0</v>
      </c>
      <c r="P78" s="375"/>
      <c r="Q78" s="3"/>
    </row>
    <row r="79" spans="2:17" ht="12.75" customHeight="1">
      <c r="B79" s="387" t="s">
        <v>698</v>
      </c>
      <c r="C79" s="374"/>
      <c r="D79" s="374"/>
      <c r="E79" s="374"/>
      <c r="F79" s="374"/>
      <c r="G79" s="374"/>
      <c r="H79" s="374"/>
      <c r="I79" s="374"/>
      <c r="J79" s="374"/>
      <c r="K79" s="374"/>
      <c r="L79" s="374"/>
      <c r="M79" s="374"/>
      <c r="N79" s="374"/>
      <c r="O79" s="40">
        <f t="shared" ref="O79:O81" si="16">SUM(C79:N79)</f>
        <v>0</v>
      </c>
      <c r="P79" s="375"/>
      <c r="Q79" s="3"/>
    </row>
    <row r="80" spans="2:17" ht="12.75" customHeight="1">
      <c r="B80" s="387" t="s">
        <v>699</v>
      </c>
      <c r="C80" s="374"/>
      <c r="D80" s="374"/>
      <c r="E80" s="374"/>
      <c r="F80" s="374"/>
      <c r="G80" s="374"/>
      <c r="H80" s="374"/>
      <c r="I80" s="374"/>
      <c r="J80" s="374"/>
      <c r="K80" s="374"/>
      <c r="L80" s="374"/>
      <c r="M80" s="374"/>
      <c r="N80" s="374"/>
      <c r="O80" s="40">
        <f t="shared" si="16"/>
        <v>0</v>
      </c>
      <c r="P80" s="375"/>
      <c r="Q80" s="3"/>
    </row>
    <row r="81" spans="2:17" ht="12.75" customHeight="1">
      <c r="B81" s="387" t="s">
        <v>700</v>
      </c>
      <c r="C81" s="374"/>
      <c r="D81" s="374"/>
      <c r="E81" s="374"/>
      <c r="F81" s="374"/>
      <c r="G81" s="374"/>
      <c r="H81" s="374"/>
      <c r="I81" s="374"/>
      <c r="J81" s="374"/>
      <c r="K81" s="374"/>
      <c r="L81" s="374"/>
      <c r="M81" s="374"/>
      <c r="N81" s="374"/>
      <c r="O81" s="40">
        <f t="shared" si="16"/>
        <v>0</v>
      </c>
      <c r="P81" s="375"/>
      <c r="Q81" s="3"/>
    </row>
    <row r="82" spans="2:17" ht="38.25" customHeight="1">
      <c r="B82" s="376" t="s">
        <v>634</v>
      </c>
      <c r="C82" s="374"/>
      <c r="D82" s="374"/>
      <c r="E82" s="374"/>
      <c r="F82" s="374"/>
      <c r="G82" s="374"/>
      <c r="H82" s="374"/>
      <c r="I82" s="374"/>
      <c r="J82" s="374"/>
      <c r="K82" s="374"/>
      <c r="L82" s="374"/>
      <c r="M82" s="374"/>
      <c r="N82" s="374"/>
      <c r="O82" s="322">
        <f t="shared" si="12"/>
        <v>0</v>
      </c>
      <c r="P82" s="375"/>
      <c r="Q82" s="3"/>
    </row>
    <row r="83" spans="2:17" ht="12.75" customHeight="1">
      <c r="B83" s="376" t="s">
        <v>701</v>
      </c>
      <c r="C83" s="374"/>
      <c r="D83" s="374"/>
      <c r="E83" s="374"/>
      <c r="F83" s="374"/>
      <c r="G83" s="374"/>
      <c r="H83" s="374"/>
      <c r="I83" s="374"/>
      <c r="J83" s="374"/>
      <c r="K83" s="374"/>
      <c r="L83" s="374"/>
      <c r="M83" s="374"/>
      <c r="N83" s="374"/>
      <c r="O83" s="322">
        <f t="shared" si="12"/>
        <v>0</v>
      </c>
      <c r="P83" s="375"/>
      <c r="Q83" s="3"/>
    </row>
    <row r="84" spans="2:17" ht="12.75" customHeight="1">
      <c r="B84" s="373" t="s">
        <v>702</v>
      </c>
      <c r="C84" s="40">
        <f>SUM(C65:C65,C70,C74:C75,C78,C82:C83)</f>
        <v>0</v>
      </c>
      <c r="D84" s="40">
        <f t="shared" ref="D84:N84" si="17">SUM(D65:D65,D70,D74:D75,D78,D82:D83)</f>
        <v>0</v>
      </c>
      <c r="E84" s="40">
        <f t="shared" si="17"/>
        <v>0</v>
      </c>
      <c r="F84" s="40">
        <f t="shared" si="17"/>
        <v>0</v>
      </c>
      <c r="G84" s="40">
        <f t="shared" si="17"/>
        <v>0</v>
      </c>
      <c r="H84" s="40">
        <f t="shared" si="17"/>
        <v>0</v>
      </c>
      <c r="I84" s="40">
        <f t="shared" si="17"/>
        <v>0</v>
      </c>
      <c r="J84" s="40">
        <f t="shared" si="17"/>
        <v>0</v>
      </c>
      <c r="K84" s="40">
        <f t="shared" si="17"/>
        <v>0</v>
      </c>
      <c r="L84" s="40">
        <f t="shared" si="17"/>
        <v>0</v>
      </c>
      <c r="M84" s="40">
        <f t="shared" si="17"/>
        <v>0</v>
      </c>
      <c r="N84" s="40">
        <f t="shared" si="17"/>
        <v>0</v>
      </c>
      <c r="O84" s="322">
        <f t="shared" si="12"/>
        <v>0</v>
      </c>
      <c r="P84" s="375"/>
      <c r="Q84" s="3"/>
    </row>
    <row r="86" spans="2:17" ht="14.25" customHeight="1">
      <c r="B86" s="5" t="s">
        <v>703</v>
      </c>
    </row>
    <row r="87" spans="2:17" ht="14.25" customHeight="1">
      <c r="B87" s="5" t="s">
        <v>704</v>
      </c>
    </row>
    <row r="89" spans="2:17" ht="12.75" customHeight="1">
      <c r="B89" s="388"/>
      <c r="C89" s="389" t="s">
        <v>705</v>
      </c>
      <c r="D89" s="389" t="s">
        <v>706</v>
      </c>
      <c r="E89" s="389" t="s">
        <v>707</v>
      </c>
      <c r="F89" s="389" t="s">
        <v>383</v>
      </c>
      <c r="G89" s="389" t="s">
        <v>557</v>
      </c>
    </row>
    <row r="90" spans="2:17" ht="12.75" customHeight="1">
      <c r="B90" s="1" t="s">
        <v>708</v>
      </c>
      <c r="C90" s="390" t="s">
        <v>709</v>
      </c>
      <c r="D90" s="391">
        <f t="shared" ref="D90:D107" si="18">AH13</f>
        <v>0</v>
      </c>
      <c r="E90" s="392">
        <f>'F.1 EBS'!B20</f>
        <v>0</v>
      </c>
      <c r="F90" s="393">
        <v>1</v>
      </c>
      <c r="G90" s="341" t="str">
        <f>IF(ABS(E90-D90)&lt;=F90,"OK","Error")</f>
        <v>OK</v>
      </c>
    </row>
    <row r="91" spans="2:17" ht="12.75" customHeight="1">
      <c r="B91" s="1" t="s">
        <v>710</v>
      </c>
      <c r="C91" s="390" t="s">
        <v>709</v>
      </c>
      <c r="D91" s="391">
        <f t="shared" si="18"/>
        <v>0</v>
      </c>
      <c r="E91" s="391">
        <f>'F.1 EBS'!B21</f>
        <v>0</v>
      </c>
      <c r="F91" s="393">
        <v>1</v>
      </c>
      <c r="G91" s="341" t="str">
        <f t="shared" ref="G91:G118" si="19">IF(ABS(E91-D91)&lt;=F91,"OK","Error")</f>
        <v>OK</v>
      </c>
    </row>
    <row r="92" spans="2:17" ht="12.75" customHeight="1">
      <c r="B92" s="1" t="s">
        <v>711</v>
      </c>
      <c r="C92" s="390" t="s">
        <v>709</v>
      </c>
      <c r="D92" s="391">
        <f t="shared" si="18"/>
        <v>0</v>
      </c>
      <c r="E92" s="391">
        <f>SUM('F.1 EBS'!B22,'F.1 EBS'!B25)</f>
        <v>0</v>
      </c>
      <c r="F92" s="393">
        <v>1</v>
      </c>
      <c r="G92" s="341" t="str">
        <f t="shared" si="19"/>
        <v>OK</v>
      </c>
    </row>
    <row r="93" spans="2:17" ht="12.75" customHeight="1">
      <c r="B93" s="1" t="s">
        <v>712</v>
      </c>
      <c r="C93" s="390" t="s">
        <v>709</v>
      </c>
      <c r="D93" s="391">
        <f t="shared" si="18"/>
        <v>0</v>
      </c>
      <c r="E93" s="391">
        <f>'F.1 EBS'!B26</f>
        <v>0</v>
      </c>
      <c r="F93" s="393">
        <v>1</v>
      </c>
      <c r="G93" s="341" t="str">
        <f t="shared" si="19"/>
        <v>OK</v>
      </c>
    </row>
    <row r="94" spans="2:17" ht="12.75" customHeight="1">
      <c r="B94" s="1" t="s">
        <v>713</v>
      </c>
      <c r="C94" s="390" t="s">
        <v>709</v>
      </c>
      <c r="D94" s="391">
        <f t="shared" si="18"/>
        <v>0</v>
      </c>
      <c r="E94" s="391">
        <f>'F.1 EBS'!B33</f>
        <v>0</v>
      </c>
      <c r="F94" s="393">
        <v>1</v>
      </c>
      <c r="G94" s="341" t="str">
        <f t="shared" si="19"/>
        <v>OK</v>
      </c>
    </row>
    <row r="95" spans="2:17" ht="12.75" customHeight="1">
      <c r="B95" s="1" t="s">
        <v>714</v>
      </c>
      <c r="C95" s="390" t="s">
        <v>709</v>
      </c>
      <c r="D95" s="391">
        <f t="shared" si="18"/>
        <v>0</v>
      </c>
      <c r="E95" s="391">
        <f>'F.1 EBS'!B36</f>
        <v>0</v>
      </c>
      <c r="F95" s="393">
        <v>1</v>
      </c>
      <c r="G95" s="341" t="str">
        <f t="shared" si="19"/>
        <v>OK</v>
      </c>
    </row>
    <row r="96" spans="2:17" ht="12.75" customHeight="1">
      <c r="B96" s="1" t="s">
        <v>715</v>
      </c>
      <c r="C96" s="390" t="s">
        <v>709</v>
      </c>
      <c r="D96" s="391">
        <f t="shared" si="18"/>
        <v>0</v>
      </c>
      <c r="E96" s="391">
        <f>'F.1 EBS'!B39</f>
        <v>0</v>
      </c>
      <c r="F96" s="393">
        <v>1</v>
      </c>
      <c r="G96" s="341" t="str">
        <f t="shared" si="19"/>
        <v>OK</v>
      </c>
    </row>
    <row r="97" spans="2:7" ht="12.75" customHeight="1">
      <c r="B97" s="1" t="s">
        <v>716</v>
      </c>
      <c r="C97" s="390" t="s">
        <v>709</v>
      </c>
      <c r="D97" s="391">
        <f t="shared" si="18"/>
        <v>0</v>
      </c>
      <c r="E97" s="391">
        <f>'F.1 EBS'!B40</f>
        <v>0</v>
      </c>
      <c r="F97" s="393">
        <v>1</v>
      </c>
      <c r="G97" s="341" t="str">
        <f t="shared" si="19"/>
        <v>OK</v>
      </c>
    </row>
    <row r="98" spans="2:7" ht="38.25" customHeight="1">
      <c r="B98" s="1" t="s">
        <v>717</v>
      </c>
      <c r="C98" s="390" t="s">
        <v>709</v>
      </c>
      <c r="D98" s="391">
        <f t="shared" si="18"/>
        <v>0</v>
      </c>
      <c r="E98" s="391">
        <f>'F.1 EBS'!B43</f>
        <v>0</v>
      </c>
      <c r="F98" s="393">
        <v>1</v>
      </c>
      <c r="G98" s="341" t="str">
        <f t="shared" si="19"/>
        <v>OK</v>
      </c>
    </row>
    <row r="99" spans="2:7" ht="12.75" customHeight="1">
      <c r="B99" s="1" t="s">
        <v>718</v>
      </c>
      <c r="C99" s="390" t="s">
        <v>709</v>
      </c>
      <c r="D99" s="391">
        <f t="shared" si="18"/>
        <v>0</v>
      </c>
      <c r="E99" s="392">
        <f>'F.1 EBS'!B44</f>
        <v>0</v>
      </c>
      <c r="F99" s="393">
        <v>1</v>
      </c>
      <c r="G99" s="341" t="str">
        <f t="shared" si="19"/>
        <v>OK</v>
      </c>
    </row>
    <row r="100" spans="2:7" ht="12.75" customHeight="1">
      <c r="B100" s="1" t="s">
        <v>719</v>
      </c>
      <c r="C100" s="390" t="s">
        <v>709</v>
      </c>
      <c r="D100" s="391">
        <f t="shared" si="18"/>
        <v>0</v>
      </c>
      <c r="E100" s="391">
        <f>'F.1 EBS'!B47</f>
        <v>0</v>
      </c>
      <c r="F100" s="393">
        <v>1</v>
      </c>
      <c r="G100" s="341" t="str">
        <f t="shared" si="19"/>
        <v>OK</v>
      </c>
    </row>
    <row r="101" spans="2:7" ht="38.25" customHeight="1">
      <c r="B101" s="1" t="s">
        <v>720</v>
      </c>
      <c r="C101" s="390" t="s">
        <v>709</v>
      </c>
      <c r="D101" s="391">
        <f t="shared" si="18"/>
        <v>0</v>
      </c>
      <c r="E101" s="391">
        <f>SUM('F.1 EBS'!B48,'F.1 EBS'!B51,'F.1 EBS'!B54,'F.1 EBS'!B57)</f>
        <v>0</v>
      </c>
      <c r="F101" s="393">
        <v>1</v>
      </c>
      <c r="G101" s="341" t="str">
        <f t="shared" si="19"/>
        <v>OK</v>
      </c>
    </row>
    <row r="102" spans="2:7" ht="12.75" customHeight="1">
      <c r="B102" s="1" t="s">
        <v>721</v>
      </c>
      <c r="C102" s="390" t="s">
        <v>709</v>
      </c>
      <c r="D102" s="391">
        <f t="shared" si="18"/>
        <v>0</v>
      </c>
      <c r="E102" s="391">
        <f>'F.1 EBS'!B59</f>
        <v>0</v>
      </c>
      <c r="F102" s="393">
        <v>1</v>
      </c>
      <c r="G102" s="341" t="str">
        <f t="shared" si="19"/>
        <v>OK</v>
      </c>
    </row>
    <row r="103" spans="2:7" ht="12.75" customHeight="1">
      <c r="B103" s="1" t="s">
        <v>722</v>
      </c>
      <c r="C103" s="390" t="s">
        <v>709</v>
      </c>
      <c r="D103" s="391">
        <f t="shared" si="18"/>
        <v>0</v>
      </c>
      <c r="E103" s="391">
        <f>'F.1 EBS'!B60</f>
        <v>0</v>
      </c>
      <c r="F103" s="393">
        <v>1</v>
      </c>
      <c r="G103" s="341" t="str">
        <f t="shared" si="19"/>
        <v>OK</v>
      </c>
    </row>
    <row r="104" spans="2:7" ht="12.75" customHeight="1">
      <c r="B104" s="1" t="s">
        <v>723</v>
      </c>
      <c r="C104" s="390" t="s">
        <v>709</v>
      </c>
      <c r="D104" s="391">
        <f t="shared" si="18"/>
        <v>0</v>
      </c>
      <c r="E104" s="391">
        <f>'F.1 EBS'!B73</f>
        <v>0</v>
      </c>
      <c r="F104" s="393">
        <v>1</v>
      </c>
      <c r="G104" s="341" t="str">
        <f t="shared" si="19"/>
        <v>OK</v>
      </c>
    </row>
    <row r="105" spans="2:7" ht="25.5" customHeight="1">
      <c r="B105" s="1" t="s">
        <v>724</v>
      </c>
      <c r="C105" s="390" t="s">
        <v>709</v>
      </c>
      <c r="D105" s="391">
        <f t="shared" si="18"/>
        <v>0</v>
      </c>
      <c r="E105" s="391">
        <f>'F.1 EBS'!B74</f>
        <v>0</v>
      </c>
      <c r="F105" s="393">
        <v>1</v>
      </c>
      <c r="G105" s="341" t="str">
        <f t="shared" si="19"/>
        <v>OK</v>
      </c>
    </row>
    <row r="106" spans="2:7" ht="12.75" customHeight="1">
      <c r="B106" s="1" t="s">
        <v>725</v>
      </c>
      <c r="C106" s="390" t="s">
        <v>709</v>
      </c>
      <c r="D106" s="391">
        <f t="shared" si="18"/>
        <v>0</v>
      </c>
      <c r="E106" s="392">
        <f>'F.1 EBS'!B75</f>
        <v>0</v>
      </c>
      <c r="F106" s="393">
        <v>1</v>
      </c>
      <c r="G106" s="341" t="str">
        <f t="shared" si="19"/>
        <v>OK</v>
      </c>
    </row>
    <row r="107" spans="2:7" ht="12.75" customHeight="1">
      <c r="B107" s="1" t="s">
        <v>726</v>
      </c>
      <c r="C107" s="390" t="s">
        <v>709</v>
      </c>
      <c r="D107" s="391">
        <f t="shared" si="18"/>
        <v>0</v>
      </c>
      <c r="E107" s="391">
        <f>'F.1 EBS'!B77</f>
        <v>0</v>
      </c>
      <c r="F107" s="393">
        <v>1</v>
      </c>
      <c r="G107" s="341" t="str">
        <f t="shared" si="19"/>
        <v>OK</v>
      </c>
    </row>
    <row r="108" spans="2:7" ht="25.5" customHeight="1">
      <c r="B108" s="1" t="s">
        <v>727</v>
      </c>
      <c r="C108" s="390" t="s">
        <v>709</v>
      </c>
      <c r="D108" s="391">
        <f t="shared" ref="D108:D118" si="20">AH33</f>
        <v>0</v>
      </c>
      <c r="E108" s="391">
        <f>'F.1 EBS'!B80</f>
        <v>0</v>
      </c>
      <c r="F108" s="393">
        <v>1</v>
      </c>
      <c r="G108" s="341" t="str">
        <f t="shared" si="19"/>
        <v>OK</v>
      </c>
    </row>
    <row r="109" spans="2:7" ht="38.25" customHeight="1">
      <c r="B109" s="1" t="s">
        <v>728</v>
      </c>
      <c r="C109" s="390" t="s">
        <v>709</v>
      </c>
      <c r="D109" s="391">
        <f t="shared" si="20"/>
        <v>0</v>
      </c>
      <c r="E109" s="391">
        <f>'F.1 EBS'!B95</f>
        <v>0</v>
      </c>
      <c r="F109" s="393">
        <v>1</v>
      </c>
      <c r="G109" s="341" t="str">
        <f t="shared" si="19"/>
        <v>OK</v>
      </c>
    </row>
    <row r="110" spans="2:7" ht="12.75" customHeight="1">
      <c r="B110" s="1" t="s">
        <v>729</v>
      </c>
      <c r="C110" s="390" t="s">
        <v>709</v>
      </c>
      <c r="D110" s="391">
        <f t="shared" si="20"/>
        <v>0</v>
      </c>
      <c r="E110" s="391">
        <f>'F.1 EBS'!B96</f>
        <v>0</v>
      </c>
      <c r="F110" s="393">
        <v>1</v>
      </c>
      <c r="G110" s="341" t="str">
        <f t="shared" si="19"/>
        <v>OK</v>
      </c>
    </row>
    <row r="111" spans="2:7" ht="12.75" customHeight="1">
      <c r="B111" s="1" t="s">
        <v>730</v>
      </c>
      <c r="C111" s="390" t="s">
        <v>709</v>
      </c>
      <c r="D111" s="391">
        <f t="shared" si="20"/>
        <v>0</v>
      </c>
      <c r="E111" s="391">
        <f>'F.1 EBS'!B97</f>
        <v>0</v>
      </c>
      <c r="F111" s="393">
        <v>1</v>
      </c>
      <c r="G111" s="341" t="str">
        <f t="shared" si="19"/>
        <v>OK</v>
      </c>
    </row>
    <row r="112" spans="2:7" ht="12.75" customHeight="1">
      <c r="B112" s="1" t="s">
        <v>731</v>
      </c>
      <c r="C112" s="390" t="s">
        <v>709</v>
      </c>
      <c r="D112" s="391">
        <f t="shared" si="20"/>
        <v>0</v>
      </c>
      <c r="E112" s="391">
        <f>'F.1 EBS'!B98</f>
        <v>0</v>
      </c>
      <c r="F112" s="393">
        <v>1</v>
      </c>
      <c r="G112" s="341" t="str">
        <f t="shared" si="19"/>
        <v>OK</v>
      </c>
    </row>
    <row r="113" spans="2:7" ht="12.75" customHeight="1">
      <c r="B113" s="1" t="s">
        <v>732</v>
      </c>
      <c r="C113" s="390" t="s">
        <v>709</v>
      </c>
      <c r="D113" s="391">
        <f t="shared" si="20"/>
        <v>0</v>
      </c>
      <c r="E113" s="391">
        <f>'F.1 EBS'!B99</f>
        <v>0</v>
      </c>
      <c r="F113" s="393">
        <v>1</v>
      </c>
      <c r="G113" s="341" t="str">
        <f t="shared" si="19"/>
        <v>OK</v>
      </c>
    </row>
    <row r="114" spans="2:7" ht="12.75" customHeight="1">
      <c r="B114" s="1" t="s">
        <v>733</v>
      </c>
      <c r="C114" s="390" t="s">
        <v>709</v>
      </c>
      <c r="D114" s="391">
        <f t="shared" si="20"/>
        <v>0</v>
      </c>
      <c r="E114" s="391">
        <f>'F.1 EBS'!B117</f>
        <v>0</v>
      </c>
      <c r="F114" s="393">
        <v>1</v>
      </c>
      <c r="G114" s="341" t="str">
        <f t="shared" si="19"/>
        <v>OK</v>
      </c>
    </row>
    <row r="115" spans="2:7" ht="12.75" customHeight="1">
      <c r="B115" s="1" t="s">
        <v>734</v>
      </c>
      <c r="C115" s="390" t="s">
        <v>709</v>
      </c>
      <c r="D115" s="391">
        <f t="shared" si="20"/>
        <v>0</v>
      </c>
      <c r="E115" s="391">
        <f>'F.1 EBS'!B118</f>
        <v>0</v>
      </c>
      <c r="F115" s="393">
        <v>1</v>
      </c>
      <c r="G115" s="341" t="str">
        <f t="shared" si="19"/>
        <v>OK</v>
      </c>
    </row>
    <row r="116" spans="2:7" ht="25.5" customHeight="1">
      <c r="B116" s="1" t="s">
        <v>735</v>
      </c>
      <c r="C116" s="390" t="s">
        <v>709</v>
      </c>
      <c r="D116" s="391">
        <f t="shared" si="20"/>
        <v>0</v>
      </c>
      <c r="E116" s="391">
        <f>'F.1 EBS'!B119</f>
        <v>0</v>
      </c>
      <c r="F116" s="393">
        <v>1</v>
      </c>
      <c r="G116" s="341" t="str">
        <f t="shared" si="19"/>
        <v>OK</v>
      </c>
    </row>
    <row r="117" spans="2:7" ht="12.75" customHeight="1">
      <c r="B117" s="1" t="s">
        <v>736</v>
      </c>
      <c r="C117" s="390" t="s">
        <v>709</v>
      </c>
      <c r="D117" s="391">
        <f t="shared" si="20"/>
        <v>0</v>
      </c>
      <c r="E117" s="391">
        <f>'F.1 EBS'!B120</f>
        <v>0</v>
      </c>
      <c r="F117" s="393">
        <v>1</v>
      </c>
      <c r="G117" s="341" t="str">
        <f t="shared" si="19"/>
        <v>OK</v>
      </c>
    </row>
    <row r="118" spans="2:7" ht="12.75" customHeight="1">
      <c r="B118" s="1" t="s">
        <v>737</v>
      </c>
      <c r="C118" s="390" t="s">
        <v>709</v>
      </c>
      <c r="D118" s="391">
        <f t="shared" si="20"/>
        <v>0</v>
      </c>
      <c r="E118" s="391">
        <f>'F.1 EBS'!B122</f>
        <v>0</v>
      </c>
      <c r="F118" s="393">
        <v>1</v>
      </c>
      <c r="G118" s="341" t="str">
        <f t="shared" si="19"/>
        <v>OK</v>
      </c>
    </row>
    <row r="119" spans="2:7" ht="12.75" customHeight="1">
      <c r="B119" s="1" t="s">
        <v>738</v>
      </c>
      <c r="C119" s="390" t="s">
        <v>739</v>
      </c>
      <c r="D119" s="391">
        <f t="shared" ref="D119:D126" si="21">K50</f>
        <v>0</v>
      </c>
      <c r="E119" s="391" t="str" cm="1">
        <f t="array" aca="1" ref="E119" ca="1">IFERROR(INDIRECT("'F.A.6 Port Inv'!U"&amp;MATCH("Total",INDIRECT("'F.A.6 Port Inv'!B:B"),0))-INDIRECT("'F.A.6 Port Inv'!AA"&amp;MATCH("Total",INDIRECT("'F.A.6 Port Inv'!B:B"),0)),"Not applicable")</f>
        <v>Not applicable</v>
      </c>
      <c r="F119" s="393">
        <v>1</v>
      </c>
      <c r="G119" s="341" t="str">
        <f ca="1">IF(E119="Not applicable","OK",IF(ABS(E119-D119)&lt;=F119,"OK","Error"))</f>
        <v>OK</v>
      </c>
    </row>
    <row r="120" spans="2:7" ht="12.75" customHeight="1">
      <c r="B120" s="1" t="s">
        <v>740</v>
      </c>
      <c r="C120" s="390" t="s">
        <v>739</v>
      </c>
      <c r="D120" s="391">
        <f t="shared" si="21"/>
        <v>0</v>
      </c>
      <c r="E120" s="391" t="str" cm="1">
        <f t="array" aca="1" ref="E120" ca="1">IFERROR(INDIRECT("'F.A.6 Port Inv'!V"&amp;MATCH("Total",INDIRECT("'F.A.6 Port Inv'!B:B"),0))-INDIRECT("'F.A.6 Port Inv'!AB"&amp;MATCH("Total",INDIRECT("'F.A.6 Port Inv'!B:B"),0)),"Not applicable")</f>
        <v>Not applicable</v>
      </c>
      <c r="F120" s="393">
        <v>1</v>
      </c>
      <c r="G120" s="341" t="str">
        <f t="shared" ref="G120:G126" ca="1" si="22">IF(E120="Not applicable","OK",IF(ABS(E120-D120)&lt;=F120,"OK","Error"))</f>
        <v>OK</v>
      </c>
    </row>
    <row r="121" spans="2:7" ht="12.75" customHeight="1">
      <c r="B121" s="1" t="s">
        <v>741</v>
      </c>
      <c r="C121" s="390" t="s">
        <v>739</v>
      </c>
      <c r="D121" s="391">
        <f t="shared" si="21"/>
        <v>0</v>
      </c>
      <c r="E121" s="391" t="str" cm="1">
        <f t="array" aca="1" ref="E121" ca="1">IFERROR(INDIRECT("'F.A.6 Port Inv'!W"&amp;MATCH("Total",INDIRECT("'F.A.6 Port Inv'!B:B"),0))-INDIRECT("'F.A.6 Port Inv'!AC"&amp;MATCH("Total",INDIRECT("'F.A.6 Port Inv'!B:B"),0)),"Not applicable")</f>
        <v>Not applicable</v>
      </c>
      <c r="F121" s="393">
        <v>1</v>
      </c>
      <c r="G121" s="341" t="str">
        <f t="shared" ca="1" si="22"/>
        <v>OK</v>
      </c>
    </row>
    <row r="122" spans="2:7" ht="12.75" customHeight="1">
      <c r="B122" s="1" t="s">
        <v>742</v>
      </c>
      <c r="C122" s="390" t="s">
        <v>739</v>
      </c>
      <c r="D122" s="391">
        <f t="shared" si="21"/>
        <v>0</v>
      </c>
      <c r="E122" s="391" t="str" cm="1">
        <f t="array" aca="1" ref="E122" ca="1">IFERROR(INDIRECT("'F.A.6 Port Inv'!X"&amp;MATCH("Total",INDIRECT("'F.A.6 Port Inv'!B:B"),0))-INDIRECT("'F.A.6 Port Inv'!AD"&amp;MATCH("Total",INDIRECT("'F.A.6 Port Inv'!B:B"),0)),"Not applicable")</f>
        <v>Not applicable</v>
      </c>
      <c r="F122" s="393">
        <v>1</v>
      </c>
      <c r="G122" s="341" t="str">
        <f t="shared" ca="1" si="22"/>
        <v>OK</v>
      </c>
    </row>
    <row r="123" spans="2:7" ht="12.75" customHeight="1">
      <c r="B123" s="1" t="s">
        <v>743</v>
      </c>
      <c r="C123" s="390" t="s">
        <v>739</v>
      </c>
      <c r="D123" s="391">
        <f t="shared" si="21"/>
        <v>0</v>
      </c>
      <c r="E123" s="391" t="str" cm="1">
        <f t="array" aca="1" ref="E123" ca="1">IFERROR(INDIRECT("'F.A.6 Port Inv'!Y"&amp;MATCH("Total",INDIRECT("'F.A.6 Port Inv'!B:B"),0))-INDIRECT("'F.A.6 Port Inv'!AE"&amp;MATCH("Total",INDIRECT("'F.A.6 Port Inv'!B:B"),0)),"Not applicable")</f>
        <v>Not applicable</v>
      </c>
      <c r="F123" s="393">
        <v>1</v>
      </c>
      <c r="G123" s="341" t="str">
        <f t="shared" ca="1" si="22"/>
        <v>OK</v>
      </c>
    </row>
    <row r="124" spans="2:7" ht="12.75" customHeight="1">
      <c r="B124" s="1" t="s">
        <v>744</v>
      </c>
      <c r="C124" s="390" t="s">
        <v>739</v>
      </c>
      <c r="D124" s="391">
        <f t="shared" si="21"/>
        <v>0</v>
      </c>
      <c r="E124" s="391" t="str" cm="1">
        <f t="array" aca="1" ref="E124" ca="1">IFERROR(INDIRECT("'F.A.6 Port Inv'!Z"&amp;MATCH("Total",INDIRECT("'F.A.6 Port Inv'!B:B"),0))-INDIRECT("'F.A.6 Port Inv'!AF"&amp;MATCH("Total",INDIRECT("'F.A.6 Port Inv'!B:B"),0)),"Not applicable")</f>
        <v>Not applicable</v>
      </c>
      <c r="F124" s="393">
        <v>1</v>
      </c>
      <c r="G124" s="341" t="str">
        <f t="shared" ca="1" si="22"/>
        <v>OK</v>
      </c>
    </row>
    <row r="125" spans="2:7" ht="12.75" customHeight="1">
      <c r="B125" s="1" t="s">
        <v>745</v>
      </c>
      <c r="C125" s="390" t="s">
        <v>739</v>
      </c>
      <c r="D125" s="391">
        <f t="shared" si="21"/>
        <v>0</v>
      </c>
      <c r="E125" s="391" t="str" cm="1">
        <f t="array" aca="1" ref="E125" ca="1">IFERROR(INDIRECT("'F.A.6 Port Inv'!AG"&amp;MATCH("Total",INDIRECT("'F.A.6 Port Inv'!B:B"),0)),"Not applicable")</f>
        <v>Not applicable</v>
      </c>
      <c r="F125" s="393">
        <v>1</v>
      </c>
      <c r="G125" s="341" t="str">
        <f t="shared" ca="1" si="22"/>
        <v>OK</v>
      </c>
    </row>
    <row r="126" spans="2:7" ht="25.5" customHeight="1">
      <c r="B126" s="1" t="s">
        <v>746</v>
      </c>
      <c r="C126" s="390" t="s">
        <v>739</v>
      </c>
      <c r="D126" s="391">
        <f t="shared" si="21"/>
        <v>0</v>
      </c>
      <c r="E126" s="391" t="str" cm="1">
        <f t="array" aca="1" ref="E126" ca="1">IFERROR(INDIRECT("'F.A.6 Port Inv'!K"&amp;MATCH("Total",INDIRECT("'F.A.6 Port Inv'!B:B"),0)),"Not applicable")</f>
        <v>Not applicable</v>
      </c>
      <c r="F126" s="393">
        <v>1</v>
      </c>
      <c r="G126" s="341" t="str">
        <f t="shared" ca="1" si="22"/>
        <v>OK</v>
      </c>
    </row>
    <row r="127" spans="2:7" ht="38.25" customHeight="1">
      <c r="B127" s="1" t="s">
        <v>717</v>
      </c>
      <c r="C127" s="390" t="s">
        <v>709</v>
      </c>
      <c r="D127" s="391">
        <f>K59</f>
        <v>0</v>
      </c>
      <c r="E127" s="391">
        <f>'F.1 EBS'!B43</f>
        <v>0</v>
      </c>
      <c r="F127" s="393">
        <v>1</v>
      </c>
      <c r="G127" s="341" t="str">
        <f t="shared" ref="G127:G134" si="23">IF(ABS(E127-D127)&lt;=F127,"OK","Error")</f>
        <v>OK</v>
      </c>
    </row>
    <row r="128" spans="2:7" ht="12.75" customHeight="1">
      <c r="B128" s="1" t="s">
        <v>712</v>
      </c>
      <c r="C128" s="390" t="s">
        <v>709</v>
      </c>
      <c r="D128" s="391">
        <f>O65-O69</f>
        <v>0</v>
      </c>
      <c r="E128" s="391">
        <f>'F.1 EBS'!B26</f>
        <v>0</v>
      </c>
      <c r="F128" s="393">
        <v>1</v>
      </c>
      <c r="G128" s="341" t="str">
        <f t="shared" si="23"/>
        <v>OK</v>
      </c>
    </row>
    <row r="129" spans="2:7" ht="12.75" customHeight="1">
      <c r="B129" s="1" t="s">
        <v>713</v>
      </c>
      <c r="C129" s="390" t="s">
        <v>709</v>
      </c>
      <c r="D129" s="391">
        <f>O70-O73</f>
        <v>0</v>
      </c>
      <c r="E129" s="391">
        <f>'F.1 EBS'!B33-'F.1 EBS'!B36</f>
        <v>0</v>
      </c>
      <c r="F129" s="393">
        <v>1</v>
      </c>
      <c r="G129" s="341" t="str">
        <f t="shared" si="23"/>
        <v>OK</v>
      </c>
    </row>
    <row r="130" spans="2:7" ht="12.75" customHeight="1">
      <c r="B130" s="1" t="s">
        <v>715</v>
      </c>
      <c r="C130" s="390" t="s">
        <v>709</v>
      </c>
      <c r="D130" s="394"/>
      <c r="E130" s="394"/>
      <c r="F130" s="394"/>
      <c r="G130" s="341" t="str">
        <f t="shared" si="23"/>
        <v>OK</v>
      </c>
    </row>
    <row r="131" spans="2:7" ht="12.75" customHeight="1">
      <c r="B131" s="1" t="s">
        <v>716</v>
      </c>
      <c r="C131" s="390" t="s">
        <v>709</v>
      </c>
      <c r="D131" s="391">
        <f>O75-O77</f>
        <v>0</v>
      </c>
      <c r="E131" s="392">
        <f>'F.1 EBS'!B40</f>
        <v>0</v>
      </c>
      <c r="F131" s="393">
        <v>1</v>
      </c>
      <c r="G131" s="341" t="str">
        <f t="shared" si="23"/>
        <v>OK</v>
      </c>
    </row>
    <row r="132" spans="2:7" ht="12.75" customHeight="1">
      <c r="B132" s="1" t="s">
        <v>718</v>
      </c>
      <c r="C132" s="390" t="s">
        <v>709</v>
      </c>
      <c r="D132" s="394"/>
      <c r="E132" s="394"/>
      <c r="F132" s="394"/>
      <c r="G132" s="341" t="str">
        <f t="shared" si="23"/>
        <v>OK</v>
      </c>
    </row>
    <row r="133" spans="2:7" ht="38.25" customHeight="1">
      <c r="B133" s="1" t="s">
        <v>720</v>
      </c>
      <c r="C133" s="390" t="s">
        <v>709</v>
      </c>
      <c r="D133" s="394"/>
      <c r="E133" s="394"/>
      <c r="F133" s="394"/>
      <c r="G133" s="341" t="str">
        <f t="shared" si="23"/>
        <v>OK</v>
      </c>
    </row>
    <row r="134" spans="2:7">
      <c r="B134" s="1" t="s">
        <v>747</v>
      </c>
      <c r="C134" s="390" t="s">
        <v>709</v>
      </c>
      <c r="D134" s="394"/>
      <c r="E134" s="394"/>
      <c r="F134" s="394"/>
      <c r="G134" s="341" t="str">
        <f t="shared" si="23"/>
        <v>OK</v>
      </c>
    </row>
  </sheetData>
  <sheetProtection insertHyperlinks="0"/>
  <mergeCells count="29">
    <mergeCell ref="AB9:AB11"/>
    <mergeCell ref="Z10:Z11"/>
    <mergeCell ref="B9:B11"/>
    <mergeCell ref="C9:C11"/>
    <mergeCell ref="D9:D11"/>
    <mergeCell ref="E9:E11"/>
    <mergeCell ref="F9:F11"/>
    <mergeCell ref="G9:G11"/>
    <mergeCell ref="H9:H11"/>
    <mergeCell ref="I9:I11"/>
    <mergeCell ref="K9:K11"/>
    <mergeCell ref="L9:L11"/>
    <mergeCell ref="AA9:AA11"/>
    <mergeCell ref="AI9:AI11"/>
    <mergeCell ref="J10:J11"/>
    <mergeCell ref="M10:M11"/>
    <mergeCell ref="N10:N11"/>
    <mergeCell ref="O10:O11"/>
    <mergeCell ref="P10:P11"/>
    <mergeCell ref="R10:R11"/>
    <mergeCell ref="T10:T11"/>
    <mergeCell ref="V10:V11"/>
    <mergeCell ref="X10:X11"/>
    <mergeCell ref="AC9:AC11"/>
    <mergeCell ref="AD9:AD11"/>
    <mergeCell ref="AE9:AE11"/>
    <mergeCell ref="AF9:AF11"/>
    <mergeCell ref="AG9:AG11"/>
    <mergeCell ref="AH9:AH11"/>
  </mergeCells>
  <phoneticPr fontId="46" type="noConversion"/>
  <conditionalFormatting sqref="G90:G134">
    <cfRule type="cellIs" dxfId="119" priority="1" operator="equal">
      <formula>"OK"</formula>
    </cfRule>
    <cfRule type="cellIs" dxfId="118" priority="2" operator="equal">
      <formula>"Error"</formula>
    </cfRule>
  </conditionalFormatting>
  <dataValidations count="1">
    <dataValidation type="decimal" allowBlank="1" showInputMessage="1" showErrorMessage="1" errorTitle="Error" error="Please enter a number of +/- 11 digits" sqref="C79:N83 C76:N77 C71:N74 C66:N69 I59:J59 C59:G59 I50:J56 C50:G56 AC41:AF42 M41:AA42 C41:K42 AC36:AF38 M36:AA38 C36:K38 G35:H35 AC34:AF34 M34:AA34 C34:K34 AG33:AG42 AC29:AF29 M29:AA29 C29:K29 AC26:AF26 M26:AA26 C26:K26 G25:H25 AC15:AF24 M15:AA24 C15:K24 AG13:AG29" xr:uid="{00000000-0002-0000-0F00-000000000000}">
      <formula1>-99999999999</formula1>
      <formula2>99999999999</formula2>
    </dataValidation>
  </dataValidations>
  <pageMargins left="0.7" right="0.7" top="0.75" bottom="0.75" header="0.3" footer="0.3"/>
  <pageSetup paperSize="9" scale="1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8"/>
  <dimension ref="A1:R104"/>
  <sheetViews>
    <sheetView zoomScaleNormal="100" workbookViewId="0"/>
  </sheetViews>
  <sheetFormatPr defaultColWidth="8.42578125" defaultRowHeight="12.75"/>
  <cols>
    <col min="1" max="1" width="36.42578125" style="62" customWidth="1"/>
    <col min="2" max="13" width="16.42578125" style="62" customWidth="1"/>
    <col min="14" max="14" width="29.42578125" style="62" customWidth="1"/>
    <col min="15" max="16" width="16.42578125" style="62" customWidth="1"/>
    <col min="17" max="17" width="22.7109375" style="62" customWidth="1"/>
    <col min="18" max="18" width="3.42578125" style="62" customWidth="1"/>
    <col min="19" max="16384" width="8.42578125" style="62"/>
  </cols>
  <sheetData>
    <row r="1" spans="1:18" ht="16.5" customHeight="1">
      <c r="A1" s="395" t="s">
        <v>748</v>
      </c>
      <c r="B1" s="396"/>
      <c r="C1" s="396"/>
      <c r="D1" s="396"/>
      <c r="E1" s="397"/>
      <c r="F1" s="397"/>
      <c r="G1" s="397"/>
      <c r="H1" s="397"/>
      <c r="I1" s="397"/>
      <c r="J1" s="397"/>
      <c r="K1" s="397"/>
      <c r="L1" s="397"/>
      <c r="M1" s="397"/>
      <c r="N1" s="397"/>
      <c r="O1" s="397"/>
      <c r="P1" s="397"/>
      <c r="Q1" s="397"/>
      <c r="R1" s="61"/>
    </row>
    <row r="2" spans="1:18" ht="16.5" customHeight="1">
      <c r="A2" s="309" t="s">
        <v>174</v>
      </c>
      <c r="B2" s="896"/>
      <c r="C2" s="897"/>
      <c r="D2" s="3"/>
      <c r="E2" s="3"/>
      <c r="F2" s="3"/>
      <c r="G2" s="3"/>
      <c r="H2" s="3"/>
      <c r="I2" s="3"/>
      <c r="J2" s="3"/>
      <c r="K2" s="3"/>
      <c r="L2" s="3"/>
      <c r="M2" s="3"/>
      <c r="N2" s="3"/>
      <c r="O2" s="3"/>
      <c r="P2" s="398"/>
      <c r="Q2" s="398"/>
    </row>
    <row r="3" spans="1:18" ht="16.5" customHeight="1">
      <c r="A3" s="309" t="s">
        <v>175</v>
      </c>
      <c r="B3" s="896"/>
      <c r="C3" s="897"/>
      <c r="D3" s="3"/>
      <c r="E3" s="3"/>
      <c r="F3" s="3"/>
      <c r="G3" s="3"/>
      <c r="H3" s="3"/>
      <c r="I3" s="3"/>
      <c r="J3" s="3"/>
      <c r="K3" s="3"/>
      <c r="L3" s="3"/>
      <c r="M3" s="3"/>
      <c r="N3" s="3"/>
      <c r="O3" s="3"/>
      <c r="P3" s="399"/>
      <c r="Q3" s="399"/>
    </row>
    <row r="4" spans="1:18" ht="16.5" customHeight="1">
      <c r="A4" s="309" t="s">
        <v>176</v>
      </c>
      <c r="B4" s="900"/>
      <c r="C4" s="901"/>
      <c r="D4" s="3"/>
      <c r="E4" s="3"/>
      <c r="F4" s="3"/>
      <c r="G4" s="3"/>
      <c r="H4" s="3"/>
      <c r="I4" s="3"/>
      <c r="J4" s="3"/>
      <c r="K4" s="3"/>
      <c r="L4" s="3"/>
      <c r="M4" s="3"/>
      <c r="N4" s="3"/>
      <c r="O4" s="3"/>
      <c r="P4" s="398"/>
      <c r="Q4" s="398"/>
    </row>
    <row r="5" spans="1:18" ht="12.75" customHeight="1">
      <c r="A5" s="62" t="s">
        <v>177</v>
      </c>
      <c r="C5" s="400"/>
      <c r="D5" s="400"/>
      <c r="E5" s="400"/>
      <c r="F5" s="400"/>
      <c r="G5" s="400"/>
      <c r="H5" s="400"/>
      <c r="I5" s="400"/>
      <c r="J5" s="400"/>
      <c r="K5" s="400"/>
      <c r="L5" s="400"/>
      <c r="M5" s="400"/>
      <c r="N5" s="400"/>
      <c r="O5" s="400"/>
      <c r="P5" s="400"/>
      <c r="Q5" s="400"/>
    </row>
    <row r="6" spans="1:18" ht="12.75" customHeight="1">
      <c r="A6" s="401" t="s">
        <v>181</v>
      </c>
      <c r="B6" s="401" t="s">
        <v>182</v>
      </c>
      <c r="C6" s="401" t="s">
        <v>183</v>
      </c>
      <c r="D6" s="401" t="s">
        <v>184</v>
      </c>
      <c r="E6" s="401" t="s">
        <v>185</v>
      </c>
      <c r="F6" s="401" t="s">
        <v>186</v>
      </c>
      <c r="G6" s="401" t="s">
        <v>187</v>
      </c>
      <c r="H6" s="401" t="s">
        <v>188</v>
      </c>
      <c r="I6" s="401" t="s">
        <v>189</v>
      </c>
      <c r="J6" s="401" t="s">
        <v>190</v>
      </c>
      <c r="K6" s="401" t="s">
        <v>191</v>
      </c>
      <c r="L6" s="401" t="s">
        <v>192</v>
      </c>
      <c r="M6" s="401" t="s">
        <v>193</v>
      </c>
      <c r="N6" s="401" t="s">
        <v>194</v>
      </c>
      <c r="O6" s="401" t="s">
        <v>195</v>
      </c>
      <c r="P6" s="401" t="s">
        <v>196</v>
      </c>
      <c r="Q6" s="401" t="s">
        <v>197</v>
      </c>
    </row>
    <row r="7" spans="1:18" ht="44.25" customHeight="1">
      <c r="A7" s="925"/>
      <c r="B7" s="927" t="s">
        <v>749</v>
      </c>
      <c r="C7" s="920" t="s">
        <v>750</v>
      </c>
      <c r="D7" s="921"/>
      <c r="E7" s="922"/>
      <c r="F7" s="920" t="s">
        <v>751</v>
      </c>
      <c r="G7" s="921"/>
      <c r="H7" s="922"/>
      <c r="I7" s="920" t="s">
        <v>752</v>
      </c>
      <c r="J7" s="922"/>
      <c r="K7" s="923" t="s">
        <v>753</v>
      </c>
      <c r="L7" s="923" t="s">
        <v>754</v>
      </c>
      <c r="M7" s="923" t="s">
        <v>755</v>
      </c>
      <c r="N7" s="923" t="s">
        <v>756</v>
      </c>
      <c r="O7" s="916" t="s">
        <v>757</v>
      </c>
      <c r="P7" s="918" t="s">
        <v>758</v>
      </c>
      <c r="Q7" s="918" t="s">
        <v>384</v>
      </c>
    </row>
    <row r="8" spans="1:18" ht="56.25" customHeight="1">
      <c r="A8" s="926"/>
      <c r="B8" s="928"/>
      <c r="C8" s="402" t="s">
        <v>759</v>
      </c>
      <c r="D8" s="403" t="s">
        <v>760</v>
      </c>
      <c r="E8" s="403" t="s">
        <v>761</v>
      </c>
      <c r="F8" s="403" t="s">
        <v>67</v>
      </c>
      <c r="G8" s="403" t="s">
        <v>762</v>
      </c>
      <c r="H8" s="403" t="s">
        <v>761</v>
      </c>
      <c r="I8" s="403" t="s">
        <v>763</v>
      </c>
      <c r="J8" s="403" t="s">
        <v>761</v>
      </c>
      <c r="K8" s="924"/>
      <c r="L8" s="924"/>
      <c r="M8" s="924"/>
      <c r="N8" s="924" t="s">
        <v>764</v>
      </c>
      <c r="O8" s="917" t="s">
        <v>765</v>
      </c>
      <c r="P8" s="919" t="s">
        <v>765</v>
      </c>
      <c r="Q8" s="919" t="s">
        <v>765</v>
      </c>
    </row>
    <row r="9" spans="1:18" ht="25.5" customHeight="1">
      <c r="A9" s="404" t="s">
        <v>766</v>
      </c>
      <c r="B9" s="40">
        <f t="shared" ref="B9:O9" si="0">SUM(B10:B22,B$45,B$52,B$63,B$73,B$86)</f>
        <v>0</v>
      </c>
      <c r="C9" s="40">
        <f t="shared" si="0"/>
        <v>0</v>
      </c>
      <c r="D9" s="40">
        <f t="shared" si="0"/>
        <v>0</v>
      </c>
      <c r="E9" s="40">
        <f t="shared" si="0"/>
        <v>0</v>
      </c>
      <c r="F9" s="40">
        <f t="shared" si="0"/>
        <v>0</v>
      </c>
      <c r="G9" s="40">
        <f t="shared" si="0"/>
        <v>0</v>
      </c>
      <c r="H9" s="40">
        <f t="shared" si="0"/>
        <v>0</v>
      </c>
      <c r="I9" s="40">
        <f t="shared" si="0"/>
        <v>0</v>
      </c>
      <c r="J9" s="40">
        <f t="shared" si="0"/>
        <v>0</v>
      </c>
      <c r="K9" s="40">
        <f t="shared" si="0"/>
        <v>0</v>
      </c>
      <c r="L9" s="40">
        <f t="shared" si="0"/>
        <v>0</v>
      </c>
      <c r="M9" s="40">
        <f t="shared" si="0"/>
        <v>0</v>
      </c>
      <c r="N9" s="40">
        <f t="shared" si="0"/>
        <v>0</v>
      </c>
      <c r="O9" s="40">
        <f t="shared" si="0"/>
        <v>0</v>
      </c>
      <c r="P9" s="40">
        <f>SUM(B9:O9)</f>
        <v>0</v>
      </c>
      <c r="Q9" s="405"/>
    </row>
    <row r="10" spans="1:18" ht="25.5" customHeight="1">
      <c r="A10" s="404" t="s">
        <v>767</v>
      </c>
      <c r="B10" s="374"/>
      <c r="C10" s="374"/>
      <c r="D10" s="374"/>
      <c r="E10" s="374"/>
      <c r="F10" s="374"/>
      <c r="G10" s="374"/>
      <c r="H10" s="374"/>
      <c r="I10" s="374"/>
      <c r="J10" s="374"/>
      <c r="K10" s="374"/>
      <c r="L10" s="374"/>
      <c r="M10" s="374"/>
      <c r="N10" s="374"/>
      <c r="O10" s="374"/>
      <c r="P10" s="40">
        <f t="shared" ref="P10:P73" si="1">SUM(B10:O10)</f>
        <v>0</v>
      </c>
      <c r="Q10" s="405"/>
    </row>
    <row r="11" spans="1:18" ht="12.75" customHeight="1">
      <c r="A11" s="404" t="s">
        <v>768</v>
      </c>
      <c r="B11" s="374"/>
      <c r="C11" s="374"/>
      <c r="D11" s="374"/>
      <c r="E11" s="374"/>
      <c r="F11" s="374"/>
      <c r="G11" s="374"/>
      <c r="H11" s="374"/>
      <c r="I11" s="374"/>
      <c r="J11" s="374"/>
      <c r="K11" s="374"/>
      <c r="L11" s="374"/>
      <c r="M11" s="374"/>
      <c r="N11" s="374"/>
      <c r="O11" s="374"/>
      <c r="P11" s="40">
        <f t="shared" si="1"/>
        <v>0</v>
      </c>
      <c r="Q11" s="405"/>
    </row>
    <row r="12" spans="1:18" ht="12.75" customHeight="1">
      <c r="A12" s="404" t="s">
        <v>769</v>
      </c>
      <c r="B12" s="374"/>
      <c r="C12" s="374"/>
      <c r="D12" s="374"/>
      <c r="E12" s="374"/>
      <c r="F12" s="374"/>
      <c r="G12" s="374"/>
      <c r="H12" s="374"/>
      <c r="I12" s="374"/>
      <c r="J12" s="374"/>
      <c r="K12" s="374"/>
      <c r="L12" s="374"/>
      <c r="M12" s="374"/>
      <c r="N12" s="374"/>
      <c r="O12" s="374"/>
      <c r="P12" s="40">
        <f t="shared" si="1"/>
        <v>0</v>
      </c>
      <c r="Q12" s="405"/>
    </row>
    <row r="13" spans="1:18" ht="12.75" customHeight="1">
      <c r="A13" s="404" t="s">
        <v>770</v>
      </c>
      <c r="B13" s="374"/>
      <c r="C13" s="374"/>
      <c r="D13" s="374"/>
      <c r="E13" s="374"/>
      <c r="F13" s="374"/>
      <c r="G13" s="374"/>
      <c r="H13" s="374"/>
      <c r="I13" s="374"/>
      <c r="J13" s="374"/>
      <c r="K13" s="374"/>
      <c r="L13" s="374"/>
      <c r="M13" s="374"/>
      <c r="N13" s="374"/>
      <c r="O13" s="374"/>
      <c r="P13" s="40">
        <f t="shared" si="1"/>
        <v>0</v>
      </c>
      <c r="Q13" s="405"/>
    </row>
    <row r="14" spans="1:18" ht="12.75" customHeight="1">
      <c r="A14" s="404" t="s">
        <v>771</v>
      </c>
      <c r="B14" s="374"/>
      <c r="C14" s="374"/>
      <c r="D14" s="374"/>
      <c r="E14" s="374"/>
      <c r="F14" s="374"/>
      <c r="G14" s="374"/>
      <c r="H14" s="374"/>
      <c r="I14" s="374"/>
      <c r="J14" s="374"/>
      <c r="K14" s="374"/>
      <c r="L14" s="374"/>
      <c r="M14" s="374"/>
      <c r="N14" s="374"/>
      <c r="O14" s="374"/>
      <c r="P14" s="40">
        <f t="shared" si="1"/>
        <v>0</v>
      </c>
      <c r="Q14" s="405"/>
    </row>
    <row r="15" spans="1:18" ht="12.75" customHeight="1">
      <c r="A15" s="404" t="s">
        <v>772</v>
      </c>
      <c r="B15" s="374"/>
      <c r="C15" s="374"/>
      <c r="D15" s="374"/>
      <c r="E15" s="374"/>
      <c r="F15" s="374"/>
      <c r="G15" s="374"/>
      <c r="H15" s="374"/>
      <c r="I15" s="374"/>
      <c r="J15" s="374"/>
      <c r="K15" s="374"/>
      <c r="L15" s="374"/>
      <c r="M15" s="374"/>
      <c r="N15" s="374"/>
      <c r="O15" s="374"/>
      <c r="P15" s="40">
        <f t="shared" si="1"/>
        <v>0</v>
      </c>
      <c r="Q15" s="405"/>
    </row>
    <row r="16" spans="1:18" ht="12.75" customHeight="1">
      <c r="A16" s="404" t="s">
        <v>773</v>
      </c>
      <c r="B16" s="374"/>
      <c r="C16" s="374"/>
      <c r="D16" s="374"/>
      <c r="E16" s="374"/>
      <c r="F16" s="374"/>
      <c r="G16" s="374"/>
      <c r="H16" s="374"/>
      <c r="I16" s="374"/>
      <c r="J16" s="374"/>
      <c r="K16" s="374"/>
      <c r="L16" s="374"/>
      <c r="M16" s="374"/>
      <c r="N16" s="374"/>
      <c r="O16" s="374"/>
      <c r="P16" s="40">
        <f t="shared" si="1"/>
        <v>0</v>
      </c>
      <c r="Q16" s="405"/>
    </row>
    <row r="17" spans="1:17" ht="12.75" customHeight="1">
      <c r="A17" s="404" t="s">
        <v>774</v>
      </c>
      <c r="B17" s="374"/>
      <c r="C17" s="374"/>
      <c r="D17" s="374"/>
      <c r="E17" s="374"/>
      <c r="F17" s="374"/>
      <c r="G17" s="374"/>
      <c r="H17" s="374"/>
      <c r="I17" s="374"/>
      <c r="J17" s="374"/>
      <c r="K17" s="374"/>
      <c r="L17" s="374"/>
      <c r="M17" s="374"/>
      <c r="N17" s="374"/>
      <c r="O17" s="374"/>
      <c r="P17" s="40">
        <f t="shared" si="1"/>
        <v>0</v>
      </c>
      <c r="Q17" s="405"/>
    </row>
    <row r="18" spans="1:17" ht="12.75" customHeight="1">
      <c r="A18" s="404" t="s">
        <v>775</v>
      </c>
      <c r="B18" s="374"/>
      <c r="C18" s="374"/>
      <c r="D18" s="374"/>
      <c r="E18" s="374"/>
      <c r="F18" s="374"/>
      <c r="G18" s="374"/>
      <c r="H18" s="374"/>
      <c r="I18" s="374"/>
      <c r="J18" s="374"/>
      <c r="K18" s="374"/>
      <c r="L18" s="374"/>
      <c r="M18" s="374"/>
      <c r="N18" s="374"/>
      <c r="O18" s="374"/>
      <c r="P18" s="40">
        <f t="shared" si="1"/>
        <v>0</v>
      </c>
      <c r="Q18" s="405"/>
    </row>
    <row r="19" spans="1:17" ht="12.75" customHeight="1">
      <c r="A19" s="404" t="s">
        <v>776</v>
      </c>
      <c r="B19" s="374"/>
      <c r="C19" s="374"/>
      <c r="D19" s="374"/>
      <c r="E19" s="374"/>
      <c r="F19" s="374"/>
      <c r="G19" s="374"/>
      <c r="H19" s="374"/>
      <c r="I19" s="374"/>
      <c r="J19" s="374"/>
      <c r="K19" s="374"/>
      <c r="L19" s="374"/>
      <c r="M19" s="374"/>
      <c r="N19" s="374"/>
      <c r="O19" s="374"/>
      <c r="P19" s="40">
        <f t="shared" si="1"/>
        <v>0</v>
      </c>
      <c r="Q19" s="405"/>
    </row>
    <row r="20" spans="1:17" ht="12.75" customHeight="1">
      <c r="A20" s="404" t="s">
        <v>777</v>
      </c>
      <c r="B20" s="374"/>
      <c r="C20" s="374"/>
      <c r="D20" s="374"/>
      <c r="E20" s="374"/>
      <c r="F20" s="374"/>
      <c r="G20" s="374"/>
      <c r="H20" s="374"/>
      <c r="I20" s="374"/>
      <c r="J20" s="374"/>
      <c r="K20" s="374"/>
      <c r="L20" s="374"/>
      <c r="M20" s="374"/>
      <c r="N20" s="374"/>
      <c r="O20" s="374"/>
      <c r="P20" s="40">
        <f t="shared" si="1"/>
        <v>0</v>
      </c>
      <c r="Q20" s="405"/>
    </row>
    <row r="21" spans="1:17" ht="12.75" customHeight="1">
      <c r="A21" s="404" t="s">
        <v>778</v>
      </c>
      <c r="B21" s="374"/>
      <c r="C21" s="374"/>
      <c r="D21" s="374"/>
      <c r="E21" s="374"/>
      <c r="F21" s="374"/>
      <c r="G21" s="374"/>
      <c r="H21" s="374"/>
      <c r="I21" s="374"/>
      <c r="J21" s="374"/>
      <c r="K21" s="374"/>
      <c r="L21" s="374"/>
      <c r="M21" s="374"/>
      <c r="N21" s="374"/>
      <c r="O21" s="374"/>
      <c r="P21" s="40">
        <f t="shared" si="1"/>
        <v>0</v>
      </c>
      <c r="Q21" s="405"/>
    </row>
    <row r="22" spans="1:17" ht="12.75" customHeight="1">
      <c r="A22" s="406" t="s">
        <v>779</v>
      </c>
      <c r="B22" s="40">
        <f t="shared" ref="B22:O22" si="2">SUM(B23:B44)</f>
        <v>0</v>
      </c>
      <c r="C22" s="40">
        <f t="shared" si="2"/>
        <v>0</v>
      </c>
      <c r="D22" s="40">
        <f t="shared" si="2"/>
        <v>0</v>
      </c>
      <c r="E22" s="40">
        <f t="shared" si="2"/>
        <v>0</v>
      </c>
      <c r="F22" s="40">
        <f t="shared" si="2"/>
        <v>0</v>
      </c>
      <c r="G22" s="40">
        <f t="shared" si="2"/>
        <v>0</v>
      </c>
      <c r="H22" s="40">
        <f t="shared" si="2"/>
        <v>0</v>
      </c>
      <c r="I22" s="40">
        <f t="shared" si="2"/>
        <v>0</v>
      </c>
      <c r="J22" s="40">
        <f t="shared" si="2"/>
        <v>0</v>
      </c>
      <c r="K22" s="40">
        <f t="shared" si="2"/>
        <v>0</v>
      </c>
      <c r="L22" s="40">
        <f t="shared" si="2"/>
        <v>0</v>
      </c>
      <c r="M22" s="40">
        <f t="shared" si="2"/>
        <v>0</v>
      </c>
      <c r="N22" s="40">
        <f t="shared" si="2"/>
        <v>0</v>
      </c>
      <c r="O22" s="40">
        <f t="shared" si="2"/>
        <v>0</v>
      </c>
      <c r="P22" s="40">
        <f t="shared" si="1"/>
        <v>0</v>
      </c>
      <c r="Q22" s="405"/>
    </row>
    <row r="23" spans="1:17" ht="12.75" customHeight="1">
      <c r="A23" s="407" t="s">
        <v>780</v>
      </c>
      <c r="B23" s="374"/>
      <c r="C23" s="374"/>
      <c r="D23" s="374"/>
      <c r="E23" s="374"/>
      <c r="F23" s="374"/>
      <c r="G23" s="374"/>
      <c r="H23" s="374"/>
      <c r="I23" s="374"/>
      <c r="J23" s="374"/>
      <c r="K23" s="374"/>
      <c r="L23" s="374"/>
      <c r="M23" s="374"/>
      <c r="N23" s="374"/>
      <c r="O23" s="374"/>
      <c r="P23" s="40">
        <f t="shared" si="1"/>
        <v>0</v>
      </c>
      <c r="Q23" s="405"/>
    </row>
    <row r="24" spans="1:17" ht="12.75" customHeight="1">
      <c r="A24" s="407" t="s">
        <v>781</v>
      </c>
      <c r="B24" s="374"/>
      <c r="C24" s="374"/>
      <c r="D24" s="374"/>
      <c r="E24" s="374"/>
      <c r="F24" s="374"/>
      <c r="G24" s="374"/>
      <c r="H24" s="374"/>
      <c r="I24" s="374"/>
      <c r="J24" s="374"/>
      <c r="K24" s="374"/>
      <c r="L24" s="374"/>
      <c r="M24" s="374"/>
      <c r="N24" s="374"/>
      <c r="O24" s="374"/>
      <c r="P24" s="40">
        <f t="shared" si="1"/>
        <v>0</v>
      </c>
      <c r="Q24" s="405"/>
    </row>
    <row r="25" spans="1:17" ht="12.75" customHeight="1">
      <c r="A25" s="407" t="s">
        <v>782</v>
      </c>
      <c r="B25" s="374"/>
      <c r="C25" s="374"/>
      <c r="D25" s="374"/>
      <c r="E25" s="374"/>
      <c r="F25" s="374"/>
      <c r="G25" s="374"/>
      <c r="H25" s="374"/>
      <c r="I25" s="374"/>
      <c r="J25" s="374"/>
      <c r="K25" s="374"/>
      <c r="L25" s="374"/>
      <c r="M25" s="374"/>
      <c r="N25" s="374"/>
      <c r="O25" s="374"/>
      <c r="P25" s="40">
        <f t="shared" si="1"/>
        <v>0</v>
      </c>
      <c r="Q25" s="405"/>
    </row>
    <row r="26" spans="1:17" ht="12.75" customHeight="1">
      <c r="A26" s="407" t="s">
        <v>783</v>
      </c>
      <c r="B26" s="374"/>
      <c r="C26" s="374"/>
      <c r="D26" s="374"/>
      <c r="E26" s="374"/>
      <c r="F26" s="374"/>
      <c r="G26" s="374"/>
      <c r="H26" s="374"/>
      <c r="I26" s="374"/>
      <c r="J26" s="374"/>
      <c r="K26" s="374"/>
      <c r="L26" s="374"/>
      <c r="M26" s="374"/>
      <c r="N26" s="374"/>
      <c r="O26" s="374"/>
      <c r="P26" s="40">
        <f t="shared" si="1"/>
        <v>0</v>
      </c>
      <c r="Q26" s="405"/>
    </row>
    <row r="27" spans="1:17" ht="12.75" customHeight="1">
      <c r="A27" s="407" t="s">
        <v>784</v>
      </c>
      <c r="B27" s="374"/>
      <c r="C27" s="374"/>
      <c r="D27" s="374"/>
      <c r="E27" s="374"/>
      <c r="F27" s="374"/>
      <c r="G27" s="374"/>
      <c r="H27" s="374"/>
      <c r="I27" s="374"/>
      <c r="J27" s="374"/>
      <c r="K27" s="374"/>
      <c r="L27" s="374"/>
      <c r="M27" s="374"/>
      <c r="N27" s="374"/>
      <c r="O27" s="374"/>
      <c r="P27" s="40">
        <f t="shared" si="1"/>
        <v>0</v>
      </c>
      <c r="Q27" s="405"/>
    </row>
    <row r="28" spans="1:17" ht="12.75" customHeight="1">
      <c r="A28" s="407" t="s">
        <v>785</v>
      </c>
      <c r="B28" s="374"/>
      <c r="C28" s="374"/>
      <c r="D28" s="374"/>
      <c r="E28" s="374"/>
      <c r="F28" s="374"/>
      <c r="G28" s="374"/>
      <c r="H28" s="374"/>
      <c r="I28" s="374"/>
      <c r="J28" s="374"/>
      <c r="K28" s="374"/>
      <c r="L28" s="374"/>
      <c r="M28" s="374"/>
      <c r="N28" s="374"/>
      <c r="O28" s="374"/>
      <c r="P28" s="40">
        <f t="shared" si="1"/>
        <v>0</v>
      </c>
      <c r="Q28" s="405"/>
    </row>
    <row r="29" spans="1:17" ht="12.75" customHeight="1">
      <c r="A29" s="407" t="s">
        <v>786</v>
      </c>
      <c r="B29" s="374"/>
      <c r="C29" s="374"/>
      <c r="D29" s="374"/>
      <c r="E29" s="374"/>
      <c r="F29" s="374"/>
      <c r="G29" s="374"/>
      <c r="H29" s="374"/>
      <c r="I29" s="374"/>
      <c r="J29" s="374"/>
      <c r="K29" s="374"/>
      <c r="L29" s="374"/>
      <c r="M29" s="374"/>
      <c r="N29" s="374"/>
      <c r="O29" s="374"/>
      <c r="P29" s="40">
        <f t="shared" si="1"/>
        <v>0</v>
      </c>
      <c r="Q29" s="405"/>
    </row>
    <row r="30" spans="1:17" ht="12.75" customHeight="1">
      <c r="A30" s="407" t="s">
        <v>787</v>
      </c>
      <c r="B30" s="374"/>
      <c r="C30" s="374"/>
      <c r="D30" s="374"/>
      <c r="E30" s="374"/>
      <c r="F30" s="374"/>
      <c r="G30" s="374"/>
      <c r="H30" s="374"/>
      <c r="I30" s="374"/>
      <c r="J30" s="374"/>
      <c r="K30" s="374"/>
      <c r="L30" s="374"/>
      <c r="M30" s="374"/>
      <c r="N30" s="374"/>
      <c r="O30" s="374"/>
      <c r="P30" s="40">
        <f t="shared" si="1"/>
        <v>0</v>
      </c>
      <c r="Q30" s="405"/>
    </row>
    <row r="31" spans="1:17" ht="12.75" customHeight="1">
      <c r="A31" s="407" t="s">
        <v>788</v>
      </c>
      <c r="B31" s="374"/>
      <c r="C31" s="374"/>
      <c r="D31" s="374"/>
      <c r="E31" s="374"/>
      <c r="F31" s="374"/>
      <c r="G31" s="374"/>
      <c r="H31" s="374"/>
      <c r="I31" s="374"/>
      <c r="J31" s="374"/>
      <c r="K31" s="374"/>
      <c r="L31" s="374"/>
      <c r="M31" s="374"/>
      <c r="N31" s="374"/>
      <c r="O31" s="374"/>
      <c r="P31" s="40">
        <f t="shared" si="1"/>
        <v>0</v>
      </c>
      <c r="Q31" s="405"/>
    </row>
    <row r="32" spans="1:17" ht="12.75" customHeight="1">
      <c r="A32" s="408" t="s">
        <v>789</v>
      </c>
      <c r="B32" s="374"/>
      <c r="C32" s="374"/>
      <c r="D32" s="374"/>
      <c r="E32" s="374"/>
      <c r="F32" s="374"/>
      <c r="G32" s="374"/>
      <c r="H32" s="374"/>
      <c r="I32" s="374"/>
      <c r="J32" s="374"/>
      <c r="K32" s="374"/>
      <c r="L32" s="374"/>
      <c r="M32" s="374"/>
      <c r="N32" s="374"/>
      <c r="O32" s="374"/>
      <c r="P32" s="40">
        <f t="shared" si="1"/>
        <v>0</v>
      </c>
      <c r="Q32" s="405"/>
    </row>
    <row r="33" spans="1:17" ht="12.75" customHeight="1">
      <c r="A33" s="407" t="s">
        <v>790</v>
      </c>
      <c r="B33" s="374"/>
      <c r="C33" s="374"/>
      <c r="D33" s="374"/>
      <c r="E33" s="374"/>
      <c r="F33" s="374"/>
      <c r="G33" s="374"/>
      <c r="H33" s="374"/>
      <c r="I33" s="374"/>
      <c r="J33" s="374"/>
      <c r="K33" s="374"/>
      <c r="L33" s="374"/>
      <c r="M33" s="374"/>
      <c r="N33" s="374"/>
      <c r="O33" s="374"/>
      <c r="P33" s="40">
        <f t="shared" si="1"/>
        <v>0</v>
      </c>
      <c r="Q33" s="405"/>
    </row>
    <row r="34" spans="1:17" ht="12.75" customHeight="1">
      <c r="A34" s="407" t="s">
        <v>791</v>
      </c>
      <c r="B34" s="374"/>
      <c r="C34" s="374"/>
      <c r="D34" s="374"/>
      <c r="E34" s="374"/>
      <c r="F34" s="374"/>
      <c r="G34" s="374"/>
      <c r="H34" s="374"/>
      <c r="I34" s="374"/>
      <c r="J34" s="374"/>
      <c r="K34" s="374"/>
      <c r="L34" s="374"/>
      <c r="M34" s="374"/>
      <c r="N34" s="374"/>
      <c r="O34" s="374"/>
      <c r="P34" s="40">
        <f t="shared" si="1"/>
        <v>0</v>
      </c>
      <c r="Q34" s="405"/>
    </row>
    <row r="35" spans="1:17" ht="12.75" customHeight="1">
      <c r="A35" s="407" t="s">
        <v>792</v>
      </c>
      <c r="B35" s="374"/>
      <c r="C35" s="374"/>
      <c r="D35" s="374"/>
      <c r="E35" s="374"/>
      <c r="F35" s="374"/>
      <c r="G35" s="374"/>
      <c r="H35" s="374"/>
      <c r="I35" s="374"/>
      <c r="J35" s="374"/>
      <c r="K35" s="374"/>
      <c r="L35" s="374"/>
      <c r="M35" s="374"/>
      <c r="N35" s="374"/>
      <c r="O35" s="374"/>
      <c r="P35" s="40">
        <f t="shared" si="1"/>
        <v>0</v>
      </c>
      <c r="Q35" s="405"/>
    </row>
    <row r="36" spans="1:17" ht="12.75" customHeight="1">
      <c r="A36" s="407" t="s">
        <v>793</v>
      </c>
      <c r="B36" s="374"/>
      <c r="C36" s="374"/>
      <c r="D36" s="374"/>
      <c r="E36" s="374"/>
      <c r="F36" s="374"/>
      <c r="G36" s="374"/>
      <c r="H36" s="374"/>
      <c r="I36" s="374"/>
      <c r="J36" s="374"/>
      <c r="K36" s="374"/>
      <c r="L36" s="374"/>
      <c r="M36" s="374"/>
      <c r="N36" s="374"/>
      <c r="O36" s="374"/>
      <c r="P36" s="40">
        <f t="shared" si="1"/>
        <v>0</v>
      </c>
      <c r="Q36" s="405"/>
    </row>
    <row r="37" spans="1:17" ht="12.75" customHeight="1">
      <c r="A37" s="407" t="s">
        <v>794</v>
      </c>
      <c r="B37" s="374"/>
      <c r="C37" s="374"/>
      <c r="D37" s="374"/>
      <c r="E37" s="374"/>
      <c r="F37" s="374"/>
      <c r="G37" s="374"/>
      <c r="H37" s="374"/>
      <c r="I37" s="374"/>
      <c r="J37" s="374"/>
      <c r="K37" s="374"/>
      <c r="L37" s="374"/>
      <c r="M37" s="374"/>
      <c r="N37" s="374"/>
      <c r="O37" s="374"/>
      <c r="P37" s="40">
        <f t="shared" si="1"/>
        <v>0</v>
      </c>
      <c r="Q37" s="405"/>
    </row>
    <row r="38" spans="1:17" ht="12.75" customHeight="1">
      <c r="A38" s="407" t="s">
        <v>795</v>
      </c>
      <c r="B38" s="374"/>
      <c r="C38" s="374"/>
      <c r="D38" s="374"/>
      <c r="E38" s="374"/>
      <c r="F38" s="374"/>
      <c r="G38" s="374"/>
      <c r="H38" s="374"/>
      <c r="I38" s="374"/>
      <c r="J38" s="374"/>
      <c r="K38" s="374"/>
      <c r="L38" s="374"/>
      <c r="M38" s="374"/>
      <c r="N38" s="374"/>
      <c r="O38" s="374"/>
      <c r="P38" s="40">
        <f t="shared" si="1"/>
        <v>0</v>
      </c>
      <c r="Q38" s="405"/>
    </row>
    <row r="39" spans="1:17" ht="12.75" customHeight="1">
      <c r="A39" s="407" t="s">
        <v>796</v>
      </c>
      <c r="B39" s="374"/>
      <c r="C39" s="374"/>
      <c r="D39" s="374"/>
      <c r="E39" s="374"/>
      <c r="F39" s="374"/>
      <c r="G39" s="374"/>
      <c r="H39" s="374"/>
      <c r="I39" s="374"/>
      <c r="J39" s="374"/>
      <c r="K39" s="374"/>
      <c r="L39" s="374"/>
      <c r="M39" s="374"/>
      <c r="N39" s="374"/>
      <c r="O39" s="374"/>
      <c r="P39" s="40">
        <f t="shared" si="1"/>
        <v>0</v>
      </c>
      <c r="Q39" s="405"/>
    </row>
    <row r="40" spans="1:17" ht="12.75" customHeight="1">
      <c r="A40" s="407" t="s">
        <v>797</v>
      </c>
      <c r="B40" s="374"/>
      <c r="C40" s="374"/>
      <c r="D40" s="374"/>
      <c r="E40" s="374"/>
      <c r="F40" s="374"/>
      <c r="G40" s="374"/>
      <c r="H40" s="374"/>
      <c r="I40" s="374"/>
      <c r="J40" s="374"/>
      <c r="K40" s="374"/>
      <c r="L40" s="374"/>
      <c r="M40" s="374"/>
      <c r="N40" s="374"/>
      <c r="O40" s="374"/>
      <c r="P40" s="40">
        <f t="shared" si="1"/>
        <v>0</v>
      </c>
      <c r="Q40" s="405"/>
    </row>
    <row r="41" spans="1:17" ht="12.75" customHeight="1">
      <c r="A41" s="407" t="s">
        <v>798</v>
      </c>
      <c r="B41" s="374"/>
      <c r="C41" s="374"/>
      <c r="D41" s="374"/>
      <c r="E41" s="374"/>
      <c r="F41" s="374"/>
      <c r="G41" s="374"/>
      <c r="H41" s="374"/>
      <c r="I41" s="374"/>
      <c r="J41" s="374"/>
      <c r="K41" s="374"/>
      <c r="L41" s="374"/>
      <c r="M41" s="374"/>
      <c r="N41" s="374"/>
      <c r="O41" s="374"/>
      <c r="P41" s="40">
        <f t="shared" si="1"/>
        <v>0</v>
      </c>
      <c r="Q41" s="405"/>
    </row>
    <row r="42" spans="1:17" ht="12.75" customHeight="1">
      <c r="A42" s="407" t="s">
        <v>799</v>
      </c>
      <c r="B42" s="374"/>
      <c r="C42" s="374"/>
      <c r="D42" s="374"/>
      <c r="E42" s="374"/>
      <c r="F42" s="374"/>
      <c r="G42" s="374"/>
      <c r="H42" s="374"/>
      <c r="I42" s="374"/>
      <c r="J42" s="374"/>
      <c r="K42" s="374"/>
      <c r="L42" s="374"/>
      <c r="M42" s="374"/>
      <c r="N42" s="374"/>
      <c r="O42" s="374"/>
      <c r="P42" s="40">
        <f t="shared" si="1"/>
        <v>0</v>
      </c>
      <c r="Q42" s="405"/>
    </row>
    <row r="43" spans="1:17" ht="12.75" customHeight="1">
      <c r="A43" s="407" t="s">
        <v>800</v>
      </c>
      <c r="B43" s="374"/>
      <c r="C43" s="374"/>
      <c r="D43" s="374"/>
      <c r="E43" s="374"/>
      <c r="F43" s="374"/>
      <c r="G43" s="374"/>
      <c r="H43" s="374"/>
      <c r="I43" s="374"/>
      <c r="J43" s="374"/>
      <c r="K43" s="374"/>
      <c r="L43" s="374"/>
      <c r="M43" s="374"/>
      <c r="N43" s="374"/>
      <c r="O43" s="374"/>
      <c r="P43" s="40">
        <f t="shared" si="1"/>
        <v>0</v>
      </c>
      <c r="Q43" s="405"/>
    </row>
    <row r="44" spans="1:17" ht="14.25" customHeight="1">
      <c r="A44" s="407" t="s">
        <v>801</v>
      </c>
      <c r="B44" s="374"/>
      <c r="C44" s="374"/>
      <c r="D44" s="374"/>
      <c r="E44" s="374"/>
      <c r="F44" s="374"/>
      <c r="G44" s="374"/>
      <c r="H44" s="374"/>
      <c r="I44" s="374"/>
      <c r="J44" s="374"/>
      <c r="K44" s="374"/>
      <c r="L44" s="374"/>
      <c r="M44" s="374"/>
      <c r="N44" s="374"/>
      <c r="O44" s="374"/>
      <c r="P44" s="40">
        <f t="shared" si="1"/>
        <v>0</v>
      </c>
      <c r="Q44" s="405"/>
    </row>
    <row r="45" spans="1:17" ht="12.75" customHeight="1">
      <c r="A45" s="406" t="s">
        <v>802</v>
      </c>
      <c r="B45" s="40">
        <f t="shared" ref="B45:O45" si="3">SUM(B46:B51)</f>
        <v>0</v>
      </c>
      <c r="C45" s="40">
        <f t="shared" si="3"/>
        <v>0</v>
      </c>
      <c r="D45" s="40">
        <f t="shared" si="3"/>
        <v>0</v>
      </c>
      <c r="E45" s="40">
        <f t="shared" si="3"/>
        <v>0</v>
      </c>
      <c r="F45" s="40">
        <f t="shared" si="3"/>
        <v>0</v>
      </c>
      <c r="G45" s="40">
        <f t="shared" si="3"/>
        <v>0</v>
      </c>
      <c r="H45" s="40">
        <f t="shared" si="3"/>
        <v>0</v>
      </c>
      <c r="I45" s="40">
        <f t="shared" si="3"/>
        <v>0</v>
      </c>
      <c r="J45" s="40">
        <f t="shared" si="3"/>
        <v>0</v>
      </c>
      <c r="K45" s="40">
        <f t="shared" si="3"/>
        <v>0</v>
      </c>
      <c r="L45" s="40">
        <f t="shared" si="3"/>
        <v>0</v>
      </c>
      <c r="M45" s="40">
        <f t="shared" si="3"/>
        <v>0</v>
      </c>
      <c r="N45" s="40">
        <f t="shared" si="3"/>
        <v>0</v>
      </c>
      <c r="O45" s="40">
        <f t="shared" si="3"/>
        <v>0</v>
      </c>
      <c r="P45" s="40">
        <f t="shared" si="1"/>
        <v>0</v>
      </c>
      <c r="Q45" s="405"/>
    </row>
    <row r="46" spans="1:17" ht="12.75" customHeight="1">
      <c r="A46" s="407" t="s">
        <v>803</v>
      </c>
      <c r="B46" s="374"/>
      <c r="C46" s="374"/>
      <c r="D46" s="374"/>
      <c r="E46" s="374"/>
      <c r="F46" s="374"/>
      <c r="G46" s="374"/>
      <c r="H46" s="374"/>
      <c r="I46" s="374"/>
      <c r="J46" s="374"/>
      <c r="K46" s="374"/>
      <c r="L46" s="374"/>
      <c r="M46" s="374"/>
      <c r="N46" s="374"/>
      <c r="O46" s="374"/>
      <c r="P46" s="40">
        <f t="shared" si="1"/>
        <v>0</v>
      </c>
      <c r="Q46" s="405"/>
    </row>
    <row r="47" spans="1:17" ht="12.75" customHeight="1">
      <c r="A47" s="407" t="s">
        <v>804</v>
      </c>
      <c r="B47" s="374"/>
      <c r="C47" s="374"/>
      <c r="D47" s="374"/>
      <c r="E47" s="374"/>
      <c r="F47" s="374"/>
      <c r="G47" s="374"/>
      <c r="H47" s="374"/>
      <c r="I47" s="374"/>
      <c r="J47" s="374"/>
      <c r="K47" s="374"/>
      <c r="L47" s="374"/>
      <c r="M47" s="374"/>
      <c r="N47" s="374"/>
      <c r="O47" s="374"/>
      <c r="P47" s="40">
        <f t="shared" si="1"/>
        <v>0</v>
      </c>
      <c r="Q47" s="405"/>
    </row>
    <row r="48" spans="1:17" ht="12.75" customHeight="1">
      <c r="A48" s="407" t="s">
        <v>805</v>
      </c>
      <c r="B48" s="374"/>
      <c r="C48" s="374"/>
      <c r="D48" s="374"/>
      <c r="E48" s="374"/>
      <c r="F48" s="374"/>
      <c r="G48" s="374"/>
      <c r="H48" s="374"/>
      <c r="I48" s="374"/>
      <c r="J48" s="374"/>
      <c r="K48" s="374"/>
      <c r="L48" s="374"/>
      <c r="M48" s="374"/>
      <c r="N48" s="374"/>
      <c r="O48" s="374"/>
      <c r="P48" s="40">
        <f t="shared" si="1"/>
        <v>0</v>
      </c>
      <c r="Q48" s="405"/>
    </row>
    <row r="49" spans="1:17" ht="12.75" customHeight="1">
      <c r="A49" s="407" t="s">
        <v>806</v>
      </c>
      <c r="B49" s="374"/>
      <c r="C49" s="374"/>
      <c r="D49" s="374"/>
      <c r="E49" s="374"/>
      <c r="F49" s="374"/>
      <c r="G49" s="374"/>
      <c r="H49" s="374"/>
      <c r="I49" s="374"/>
      <c r="J49" s="374"/>
      <c r="K49" s="374"/>
      <c r="L49" s="374"/>
      <c r="M49" s="374"/>
      <c r="N49" s="374"/>
      <c r="O49" s="374"/>
      <c r="P49" s="40">
        <f t="shared" si="1"/>
        <v>0</v>
      </c>
      <c r="Q49" s="405"/>
    </row>
    <row r="50" spans="1:17" ht="12.75" customHeight="1">
      <c r="A50" s="407" t="s">
        <v>807</v>
      </c>
      <c r="B50" s="374"/>
      <c r="C50" s="374"/>
      <c r="D50" s="374"/>
      <c r="E50" s="374"/>
      <c r="F50" s="374"/>
      <c r="G50" s="374"/>
      <c r="H50" s="374"/>
      <c r="I50" s="374"/>
      <c r="J50" s="374"/>
      <c r="K50" s="374"/>
      <c r="L50" s="374"/>
      <c r="M50" s="374"/>
      <c r="N50" s="374"/>
      <c r="O50" s="374"/>
      <c r="P50" s="40">
        <f t="shared" si="1"/>
        <v>0</v>
      </c>
      <c r="Q50" s="405"/>
    </row>
    <row r="51" spans="1:17" ht="14.25" customHeight="1">
      <c r="A51" s="407" t="s">
        <v>801</v>
      </c>
      <c r="B51" s="374"/>
      <c r="C51" s="374"/>
      <c r="D51" s="374"/>
      <c r="E51" s="374"/>
      <c r="F51" s="374"/>
      <c r="G51" s="374"/>
      <c r="H51" s="374"/>
      <c r="I51" s="374"/>
      <c r="J51" s="374"/>
      <c r="K51" s="374"/>
      <c r="L51" s="374"/>
      <c r="M51" s="374"/>
      <c r="N51" s="374"/>
      <c r="O51" s="374"/>
      <c r="P51" s="40">
        <f t="shared" si="1"/>
        <v>0</v>
      </c>
      <c r="Q51" s="405"/>
    </row>
    <row r="52" spans="1:17" ht="26.25" customHeight="1">
      <c r="A52" s="406" t="s">
        <v>808</v>
      </c>
      <c r="B52" s="40">
        <f t="shared" ref="B52:O52" si="4">SUM(B53:B62)</f>
        <v>0</v>
      </c>
      <c r="C52" s="40">
        <f t="shared" si="4"/>
        <v>0</v>
      </c>
      <c r="D52" s="40">
        <f t="shared" si="4"/>
        <v>0</v>
      </c>
      <c r="E52" s="40">
        <f t="shared" si="4"/>
        <v>0</v>
      </c>
      <c r="F52" s="40">
        <f t="shared" si="4"/>
        <v>0</v>
      </c>
      <c r="G52" s="40">
        <f t="shared" si="4"/>
        <v>0</v>
      </c>
      <c r="H52" s="40">
        <f t="shared" si="4"/>
        <v>0</v>
      </c>
      <c r="I52" s="40">
        <f t="shared" si="4"/>
        <v>0</v>
      </c>
      <c r="J52" s="40">
        <f t="shared" si="4"/>
        <v>0</v>
      </c>
      <c r="K52" s="40">
        <f t="shared" si="4"/>
        <v>0</v>
      </c>
      <c r="L52" s="40">
        <f t="shared" si="4"/>
        <v>0</v>
      </c>
      <c r="M52" s="40">
        <f t="shared" si="4"/>
        <v>0</v>
      </c>
      <c r="N52" s="40">
        <f t="shared" si="4"/>
        <v>0</v>
      </c>
      <c r="O52" s="40">
        <f t="shared" si="4"/>
        <v>0</v>
      </c>
      <c r="P52" s="40">
        <f t="shared" si="1"/>
        <v>0</v>
      </c>
      <c r="Q52" s="405"/>
    </row>
    <row r="53" spans="1:17" ht="12.75" customHeight="1">
      <c r="A53" s="407" t="s">
        <v>809</v>
      </c>
      <c r="B53" s="374"/>
      <c r="C53" s="374"/>
      <c r="D53" s="374"/>
      <c r="E53" s="374"/>
      <c r="F53" s="374"/>
      <c r="G53" s="374"/>
      <c r="H53" s="374"/>
      <c r="I53" s="374"/>
      <c r="J53" s="374"/>
      <c r="K53" s="374"/>
      <c r="L53" s="374"/>
      <c r="M53" s="374"/>
      <c r="N53" s="374"/>
      <c r="O53" s="374"/>
      <c r="P53" s="40">
        <f t="shared" si="1"/>
        <v>0</v>
      </c>
      <c r="Q53" s="405"/>
    </row>
    <row r="54" spans="1:17" ht="12.75" customHeight="1">
      <c r="A54" s="407" t="s">
        <v>810</v>
      </c>
      <c r="B54" s="374"/>
      <c r="C54" s="374"/>
      <c r="D54" s="374"/>
      <c r="E54" s="374"/>
      <c r="F54" s="374"/>
      <c r="G54" s="374"/>
      <c r="H54" s="374"/>
      <c r="I54" s="374"/>
      <c r="J54" s="374"/>
      <c r="K54" s="374"/>
      <c r="L54" s="374"/>
      <c r="M54" s="374"/>
      <c r="N54" s="374"/>
      <c r="O54" s="374"/>
      <c r="P54" s="40">
        <f t="shared" si="1"/>
        <v>0</v>
      </c>
      <c r="Q54" s="405"/>
    </row>
    <row r="55" spans="1:17" ht="12.75" customHeight="1">
      <c r="A55" s="407" t="s">
        <v>811</v>
      </c>
      <c r="B55" s="374"/>
      <c r="C55" s="374"/>
      <c r="D55" s="374"/>
      <c r="E55" s="374"/>
      <c r="F55" s="374"/>
      <c r="G55" s="374"/>
      <c r="H55" s="374"/>
      <c r="I55" s="374"/>
      <c r="J55" s="374"/>
      <c r="K55" s="374"/>
      <c r="L55" s="374"/>
      <c r="M55" s="374"/>
      <c r="N55" s="374"/>
      <c r="O55" s="374"/>
      <c r="P55" s="40">
        <f t="shared" si="1"/>
        <v>0</v>
      </c>
      <c r="Q55" s="405"/>
    </row>
    <row r="56" spans="1:17" ht="12.75" customHeight="1">
      <c r="A56" s="407" t="s">
        <v>812</v>
      </c>
      <c r="B56" s="374"/>
      <c r="C56" s="374"/>
      <c r="D56" s="374"/>
      <c r="E56" s="374"/>
      <c r="F56" s="374"/>
      <c r="G56" s="374"/>
      <c r="H56" s="374"/>
      <c r="I56" s="374"/>
      <c r="J56" s="374"/>
      <c r="K56" s="374"/>
      <c r="L56" s="374"/>
      <c r="M56" s="374"/>
      <c r="N56" s="374"/>
      <c r="O56" s="374"/>
      <c r="P56" s="40">
        <f t="shared" si="1"/>
        <v>0</v>
      </c>
      <c r="Q56" s="405"/>
    </row>
    <row r="57" spans="1:17" ht="12.75" customHeight="1">
      <c r="A57" s="407" t="s">
        <v>813</v>
      </c>
      <c r="B57" s="374"/>
      <c r="C57" s="374"/>
      <c r="D57" s="374"/>
      <c r="E57" s="374"/>
      <c r="F57" s="374"/>
      <c r="G57" s="374"/>
      <c r="H57" s="374"/>
      <c r="I57" s="374"/>
      <c r="J57" s="374"/>
      <c r="K57" s="374"/>
      <c r="L57" s="374"/>
      <c r="M57" s="374"/>
      <c r="N57" s="374"/>
      <c r="O57" s="374"/>
      <c r="P57" s="40">
        <f t="shared" si="1"/>
        <v>0</v>
      </c>
      <c r="Q57" s="405"/>
    </row>
    <row r="58" spans="1:17" ht="12.75" customHeight="1">
      <c r="A58" s="407" t="s">
        <v>814</v>
      </c>
      <c r="B58" s="374"/>
      <c r="C58" s="374"/>
      <c r="D58" s="374"/>
      <c r="E58" s="374"/>
      <c r="F58" s="374"/>
      <c r="G58" s="374"/>
      <c r="H58" s="374"/>
      <c r="I58" s="374"/>
      <c r="J58" s="374"/>
      <c r="K58" s="374"/>
      <c r="L58" s="374"/>
      <c r="M58" s="374"/>
      <c r="N58" s="374"/>
      <c r="O58" s="374"/>
      <c r="P58" s="40">
        <f t="shared" si="1"/>
        <v>0</v>
      </c>
      <c r="Q58" s="405"/>
    </row>
    <row r="59" spans="1:17" ht="12.75" customHeight="1">
      <c r="A59" s="407" t="s">
        <v>815</v>
      </c>
      <c r="B59" s="374"/>
      <c r="C59" s="374"/>
      <c r="D59" s="374"/>
      <c r="E59" s="374"/>
      <c r="F59" s="374"/>
      <c r="G59" s="374"/>
      <c r="H59" s="374"/>
      <c r="I59" s="374"/>
      <c r="J59" s="374"/>
      <c r="K59" s="374"/>
      <c r="L59" s="374"/>
      <c r="M59" s="374"/>
      <c r="N59" s="374"/>
      <c r="O59" s="374"/>
      <c r="P59" s="40">
        <f t="shared" si="1"/>
        <v>0</v>
      </c>
      <c r="Q59" s="405"/>
    </row>
    <row r="60" spans="1:17" ht="12.75" customHeight="1">
      <c r="A60" s="407" t="s">
        <v>816</v>
      </c>
      <c r="B60" s="374"/>
      <c r="C60" s="374"/>
      <c r="D60" s="374"/>
      <c r="E60" s="374"/>
      <c r="F60" s="374"/>
      <c r="G60" s="374"/>
      <c r="H60" s="374"/>
      <c r="I60" s="374"/>
      <c r="J60" s="374"/>
      <c r="K60" s="374"/>
      <c r="L60" s="374"/>
      <c r="M60" s="374"/>
      <c r="N60" s="374"/>
      <c r="O60" s="374"/>
      <c r="P60" s="40">
        <f t="shared" si="1"/>
        <v>0</v>
      </c>
      <c r="Q60" s="405"/>
    </row>
    <row r="61" spans="1:17" ht="12.75" customHeight="1">
      <c r="A61" s="407" t="s">
        <v>817</v>
      </c>
      <c r="B61" s="374"/>
      <c r="C61" s="374"/>
      <c r="D61" s="374"/>
      <c r="E61" s="374"/>
      <c r="F61" s="374"/>
      <c r="G61" s="374"/>
      <c r="H61" s="374"/>
      <c r="I61" s="374"/>
      <c r="J61" s="374"/>
      <c r="K61" s="374"/>
      <c r="L61" s="374"/>
      <c r="M61" s="374"/>
      <c r="N61" s="374"/>
      <c r="O61" s="374"/>
      <c r="P61" s="40">
        <f t="shared" si="1"/>
        <v>0</v>
      </c>
      <c r="Q61" s="405"/>
    </row>
    <row r="62" spans="1:17" ht="14.25" customHeight="1">
      <c r="A62" s="407" t="s">
        <v>801</v>
      </c>
      <c r="B62" s="374"/>
      <c r="C62" s="374"/>
      <c r="D62" s="374"/>
      <c r="E62" s="374"/>
      <c r="F62" s="374"/>
      <c r="G62" s="374"/>
      <c r="H62" s="374"/>
      <c r="I62" s="374"/>
      <c r="J62" s="374"/>
      <c r="K62" s="374"/>
      <c r="L62" s="374"/>
      <c r="M62" s="374"/>
      <c r="N62" s="374"/>
      <c r="O62" s="374"/>
      <c r="P62" s="40">
        <f t="shared" si="1"/>
        <v>0</v>
      </c>
      <c r="Q62" s="405"/>
    </row>
    <row r="63" spans="1:17" ht="12.75" customHeight="1">
      <c r="A63" s="406" t="s">
        <v>818</v>
      </c>
      <c r="B63" s="40">
        <f t="shared" ref="B63:O63" si="5">SUM(B64:B72)</f>
        <v>0</v>
      </c>
      <c r="C63" s="40">
        <f t="shared" si="5"/>
        <v>0</v>
      </c>
      <c r="D63" s="40">
        <f t="shared" si="5"/>
        <v>0</v>
      </c>
      <c r="E63" s="40">
        <f t="shared" si="5"/>
        <v>0</v>
      </c>
      <c r="F63" s="40">
        <f t="shared" si="5"/>
        <v>0</v>
      </c>
      <c r="G63" s="40">
        <f t="shared" si="5"/>
        <v>0</v>
      </c>
      <c r="H63" s="40">
        <f t="shared" si="5"/>
        <v>0</v>
      </c>
      <c r="I63" s="40">
        <f t="shared" si="5"/>
        <v>0</v>
      </c>
      <c r="J63" s="40">
        <f t="shared" si="5"/>
        <v>0</v>
      </c>
      <c r="K63" s="40">
        <f t="shared" si="5"/>
        <v>0</v>
      </c>
      <c r="L63" s="40">
        <f t="shared" si="5"/>
        <v>0</v>
      </c>
      <c r="M63" s="40">
        <f t="shared" si="5"/>
        <v>0</v>
      </c>
      <c r="N63" s="40">
        <f t="shared" si="5"/>
        <v>0</v>
      </c>
      <c r="O63" s="40">
        <f t="shared" si="5"/>
        <v>0</v>
      </c>
      <c r="P63" s="40">
        <f t="shared" si="1"/>
        <v>0</v>
      </c>
      <c r="Q63" s="405"/>
    </row>
    <row r="64" spans="1:17" ht="12.75" customHeight="1">
      <c r="A64" s="407" t="s">
        <v>819</v>
      </c>
      <c r="B64" s="374"/>
      <c r="C64" s="374"/>
      <c r="D64" s="374"/>
      <c r="E64" s="374"/>
      <c r="F64" s="374"/>
      <c r="G64" s="374"/>
      <c r="H64" s="374"/>
      <c r="I64" s="374"/>
      <c r="J64" s="374"/>
      <c r="K64" s="374"/>
      <c r="L64" s="374"/>
      <c r="M64" s="374"/>
      <c r="N64" s="374"/>
      <c r="O64" s="374"/>
      <c r="P64" s="40">
        <f t="shared" si="1"/>
        <v>0</v>
      </c>
      <c r="Q64" s="405"/>
    </row>
    <row r="65" spans="1:17" ht="12.75" customHeight="1">
      <c r="A65" s="407" t="s">
        <v>820</v>
      </c>
      <c r="B65" s="374"/>
      <c r="C65" s="374"/>
      <c r="D65" s="374"/>
      <c r="E65" s="374"/>
      <c r="F65" s="374"/>
      <c r="G65" s="374"/>
      <c r="H65" s="374"/>
      <c r="I65" s="374"/>
      <c r="J65" s="374"/>
      <c r="K65" s="374"/>
      <c r="L65" s="374"/>
      <c r="M65" s="374"/>
      <c r="N65" s="374"/>
      <c r="O65" s="374"/>
      <c r="P65" s="40">
        <f t="shared" si="1"/>
        <v>0</v>
      </c>
      <c r="Q65" s="405"/>
    </row>
    <row r="66" spans="1:17" ht="12.75" customHeight="1">
      <c r="A66" s="407" t="s">
        <v>821</v>
      </c>
      <c r="B66" s="374"/>
      <c r="C66" s="374"/>
      <c r="D66" s="374"/>
      <c r="E66" s="374"/>
      <c r="F66" s="374"/>
      <c r="G66" s="374"/>
      <c r="H66" s="374"/>
      <c r="I66" s="374"/>
      <c r="J66" s="374"/>
      <c r="K66" s="374"/>
      <c r="L66" s="374"/>
      <c r="M66" s="374"/>
      <c r="N66" s="374"/>
      <c r="O66" s="374"/>
      <c r="P66" s="40">
        <f t="shared" si="1"/>
        <v>0</v>
      </c>
      <c r="Q66" s="405"/>
    </row>
    <row r="67" spans="1:17" ht="12.75" customHeight="1">
      <c r="A67" s="407" t="s">
        <v>822</v>
      </c>
      <c r="B67" s="374"/>
      <c r="C67" s="374"/>
      <c r="D67" s="374"/>
      <c r="E67" s="374"/>
      <c r="F67" s="374"/>
      <c r="G67" s="374"/>
      <c r="H67" s="374"/>
      <c r="I67" s="374"/>
      <c r="J67" s="374"/>
      <c r="K67" s="374"/>
      <c r="L67" s="374"/>
      <c r="M67" s="374"/>
      <c r="N67" s="374"/>
      <c r="O67" s="374"/>
      <c r="P67" s="40">
        <f t="shared" si="1"/>
        <v>0</v>
      </c>
      <c r="Q67" s="405"/>
    </row>
    <row r="68" spans="1:17" ht="12.75" customHeight="1">
      <c r="A68" s="407" t="s">
        <v>823</v>
      </c>
      <c r="B68" s="374"/>
      <c r="C68" s="374"/>
      <c r="D68" s="374"/>
      <c r="E68" s="374"/>
      <c r="F68" s="374"/>
      <c r="G68" s="374"/>
      <c r="H68" s="374"/>
      <c r="I68" s="374"/>
      <c r="J68" s="374"/>
      <c r="K68" s="374"/>
      <c r="L68" s="374"/>
      <c r="M68" s="374"/>
      <c r="N68" s="374"/>
      <c r="O68" s="374"/>
      <c r="P68" s="40">
        <f t="shared" si="1"/>
        <v>0</v>
      </c>
      <c r="Q68" s="405"/>
    </row>
    <row r="69" spans="1:17" ht="12.75" customHeight="1">
      <c r="A69" s="407" t="s">
        <v>824</v>
      </c>
      <c r="B69" s="374"/>
      <c r="C69" s="374"/>
      <c r="D69" s="374"/>
      <c r="E69" s="374"/>
      <c r="F69" s="374"/>
      <c r="G69" s="374"/>
      <c r="H69" s="374"/>
      <c r="I69" s="374"/>
      <c r="J69" s="374"/>
      <c r="K69" s="374"/>
      <c r="L69" s="374"/>
      <c r="M69" s="374"/>
      <c r="N69" s="374"/>
      <c r="O69" s="374"/>
      <c r="P69" s="40">
        <f t="shared" si="1"/>
        <v>0</v>
      </c>
      <c r="Q69" s="405"/>
    </row>
    <row r="70" spans="1:17" ht="12.75" customHeight="1">
      <c r="A70" s="407" t="s">
        <v>825</v>
      </c>
      <c r="B70" s="374"/>
      <c r="C70" s="374"/>
      <c r="D70" s="374"/>
      <c r="E70" s="374"/>
      <c r="F70" s="374"/>
      <c r="G70" s="374"/>
      <c r="H70" s="374"/>
      <c r="I70" s="374"/>
      <c r="J70" s="374"/>
      <c r="K70" s="374"/>
      <c r="L70" s="374"/>
      <c r="M70" s="374"/>
      <c r="N70" s="374"/>
      <c r="O70" s="374"/>
      <c r="P70" s="40">
        <f t="shared" si="1"/>
        <v>0</v>
      </c>
      <c r="Q70" s="405"/>
    </row>
    <row r="71" spans="1:17" ht="12.75" customHeight="1">
      <c r="A71" s="407" t="s">
        <v>826</v>
      </c>
      <c r="B71" s="374"/>
      <c r="C71" s="374"/>
      <c r="D71" s="374"/>
      <c r="E71" s="374"/>
      <c r="F71" s="374"/>
      <c r="G71" s="374"/>
      <c r="H71" s="374"/>
      <c r="I71" s="374"/>
      <c r="J71" s="374"/>
      <c r="K71" s="374"/>
      <c r="L71" s="374"/>
      <c r="M71" s="374"/>
      <c r="N71" s="374"/>
      <c r="O71" s="374"/>
      <c r="P71" s="40">
        <f t="shared" si="1"/>
        <v>0</v>
      </c>
      <c r="Q71" s="405"/>
    </row>
    <row r="72" spans="1:17" ht="14.25" customHeight="1">
      <c r="A72" s="407" t="s">
        <v>801</v>
      </c>
      <c r="B72" s="374"/>
      <c r="C72" s="374"/>
      <c r="D72" s="374"/>
      <c r="E72" s="374"/>
      <c r="F72" s="374"/>
      <c r="G72" s="374"/>
      <c r="H72" s="374"/>
      <c r="I72" s="374"/>
      <c r="J72" s="374"/>
      <c r="K72" s="374"/>
      <c r="L72" s="374"/>
      <c r="M72" s="374"/>
      <c r="N72" s="374"/>
      <c r="O72" s="374"/>
      <c r="P72" s="40">
        <f t="shared" si="1"/>
        <v>0</v>
      </c>
      <c r="Q72" s="405"/>
    </row>
    <row r="73" spans="1:17" ht="12.75" customHeight="1">
      <c r="A73" s="406" t="s">
        <v>827</v>
      </c>
      <c r="B73" s="40">
        <f t="shared" ref="B73:O73" si="6">SUM(B74:B85)</f>
        <v>0</v>
      </c>
      <c r="C73" s="40">
        <f t="shared" si="6"/>
        <v>0</v>
      </c>
      <c r="D73" s="40">
        <f t="shared" si="6"/>
        <v>0</v>
      </c>
      <c r="E73" s="40">
        <f t="shared" si="6"/>
        <v>0</v>
      </c>
      <c r="F73" s="40">
        <f t="shared" si="6"/>
        <v>0</v>
      </c>
      <c r="G73" s="40">
        <f t="shared" si="6"/>
        <v>0</v>
      </c>
      <c r="H73" s="40">
        <f t="shared" si="6"/>
        <v>0</v>
      </c>
      <c r="I73" s="40">
        <f t="shared" si="6"/>
        <v>0</v>
      </c>
      <c r="J73" s="40">
        <f t="shared" si="6"/>
        <v>0</v>
      </c>
      <c r="K73" s="40">
        <f t="shared" si="6"/>
        <v>0</v>
      </c>
      <c r="L73" s="40">
        <f t="shared" si="6"/>
        <v>0</v>
      </c>
      <c r="M73" s="40">
        <f t="shared" si="6"/>
        <v>0</v>
      </c>
      <c r="N73" s="40">
        <f t="shared" si="6"/>
        <v>0</v>
      </c>
      <c r="O73" s="40">
        <f t="shared" si="6"/>
        <v>0</v>
      </c>
      <c r="P73" s="40">
        <f t="shared" si="1"/>
        <v>0</v>
      </c>
      <c r="Q73" s="405"/>
    </row>
    <row r="74" spans="1:17" ht="12.75" customHeight="1">
      <c r="A74" s="407" t="s">
        <v>828</v>
      </c>
      <c r="B74" s="374"/>
      <c r="C74" s="374"/>
      <c r="D74" s="374"/>
      <c r="E74" s="374"/>
      <c r="F74" s="374"/>
      <c r="G74" s="374"/>
      <c r="H74" s="374"/>
      <c r="I74" s="374"/>
      <c r="J74" s="374"/>
      <c r="K74" s="374"/>
      <c r="L74" s="374"/>
      <c r="M74" s="374"/>
      <c r="N74" s="374"/>
      <c r="O74" s="374"/>
      <c r="P74" s="40">
        <f t="shared" ref="P74:P86" si="7">SUM(B74:O74)</f>
        <v>0</v>
      </c>
      <c r="Q74" s="405"/>
    </row>
    <row r="75" spans="1:17" ht="12.75" customHeight="1">
      <c r="A75" s="407" t="s">
        <v>829</v>
      </c>
      <c r="B75" s="374"/>
      <c r="C75" s="374"/>
      <c r="D75" s="374"/>
      <c r="E75" s="374"/>
      <c r="F75" s="374"/>
      <c r="G75" s="374"/>
      <c r="H75" s="374"/>
      <c r="I75" s="374"/>
      <c r="J75" s="374"/>
      <c r="K75" s="374"/>
      <c r="L75" s="374"/>
      <c r="M75" s="374"/>
      <c r="N75" s="374"/>
      <c r="O75" s="374"/>
      <c r="P75" s="40">
        <f t="shared" si="7"/>
        <v>0</v>
      </c>
      <c r="Q75" s="405"/>
    </row>
    <row r="76" spans="1:17" ht="12.75" customHeight="1">
      <c r="A76" s="407" t="s">
        <v>830</v>
      </c>
      <c r="B76" s="374"/>
      <c r="C76" s="374"/>
      <c r="D76" s="374"/>
      <c r="E76" s="374"/>
      <c r="F76" s="374"/>
      <c r="G76" s="374"/>
      <c r="H76" s="374"/>
      <c r="I76" s="374"/>
      <c r="J76" s="374"/>
      <c r="K76" s="374"/>
      <c r="L76" s="374"/>
      <c r="M76" s="374"/>
      <c r="N76" s="374"/>
      <c r="O76" s="374"/>
      <c r="P76" s="40">
        <f t="shared" si="7"/>
        <v>0</v>
      </c>
      <c r="Q76" s="405"/>
    </row>
    <row r="77" spans="1:17" ht="12.75" customHeight="1">
      <c r="A77" s="407" t="s">
        <v>831</v>
      </c>
      <c r="B77" s="374"/>
      <c r="C77" s="374"/>
      <c r="D77" s="374"/>
      <c r="E77" s="374"/>
      <c r="F77" s="374"/>
      <c r="G77" s="374"/>
      <c r="H77" s="374"/>
      <c r="I77" s="374"/>
      <c r="J77" s="374"/>
      <c r="K77" s="374"/>
      <c r="L77" s="374"/>
      <c r="M77" s="374"/>
      <c r="N77" s="374"/>
      <c r="O77" s="374"/>
      <c r="P77" s="40">
        <f t="shared" si="7"/>
        <v>0</v>
      </c>
      <c r="Q77" s="405"/>
    </row>
    <row r="78" spans="1:17" ht="12.75" customHeight="1">
      <c r="A78" s="407" t="s">
        <v>832</v>
      </c>
      <c r="B78" s="374"/>
      <c r="C78" s="374"/>
      <c r="D78" s="374"/>
      <c r="E78" s="374"/>
      <c r="F78" s="374"/>
      <c r="G78" s="374"/>
      <c r="H78" s="374"/>
      <c r="I78" s="374"/>
      <c r="J78" s="374"/>
      <c r="K78" s="374"/>
      <c r="L78" s="374"/>
      <c r="M78" s="374"/>
      <c r="N78" s="374"/>
      <c r="O78" s="374"/>
      <c r="P78" s="40">
        <f t="shared" si="7"/>
        <v>0</v>
      </c>
      <c r="Q78" s="405"/>
    </row>
    <row r="79" spans="1:17" ht="12.75" customHeight="1">
      <c r="A79" s="407" t="s">
        <v>833</v>
      </c>
      <c r="B79" s="374"/>
      <c r="C79" s="374"/>
      <c r="D79" s="374"/>
      <c r="E79" s="374"/>
      <c r="F79" s="374"/>
      <c r="G79" s="374"/>
      <c r="H79" s="374"/>
      <c r="I79" s="374"/>
      <c r="J79" s="374"/>
      <c r="K79" s="374"/>
      <c r="L79" s="374"/>
      <c r="M79" s="374"/>
      <c r="N79" s="374"/>
      <c r="O79" s="374"/>
      <c r="P79" s="40">
        <f t="shared" si="7"/>
        <v>0</v>
      </c>
      <c r="Q79" s="405"/>
    </row>
    <row r="80" spans="1:17" ht="12.75" customHeight="1">
      <c r="A80" s="407" t="s">
        <v>834</v>
      </c>
      <c r="B80" s="374"/>
      <c r="C80" s="374"/>
      <c r="D80" s="374"/>
      <c r="E80" s="374"/>
      <c r="F80" s="374"/>
      <c r="G80" s="374"/>
      <c r="H80" s="374"/>
      <c r="I80" s="374"/>
      <c r="J80" s="374"/>
      <c r="K80" s="374"/>
      <c r="L80" s="374"/>
      <c r="M80" s="374"/>
      <c r="N80" s="374"/>
      <c r="O80" s="374"/>
      <c r="P80" s="40">
        <f t="shared" si="7"/>
        <v>0</v>
      </c>
      <c r="Q80" s="405"/>
    </row>
    <row r="81" spans="1:17" ht="12.75" customHeight="1">
      <c r="A81" s="407" t="s">
        <v>835</v>
      </c>
      <c r="B81" s="374"/>
      <c r="C81" s="374"/>
      <c r="D81" s="374"/>
      <c r="E81" s="374"/>
      <c r="F81" s="374"/>
      <c r="G81" s="374"/>
      <c r="H81" s="374"/>
      <c r="I81" s="374"/>
      <c r="J81" s="374"/>
      <c r="K81" s="374"/>
      <c r="L81" s="374"/>
      <c r="M81" s="374"/>
      <c r="N81" s="374"/>
      <c r="O81" s="374"/>
      <c r="P81" s="40">
        <f t="shared" si="7"/>
        <v>0</v>
      </c>
      <c r="Q81" s="405"/>
    </row>
    <row r="82" spans="1:17" ht="12.75" customHeight="1">
      <c r="A82" s="407" t="s">
        <v>836</v>
      </c>
      <c r="B82" s="374"/>
      <c r="C82" s="374"/>
      <c r="D82" s="374"/>
      <c r="E82" s="374"/>
      <c r="F82" s="374"/>
      <c r="G82" s="374"/>
      <c r="H82" s="374"/>
      <c r="I82" s="374"/>
      <c r="J82" s="374"/>
      <c r="K82" s="374"/>
      <c r="L82" s="374"/>
      <c r="M82" s="374"/>
      <c r="N82" s="374"/>
      <c r="O82" s="374"/>
      <c r="P82" s="40">
        <f t="shared" si="7"/>
        <v>0</v>
      </c>
      <c r="Q82" s="405"/>
    </row>
    <row r="83" spans="1:17" ht="12.75" customHeight="1">
      <c r="A83" s="407" t="s">
        <v>837</v>
      </c>
      <c r="B83" s="374"/>
      <c r="C83" s="374"/>
      <c r="D83" s="374"/>
      <c r="E83" s="374"/>
      <c r="F83" s="374"/>
      <c r="G83" s="374"/>
      <c r="H83" s="374"/>
      <c r="I83" s="374"/>
      <c r="J83" s="374"/>
      <c r="K83" s="374"/>
      <c r="L83" s="374"/>
      <c r="M83" s="374"/>
      <c r="N83" s="374"/>
      <c r="O83" s="374"/>
      <c r="P83" s="40">
        <f t="shared" si="7"/>
        <v>0</v>
      </c>
      <c r="Q83" s="405"/>
    </row>
    <row r="84" spans="1:17" ht="12.75" customHeight="1">
      <c r="A84" s="407" t="s">
        <v>838</v>
      </c>
      <c r="B84" s="374"/>
      <c r="C84" s="374"/>
      <c r="D84" s="374"/>
      <c r="E84" s="374"/>
      <c r="F84" s="374"/>
      <c r="G84" s="374"/>
      <c r="H84" s="374"/>
      <c r="I84" s="374"/>
      <c r="J84" s="374"/>
      <c r="K84" s="374"/>
      <c r="L84" s="374"/>
      <c r="M84" s="374"/>
      <c r="N84" s="374"/>
      <c r="O84" s="374"/>
      <c r="P84" s="40">
        <f t="shared" si="7"/>
        <v>0</v>
      </c>
      <c r="Q84" s="405"/>
    </row>
    <row r="85" spans="1:17" ht="14.25" customHeight="1">
      <c r="A85" s="407" t="s">
        <v>801</v>
      </c>
      <c r="B85" s="374"/>
      <c r="C85" s="374"/>
      <c r="D85" s="374"/>
      <c r="E85" s="374"/>
      <c r="F85" s="374"/>
      <c r="G85" s="374"/>
      <c r="H85" s="374"/>
      <c r="I85" s="374"/>
      <c r="J85" s="374"/>
      <c r="K85" s="374"/>
      <c r="L85" s="374"/>
      <c r="M85" s="374"/>
      <c r="N85" s="374"/>
      <c r="O85" s="374"/>
      <c r="P85" s="40">
        <f t="shared" si="7"/>
        <v>0</v>
      </c>
      <c r="Q85" s="405"/>
    </row>
    <row r="86" spans="1:17" ht="14.25" customHeight="1">
      <c r="A86" s="406" t="s">
        <v>839</v>
      </c>
      <c r="B86" s="374"/>
      <c r="C86" s="374"/>
      <c r="D86" s="374"/>
      <c r="E86" s="374"/>
      <c r="F86" s="374"/>
      <c r="G86" s="374"/>
      <c r="H86" s="374"/>
      <c r="I86" s="374"/>
      <c r="J86" s="374"/>
      <c r="K86" s="374"/>
      <c r="L86" s="374"/>
      <c r="M86" s="374"/>
      <c r="N86" s="374"/>
      <c r="O86" s="374"/>
      <c r="P86" s="40">
        <f t="shared" si="7"/>
        <v>0</v>
      </c>
      <c r="Q86" s="405"/>
    </row>
    <row r="87" spans="1:17" ht="14.25" customHeight="1">
      <c r="A87" s="62" t="s">
        <v>840</v>
      </c>
    </row>
    <row r="88" spans="1:17" ht="14.25" customHeight="1">
      <c r="A88" s="62" t="s">
        <v>841</v>
      </c>
    </row>
    <row r="90" spans="1:17" ht="12.75" customHeight="1">
      <c r="A90" s="229"/>
      <c r="B90" s="390" t="s">
        <v>705</v>
      </c>
      <c r="C90" s="390" t="s">
        <v>706</v>
      </c>
      <c r="D90" s="390" t="s">
        <v>707</v>
      </c>
      <c r="E90" s="390" t="s">
        <v>383</v>
      </c>
      <c r="F90" s="390" t="s">
        <v>557</v>
      </c>
    </row>
    <row r="91" spans="1:17" ht="25.5" customHeight="1">
      <c r="A91" s="1" t="s">
        <v>842</v>
      </c>
      <c r="B91" s="390" t="s">
        <v>843</v>
      </c>
      <c r="C91" s="391">
        <f>B9</f>
        <v>0</v>
      </c>
      <c r="D91" s="391">
        <f>SUM('F.1 EBS'!B22,'F.1 EBS'!B25)</f>
        <v>0</v>
      </c>
      <c r="E91" s="393">
        <v>1</v>
      </c>
      <c r="F91" s="341" t="str">
        <f>IF(ABS(D91-C91)&lt;=E91,"OK","Error")</f>
        <v>OK</v>
      </c>
    </row>
    <row r="92" spans="1:17" ht="12.75" customHeight="1">
      <c r="A92" s="1" t="s">
        <v>844</v>
      </c>
      <c r="B92" s="390" t="s">
        <v>843</v>
      </c>
      <c r="C92" s="391">
        <f>C9</f>
        <v>0</v>
      </c>
      <c r="D92" s="391">
        <f>'F.1 EBS'!B27</f>
        <v>0</v>
      </c>
      <c r="E92" s="393">
        <v>1</v>
      </c>
      <c r="F92" s="341" t="str">
        <f t="shared" ref="F92:F93" si="8">IF(ABS(D92-C92)&lt;=E92,"OK","Error")</f>
        <v>OK</v>
      </c>
    </row>
    <row r="93" spans="1:17" ht="12.75" customHeight="1">
      <c r="A93" s="1" t="s">
        <v>845</v>
      </c>
      <c r="B93" s="390" t="s">
        <v>843</v>
      </c>
      <c r="C93" s="391">
        <f>D9</f>
        <v>0</v>
      </c>
      <c r="D93" s="391">
        <f>'F.1 EBS'!B26-'F.1 EBS'!B27</f>
        <v>0</v>
      </c>
      <c r="E93" s="393">
        <v>1</v>
      </c>
      <c r="F93" s="341" t="str">
        <f t="shared" si="8"/>
        <v>OK</v>
      </c>
    </row>
    <row r="94" spans="1:17" ht="25.5" customHeight="1">
      <c r="A94" s="1" t="s">
        <v>846</v>
      </c>
      <c r="B94" s="390" t="s">
        <v>847</v>
      </c>
      <c r="C94" s="391">
        <f>E9</f>
        <v>0</v>
      </c>
      <c r="D94" s="391" t="str" cm="1">
        <f t="array" aca="1" ref="D94" ca="1">IFERROR(INDIRECT("'F.A.6 Port Inv'!W"&amp;MATCH("Total",INDIRECT("'F.A.6 Port Inv'!B:B"),0))-INDIRECT("'F.A.6 Port Inv'!AC"&amp;MATCH("Total",INDIRECT("'F.A.6 Port Inv'!B:B"),0)),"Not applicable")</f>
        <v>Not applicable</v>
      </c>
      <c r="E94" s="393">
        <v>1</v>
      </c>
      <c r="F94" s="341" t="str">
        <f ca="1">IF(D94="Not applicable","OK",IF(ABS(D94-C94)&lt;=E94,"OK","Error"))</f>
        <v>OK</v>
      </c>
    </row>
    <row r="95" spans="1:17" ht="12.75" customHeight="1">
      <c r="A95" s="1" t="s">
        <v>848</v>
      </c>
      <c r="B95" s="390" t="s">
        <v>843</v>
      </c>
      <c r="C95" s="391">
        <f>F9</f>
        <v>0</v>
      </c>
      <c r="D95" s="391">
        <f>'F.1 EBS'!B34</f>
        <v>0</v>
      </c>
      <c r="E95" s="393">
        <v>1</v>
      </c>
      <c r="F95" s="341" t="str">
        <f t="shared" ref="F95:F96" si="9">IF(ABS(D95-C95)&lt;=E95,"OK","Error")</f>
        <v>OK</v>
      </c>
    </row>
    <row r="96" spans="1:17" ht="12.75" customHeight="1">
      <c r="A96" s="1" t="s">
        <v>849</v>
      </c>
      <c r="B96" s="390" t="s">
        <v>843</v>
      </c>
      <c r="C96" s="391">
        <f>G9</f>
        <v>0</v>
      </c>
      <c r="D96" s="391">
        <f>'F.1 EBS'!B33-'F.1 EBS'!B34-'F.1 EBS'!B36</f>
        <v>0</v>
      </c>
      <c r="E96" s="393">
        <v>1</v>
      </c>
      <c r="F96" s="341" t="str">
        <f t="shared" si="9"/>
        <v>OK</v>
      </c>
    </row>
    <row r="97" spans="1:6" ht="25.5" customHeight="1">
      <c r="A97" s="1" t="s">
        <v>850</v>
      </c>
      <c r="B97" s="390" t="s">
        <v>847</v>
      </c>
      <c r="C97" s="391">
        <f>H9</f>
        <v>0</v>
      </c>
      <c r="D97" s="391" t="str" cm="1">
        <f t="array" aca="1" ref="D97" ca="1">IFERROR(INDIRECT("'F.A.6 Port Inv'!X"&amp;MATCH("Total",INDIRECT("'F.A.6 Port Inv'!B:B"),0))-INDIRECT("'F.A.6 Port Inv'!AD"&amp;MATCH("Total",INDIRECT("'F.A.6 Port Inv'!B:B"),0)),"Not applicable")</f>
        <v>Not applicable</v>
      </c>
      <c r="E97" s="393">
        <v>1</v>
      </c>
      <c r="F97" s="341" t="str">
        <f ca="1">IF(D97="Not applicable","OK",IF(ABS(D97-C97)&lt;=E97,"OK","Error"))</f>
        <v>OK</v>
      </c>
    </row>
    <row r="98" spans="1:6" ht="25.5" customHeight="1">
      <c r="A98" s="1" t="s">
        <v>851</v>
      </c>
      <c r="B98" s="390" t="s">
        <v>843</v>
      </c>
      <c r="C98" s="391">
        <f>I9</f>
        <v>0</v>
      </c>
      <c r="D98" s="391">
        <f>'F.1 EBS'!B40</f>
        <v>0</v>
      </c>
      <c r="E98" s="393">
        <v>1</v>
      </c>
      <c r="F98" s="341" t="str">
        <f t="shared" ref="F98" si="10">IF(ABS(D98-C98)&lt;=E98,"OK","Error")</f>
        <v>OK</v>
      </c>
    </row>
    <row r="99" spans="1:6" ht="25.5" customHeight="1">
      <c r="A99" s="1" t="s">
        <v>852</v>
      </c>
      <c r="B99" s="390" t="s">
        <v>847</v>
      </c>
      <c r="C99" s="391">
        <f>J9</f>
        <v>0</v>
      </c>
      <c r="D99" s="391" t="str" cm="1">
        <f t="array" aca="1" ref="D99" ca="1">IFERROR(INDIRECT("'F.A.6 Port Inv'!U"&amp;MATCH("Total",INDIRECT("'F.A.6 Port Inv'!B:B"),0))-INDIRECT("'F.A.6 Port Inv'!AA"&amp;MATCH("Total",INDIRECT("'F.A.6 Port Inv'!B:B"),0)),"Not applicable")</f>
        <v>Not applicable</v>
      </c>
      <c r="E99" s="393">
        <v>1</v>
      </c>
      <c r="F99" s="341" t="str">
        <f ca="1">IF(D99="Not applicable","OK",IF(ABS(D99-C99)&lt;=E99,"OK","Error"))</f>
        <v>OK</v>
      </c>
    </row>
    <row r="100" spans="1:6" ht="12.75" customHeight="1">
      <c r="A100" s="1" t="s">
        <v>853</v>
      </c>
      <c r="B100" s="390" t="s">
        <v>843</v>
      </c>
      <c r="C100" s="391">
        <f>K9</f>
        <v>0</v>
      </c>
      <c r="D100" s="391">
        <f>'F.1 EBS'!B44</f>
        <v>0</v>
      </c>
      <c r="E100" s="393">
        <v>1</v>
      </c>
      <c r="F100" s="341" t="str">
        <f t="shared" ref="F100:F104" si="11">IF(ABS(D100-C100)&lt;=E100,"OK","Error")</f>
        <v>OK</v>
      </c>
    </row>
    <row r="101" spans="1:6" ht="25.5" customHeight="1">
      <c r="A101" s="1" t="s">
        <v>854</v>
      </c>
      <c r="B101" s="390" t="s">
        <v>843</v>
      </c>
      <c r="C101" s="391">
        <f>L9</f>
        <v>0</v>
      </c>
      <c r="D101" s="391">
        <f>'F.1 EBS'!B43</f>
        <v>0</v>
      </c>
      <c r="E101" s="393">
        <v>1</v>
      </c>
      <c r="F101" s="341" t="str">
        <f t="shared" si="11"/>
        <v>OK</v>
      </c>
    </row>
    <row r="102" spans="1:6" ht="12.75" customHeight="1">
      <c r="A102" s="1" t="s">
        <v>855</v>
      </c>
      <c r="B102" s="390" t="s">
        <v>843</v>
      </c>
      <c r="C102" s="391">
        <f>M9</f>
        <v>0</v>
      </c>
      <c r="D102" s="391">
        <f>'F.1 EBS'!B59</f>
        <v>0</v>
      </c>
      <c r="E102" s="393">
        <v>1</v>
      </c>
      <c r="F102" s="341" t="str">
        <f t="shared" si="11"/>
        <v>OK</v>
      </c>
    </row>
    <row r="103" spans="1:6" ht="38.25" customHeight="1">
      <c r="A103" s="1" t="s">
        <v>856</v>
      </c>
      <c r="B103" s="390" t="s">
        <v>843</v>
      </c>
      <c r="C103" s="391">
        <f>N9</f>
        <v>0</v>
      </c>
      <c r="D103" s="391">
        <f>SUM('F.1 EBS'!B48,'F.1 EBS'!B51,'F.1 EBS'!B54,'F.1 EBS'!B57)</f>
        <v>0</v>
      </c>
      <c r="E103" s="393">
        <v>1</v>
      </c>
      <c r="F103" s="341" t="str">
        <f t="shared" si="11"/>
        <v>OK</v>
      </c>
    </row>
    <row r="104" spans="1:6">
      <c r="A104" s="1" t="s">
        <v>747</v>
      </c>
      <c r="B104" s="390" t="s">
        <v>843</v>
      </c>
      <c r="C104" s="391">
        <f>P9</f>
        <v>0</v>
      </c>
      <c r="D104" s="391">
        <f>'F.1 EBS'!B77</f>
        <v>0</v>
      </c>
      <c r="E104" s="393">
        <v>1</v>
      </c>
      <c r="F104" s="341" t="str">
        <f t="shared" si="11"/>
        <v>OK</v>
      </c>
    </row>
  </sheetData>
  <sheetProtection insertHyperlinks="0"/>
  <mergeCells count="15">
    <mergeCell ref="B2:C2"/>
    <mergeCell ref="B3:C3"/>
    <mergeCell ref="B4:C4"/>
    <mergeCell ref="A7:A8"/>
    <mergeCell ref="B7:B8"/>
    <mergeCell ref="C7:E7"/>
    <mergeCell ref="O7:O8"/>
    <mergeCell ref="P7:P8"/>
    <mergeCell ref="Q7:Q8"/>
    <mergeCell ref="F7:H7"/>
    <mergeCell ref="I7:J7"/>
    <mergeCell ref="K7:K8"/>
    <mergeCell ref="L7:L8"/>
    <mergeCell ref="M7:M8"/>
    <mergeCell ref="N7:N8"/>
  </mergeCells>
  <phoneticPr fontId="46" type="noConversion"/>
  <conditionalFormatting sqref="F91:F104">
    <cfRule type="cellIs" dxfId="117" priority="1" operator="equal">
      <formula>"OK"</formula>
    </cfRule>
    <cfRule type="cellIs" dxfId="116" priority="2" operator="equal">
      <formula>"Error"</formula>
    </cfRule>
  </conditionalFormatting>
  <dataValidations count="1">
    <dataValidation type="decimal" allowBlank="1" showInputMessage="1" showErrorMessage="1" errorTitle="Error" error="Please enter a number of +/- 11 digits" sqref="B74:O86 B64:O72 B53:O62 B46:O51 B23:O44 B10:O21" xr:uid="{00000000-0002-0000-1000-000000000000}">
      <formula1>-99999999999</formula1>
      <formula2>99999999999</formula2>
    </dataValidation>
  </dataValidations>
  <pageMargins left="0.7" right="0.7" top="0.75" bottom="0.75" header="0.3" footer="0.3"/>
  <pageSetup paperSize="9" scale="2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9"/>
  <dimension ref="A1:AB28"/>
  <sheetViews>
    <sheetView topLeftCell="B1" zoomScaleNormal="100" workbookViewId="0">
      <selection activeCell="B1" sqref="B1"/>
    </sheetView>
  </sheetViews>
  <sheetFormatPr defaultColWidth="9.28515625" defaultRowHeight="12.75"/>
  <cols>
    <col min="1" max="1" width="2.42578125" style="3" hidden="1" customWidth="1"/>
    <col min="2" max="2" width="40.42578125" style="3" bestFit="1" customWidth="1"/>
    <col min="3" max="3" width="25.7109375" style="3" customWidth="1"/>
    <col min="4" max="4" width="31.42578125" style="3" customWidth="1"/>
    <col min="5" max="5" width="24.42578125" style="3" customWidth="1"/>
    <col min="6" max="6" width="14.42578125" style="3" customWidth="1"/>
    <col min="7" max="7" width="20.28515625" style="3" customWidth="1"/>
    <col min="8" max="8" width="3.42578125" style="3" customWidth="1"/>
    <col min="9" max="9" width="9.28515625" style="3" customWidth="1"/>
    <col min="10" max="10" width="9.28515625" style="3"/>
    <col min="11" max="11" width="7.42578125" style="3" customWidth="1"/>
    <col min="12" max="27" width="9.28515625" style="3"/>
    <col min="28" max="28" width="9.28515625" style="64"/>
    <col min="29" max="16384" width="9.28515625" style="3"/>
  </cols>
  <sheetData>
    <row r="1" spans="2:15" ht="16.5" customHeight="1">
      <c r="B1" s="409" t="s">
        <v>857</v>
      </c>
      <c r="C1" s="410"/>
      <c r="D1" s="411"/>
      <c r="E1" s="411"/>
      <c r="F1" s="411"/>
      <c r="G1" s="228"/>
    </row>
    <row r="2" spans="2:15" ht="16.5" customHeight="1">
      <c r="B2" s="309" t="s">
        <v>174</v>
      </c>
      <c r="C2" s="412"/>
    </row>
    <row r="3" spans="2:15" ht="16.5" customHeight="1">
      <c r="B3" s="309" t="s">
        <v>175</v>
      </c>
      <c r="C3" s="412"/>
    </row>
    <row r="4" spans="2:15" ht="16.5" customHeight="1">
      <c r="B4" s="309" t="s">
        <v>176</v>
      </c>
      <c r="C4" s="413"/>
    </row>
    <row r="5" spans="2:15" ht="12.75" hidden="1" customHeight="1">
      <c r="B5" s="5"/>
      <c r="C5" s="5"/>
      <c r="D5" s="5"/>
      <c r="E5" s="5"/>
      <c r="F5" s="5"/>
    </row>
    <row r="6" spans="2:15" ht="12.75" customHeight="1">
      <c r="B6" s="5" t="s">
        <v>177</v>
      </c>
      <c r="C6" s="5"/>
      <c r="D6" s="5"/>
      <c r="E6" s="5"/>
      <c r="F6" s="5"/>
    </row>
    <row r="7" spans="2:15" ht="15" customHeight="1">
      <c r="B7" s="414" t="s">
        <v>181</v>
      </c>
      <c r="C7" s="414" t="s">
        <v>182</v>
      </c>
      <c r="D7" s="414" t="s">
        <v>183</v>
      </c>
      <c r="E7" s="414" t="s">
        <v>184</v>
      </c>
      <c r="F7" s="414" t="s">
        <v>185</v>
      </c>
      <c r="G7" s="414" t="s">
        <v>186</v>
      </c>
      <c r="K7" s="60" t="s">
        <v>38</v>
      </c>
      <c r="L7" s="5"/>
      <c r="M7" s="5"/>
      <c r="N7" s="5"/>
      <c r="O7" s="5"/>
    </row>
    <row r="8" spans="2:15" ht="38.25" customHeight="1">
      <c r="B8" s="415" t="s">
        <v>858</v>
      </c>
      <c r="C8" s="415" t="s">
        <v>859</v>
      </c>
      <c r="D8" s="313" t="s">
        <v>860</v>
      </c>
      <c r="E8" s="313" t="s">
        <v>861</v>
      </c>
      <c r="F8" s="313" t="s">
        <v>862</v>
      </c>
      <c r="G8" s="313" t="s">
        <v>384</v>
      </c>
      <c r="K8" s="60" t="s">
        <v>39</v>
      </c>
      <c r="L8" s="5"/>
      <c r="M8" s="5"/>
      <c r="N8" s="5"/>
      <c r="O8" s="5"/>
    </row>
    <row r="9" spans="2:15" ht="12.75" customHeight="1">
      <c r="B9" s="63"/>
      <c r="C9" s="63"/>
      <c r="D9" s="63"/>
      <c r="E9" s="416"/>
      <c r="F9" s="63"/>
      <c r="G9" s="63"/>
      <c r="K9" s="417" t="s">
        <v>40</v>
      </c>
      <c r="L9" s="5"/>
      <c r="M9" s="5"/>
      <c r="N9" s="5"/>
      <c r="O9" s="5"/>
    </row>
    <row r="10" spans="2:15" ht="12.75" customHeight="1">
      <c r="B10" s="63"/>
      <c r="C10" s="63"/>
      <c r="D10" s="63"/>
      <c r="E10" s="416"/>
      <c r="F10" s="63"/>
      <c r="G10" s="63"/>
      <c r="K10" s="417" t="s">
        <v>41</v>
      </c>
      <c r="L10" s="5"/>
      <c r="M10" s="5"/>
      <c r="N10" s="5"/>
      <c r="O10" s="5"/>
    </row>
    <row r="11" spans="2:15" ht="12.75" customHeight="1">
      <c r="B11" s="63"/>
      <c r="C11" s="63"/>
      <c r="D11" s="63"/>
      <c r="E11" s="416"/>
      <c r="F11" s="63"/>
      <c r="G11" s="63"/>
      <c r="K11" s="417" t="s">
        <v>42</v>
      </c>
      <c r="L11" s="5"/>
      <c r="M11" s="5"/>
      <c r="N11" s="5"/>
      <c r="O11" s="5"/>
    </row>
    <row r="12" spans="2:15" ht="12.75" customHeight="1">
      <c r="B12" s="63"/>
      <c r="C12" s="63"/>
      <c r="D12" s="63"/>
      <c r="E12" s="416"/>
      <c r="F12" s="63"/>
      <c r="G12" s="63"/>
      <c r="K12" s="417" t="s">
        <v>43</v>
      </c>
      <c r="L12" s="5"/>
      <c r="M12" s="5"/>
      <c r="N12" s="5"/>
      <c r="O12" s="5"/>
    </row>
    <row r="13" spans="2:15" ht="12.75" customHeight="1">
      <c r="B13" s="63"/>
      <c r="C13" s="63"/>
      <c r="D13" s="63"/>
      <c r="E13" s="416"/>
      <c r="F13" s="63"/>
      <c r="G13" s="63"/>
      <c r="K13" s="417" t="s">
        <v>44</v>
      </c>
      <c r="L13" s="5"/>
      <c r="M13" s="5"/>
      <c r="N13" s="5"/>
      <c r="O13" s="5"/>
    </row>
    <row r="14" spans="2:15" ht="12.75" customHeight="1">
      <c r="B14" s="63"/>
      <c r="C14" s="63"/>
      <c r="D14" s="63"/>
      <c r="E14" s="416"/>
      <c r="F14" s="63"/>
      <c r="G14" s="63"/>
      <c r="K14" s="417" t="s">
        <v>300</v>
      </c>
      <c r="L14" s="5"/>
      <c r="M14" s="5"/>
      <c r="N14" s="5"/>
      <c r="O14" s="5"/>
    </row>
    <row r="15" spans="2:15" ht="12.75" customHeight="1">
      <c r="B15" s="63"/>
      <c r="C15" s="63"/>
      <c r="D15" s="63"/>
      <c r="E15" s="416"/>
      <c r="F15" s="63"/>
      <c r="G15" s="63"/>
      <c r="K15" s="417" t="s">
        <v>46</v>
      </c>
      <c r="L15" s="5"/>
      <c r="M15" s="5"/>
      <c r="N15" s="5"/>
      <c r="O15" s="5"/>
    </row>
    <row r="16" spans="2:15" ht="12.75" customHeight="1">
      <c r="B16" s="63"/>
      <c r="C16" s="63"/>
      <c r="D16" s="63"/>
      <c r="E16" s="416"/>
      <c r="F16" s="63"/>
      <c r="G16" s="63"/>
      <c r="K16" s="417" t="s">
        <v>47</v>
      </c>
      <c r="L16" s="5"/>
      <c r="M16" s="5"/>
      <c r="N16" s="5"/>
      <c r="O16" s="5"/>
    </row>
    <row r="17" spans="2:15" ht="12.75" customHeight="1">
      <c r="B17" s="63"/>
      <c r="C17" s="63"/>
      <c r="D17" s="63"/>
      <c r="E17" s="416"/>
      <c r="F17" s="63"/>
      <c r="G17" s="63"/>
      <c r="K17" s="417" t="s">
        <v>48</v>
      </c>
      <c r="L17" s="5"/>
      <c r="M17" s="5"/>
      <c r="N17" s="5"/>
      <c r="O17" s="5"/>
    </row>
    <row r="18" spans="2:15" ht="12.75" customHeight="1">
      <c r="B18" s="63"/>
      <c r="C18" s="63"/>
      <c r="D18" s="63"/>
      <c r="E18" s="416"/>
      <c r="F18" s="63"/>
      <c r="G18" s="63"/>
      <c r="K18" s="417" t="s">
        <v>49</v>
      </c>
      <c r="L18" s="5"/>
      <c r="M18" s="5"/>
      <c r="N18" s="5"/>
      <c r="O18" s="5"/>
    </row>
    <row r="19" spans="2:15" ht="12.75" customHeight="1">
      <c r="B19" s="63"/>
      <c r="C19" s="63"/>
      <c r="D19" s="63"/>
      <c r="E19" s="416"/>
      <c r="F19" s="63"/>
      <c r="G19" s="63"/>
      <c r="K19" s="417" t="s">
        <v>50</v>
      </c>
      <c r="L19" s="5"/>
      <c r="M19" s="5"/>
      <c r="N19" s="5"/>
      <c r="O19" s="5"/>
    </row>
    <row r="20" spans="2:15" ht="12.75" customHeight="1">
      <c r="B20" s="63"/>
      <c r="C20" s="63"/>
      <c r="D20" s="63"/>
      <c r="E20" s="416"/>
      <c r="F20" s="63"/>
      <c r="G20" s="63"/>
      <c r="K20" s="417" t="s">
        <v>51</v>
      </c>
      <c r="L20" s="5"/>
      <c r="M20" s="5"/>
      <c r="N20" s="5"/>
      <c r="O20" s="5"/>
    </row>
    <row r="21" spans="2:15" ht="12.75" customHeight="1">
      <c r="B21" s="63"/>
      <c r="C21" s="63"/>
      <c r="D21" s="63"/>
      <c r="E21" s="416"/>
      <c r="F21" s="63"/>
      <c r="G21" s="63"/>
      <c r="K21" s="417" t="s">
        <v>52</v>
      </c>
      <c r="L21" s="5"/>
      <c r="M21" s="5"/>
      <c r="N21" s="5"/>
      <c r="O21" s="5"/>
    </row>
    <row r="22" spans="2:15" ht="12.75" customHeight="1">
      <c r="B22" s="63"/>
      <c r="C22" s="63"/>
      <c r="D22" s="63"/>
      <c r="E22" s="416"/>
      <c r="F22" s="63"/>
      <c r="G22" s="63"/>
      <c r="K22" s="60" t="s">
        <v>53</v>
      </c>
      <c r="L22" s="5"/>
      <c r="M22" s="5"/>
      <c r="N22" s="5"/>
      <c r="O22" s="5"/>
    </row>
    <row r="23" spans="2:15" ht="12.75" customHeight="1">
      <c r="B23" s="63"/>
      <c r="C23" s="63"/>
      <c r="D23" s="63"/>
      <c r="E23" s="416"/>
      <c r="F23" s="63"/>
      <c r="G23" s="63"/>
      <c r="K23" s="417" t="s">
        <v>54</v>
      </c>
      <c r="L23" s="5"/>
      <c r="M23" s="5"/>
      <c r="N23" s="5"/>
      <c r="O23" s="5"/>
    </row>
    <row r="24" spans="2:15" ht="12.75" customHeight="1">
      <c r="B24" s="63"/>
      <c r="C24" s="63"/>
      <c r="D24" s="63"/>
      <c r="E24" s="416"/>
      <c r="F24" s="63"/>
      <c r="G24" s="63"/>
      <c r="K24" s="417" t="s">
        <v>55</v>
      </c>
      <c r="L24" s="5"/>
      <c r="M24" s="5"/>
      <c r="N24" s="5"/>
      <c r="O24" s="5"/>
    </row>
    <row r="25" spans="2:15" ht="12.75" customHeight="1">
      <c r="B25" s="63"/>
      <c r="C25" s="63"/>
      <c r="D25" s="63"/>
      <c r="E25" s="416"/>
      <c r="F25" s="63"/>
      <c r="G25" s="63"/>
      <c r="K25" s="417" t="s">
        <v>56</v>
      </c>
      <c r="L25" s="5"/>
      <c r="M25" s="5"/>
      <c r="N25" s="5"/>
      <c r="O25" s="5"/>
    </row>
    <row r="26" spans="2:15" ht="12.75" customHeight="1">
      <c r="B26" s="63"/>
      <c r="C26" s="63"/>
      <c r="D26" s="63"/>
      <c r="E26" s="416"/>
      <c r="F26" s="63"/>
      <c r="G26" s="63"/>
      <c r="K26" s="417" t="s">
        <v>57</v>
      </c>
      <c r="L26" s="5"/>
      <c r="M26" s="5"/>
      <c r="N26" s="5"/>
      <c r="O26" s="5"/>
    </row>
    <row r="27" spans="2:15" ht="12.75" customHeight="1">
      <c r="B27" s="63"/>
      <c r="C27" s="63"/>
      <c r="D27" s="63"/>
      <c r="E27" s="416"/>
      <c r="F27" s="63"/>
      <c r="G27" s="63"/>
    </row>
    <row r="28" spans="2:15" ht="36.75" customHeight="1">
      <c r="B28" s="418"/>
      <c r="C28" s="418"/>
      <c r="D28" s="418"/>
      <c r="E28" s="418"/>
      <c r="F28" s="418"/>
      <c r="G28" s="418"/>
    </row>
  </sheetData>
  <sheetProtection insertHyperlinks="0"/>
  <phoneticPr fontId="46" type="noConversion"/>
  <dataValidations count="1">
    <dataValidation type="decimal" allowBlank="1" showInputMessage="1" showErrorMessage="1" errorTitle="Error" error="Please enter a number of +/- 11 digits" sqref="E9:E27" xr:uid="{00000000-0002-0000-1100-000000000000}">
      <formula1>-99999999999</formula1>
      <formula2>99999999999</formula2>
    </dataValidation>
  </dataValidations>
  <pageMargins left="0.7" right="0.7" top="0.75" bottom="0.75" header="0.3" footer="0.3"/>
  <pageSetup scale="3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DropDownList!$E$3:$F$3</xm:f>
          </x14:formula1>
          <xm:sqref>C9:C27</xm:sqref>
        </x14:dataValidation>
        <x14:dataValidation type="list" allowBlank="1" showInputMessage="1" showErrorMessage="1" xr:uid="{00000000-0002-0000-1100-000002000000}">
          <x14:formula1>
            <xm:f>DropDownList!$E$4:$X$4</xm:f>
          </x14:formula1>
          <xm:sqref>D9:D27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0">
    <tabColor theme="4" tint="0.59999389629810485"/>
  </sheetPr>
  <dimension ref="A1:A4"/>
  <sheetViews>
    <sheetView zoomScaleNormal="100" workbookViewId="0"/>
  </sheetViews>
  <sheetFormatPr defaultColWidth="8.42578125" defaultRowHeight="12.75"/>
  <cols>
    <col min="1" max="16384" width="8.42578125" style="66"/>
  </cols>
  <sheetData>
    <row r="1" s="65" customFormat="1" ht="16.5" customHeight="1"/>
    <row r="2" ht="16.5" customHeight="1"/>
    <row r="3" ht="16.5" customHeight="1"/>
    <row r="4" ht="15" customHeight="1"/>
  </sheetData>
  <sheetProtection insertHyperlinks="0"/>
  <phoneticPr fontId="4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8">
    <pageSetUpPr fitToPage="1"/>
  </sheetPr>
  <dimension ref="A1:H32"/>
  <sheetViews>
    <sheetView showGridLines="0" topLeftCell="B1" zoomScaleNormal="100" workbookViewId="0">
      <selection activeCell="B1" sqref="B1"/>
    </sheetView>
  </sheetViews>
  <sheetFormatPr defaultColWidth="9.42578125" defaultRowHeight="12.75"/>
  <cols>
    <col min="1" max="1" width="2.42578125" style="69" hidden="1" customWidth="1"/>
    <col min="2" max="2" width="57.42578125" style="69" customWidth="1"/>
    <col min="3" max="3" width="20.42578125" style="3" customWidth="1"/>
    <col min="4" max="4" width="22.42578125" style="3" customWidth="1"/>
    <col min="5" max="6" width="20.42578125" style="3" customWidth="1"/>
    <col min="7" max="7" width="3.42578125" style="3" customWidth="1"/>
    <col min="8" max="8" width="9.42578125" style="3" customWidth="1"/>
    <col min="9" max="16384" width="9.42578125" style="3"/>
  </cols>
  <sheetData>
    <row r="1" spans="2:7" ht="16.5" customHeight="1">
      <c r="B1" s="67" t="s">
        <v>863</v>
      </c>
      <c r="C1" s="68"/>
      <c r="D1" s="68"/>
      <c r="E1" s="68"/>
      <c r="F1" s="68"/>
      <c r="G1" s="68"/>
    </row>
    <row r="2" spans="2:7" ht="16.5" customHeight="1">
      <c r="B2" s="309" t="s">
        <v>174</v>
      </c>
      <c r="C2" s="360"/>
    </row>
    <row r="3" spans="2:7" ht="16.5" customHeight="1">
      <c r="B3" s="309" t="s">
        <v>175</v>
      </c>
      <c r="C3" s="360"/>
    </row>
    <row r="4" spans="2:7" ht="16.5" customHeight="1">
      <c r="B4" s="309" t="s">
        <v>176</v>
      </c>
      <c r="C4" s="361"/>
    </row>
    <row r="5" spans="2:7" ht="12.75" hidden="1" customHeight="1"/>
    <row r="6" spans="2:7" ht="12.75" customHeight="1">
      <c r="B6" s="69" t="s">
        <v>177</v>
      </c>
    </row>
    <row r="7" spans="2:7" ht="12.75" customHeight="1">
      <c r="B7" s="419" t="s">
        <v>181</v>
      </c>
      <c r="C7" s="419" t="s">
        <v>182</v>
      </c>
      <c r="D7" s="419" t="s">
        <v>183</v>
      </c>
      <c r="E7" s="419" t="s">
        <v>184</v>
      </c>
      <c r="F7" s="419" t="s">
        <v>185</v>
      </c>
    </row>
    <row r="8" spans="2:7" ht="12.75" customHeight="1">
      <c r="B8" s="4"/>
      <c r="C8" s="929" t="s">
        <v>864</v>
      </c>
      <c r="D8" s="929"/>
      <c r="E8" s="929"/>
      <c r="F8" s="929"/>
    </row>
    <row r="9" spans="2:7" ht="12.75" customHeight="1">
      <c r="B9" s="420" t="s">
        <v>865</v>
      </c>
      <c r="C9" s="421"/>
      <c r="D9" s="422"/>
      <c r="E9" s="422"/>
      <c r="F9" s="422"/>
    </row>
    <row r="10" spans="2:7" ht="12.75" customHeight="1">
      <c r="B10" s="4"/>
      <c r="C10" s="423"/>
      <c r="D10" s="423"/>
      <c r="E10" s="423"/>
      <c r="F10" s="423"/>
    </row>
    <row r="11" spans="2:7" ht="12.75" customHeight="1">
      <c r="B11" s="4"/>
      <c r="C11" s="367" t="s">
        <v>866</v>
      </c>
      <c r="D11" s="367" t="s">
        <v>867</v>
      </c>
      <c r="E11" s="424" t="s">
        <v>868</v>
      </c>
      <c r="F11" s="424" t="s">
        <v>869</v>
      </c>
    </row>
    <row r="12" spans="2:7" ht="12.75" customHeight="1">
      <c r="B12" s="425" t="s">
        <v>870</v>
      </c>
      <c r="C12" s="426"/>
      <c r="D12" s="426"/>
      <c r="E12" s="426"/>
      <c r="F12" s="426"/>
    </row>
    <row r="13" spans="2:7" ht="12.75" customHeight="1">
      <c r="B13" s="427" t="s">
        <v>871</v>
      </c>
      <c r="C13" s="70">
        <f ca="1">SUM(D13:F13)</f>
        <v>0</v>
      </c>
      <c r="D13" s="70">
        <f>'CA.R.1 CB composition'!D41</f>
        <v>0</v>
      </c>
      <c r="E13" s="70">
        <f ca="1">'CA.R.1 CB composition'!E57</f>
        <v>0</v>
      </c>
      <c r="F13" s="70">
        <f ca="1">'CA.R.1 CB composition'!E82</f>
        <v>0</v>
      </c>
    </row>
    <row r="14" spans="2:7" ht="12.75" customHeight="1">
      <c r="B14" s="427" t="s">
        <v>872</v>
      </c>
      <c r="C14" s="70">
        <f ca="1">SUM(D14:F14)</f>
        <v>0</v>
      </c>
      <c r="D14" s="70">
        <f>'CA.R.1 CB composition'!D41</f>
        <v>0</v>
      </c>
      <c r="E14" s="70">
        <f ca="1">'CA.R.1 CB composition'!E57</f>
        <v>0</v>
      </c>
      <c r="F14" s="428"/>
    </row>
    <row r="15" spans="2:7" ht="12.75" customHeight="1">
      <c r="B15" s="429"/>
      <c r="C15" s="60"/>
      <c r="D15" s="60"/>
      <c r="E15" s="4"/>
      <c r="F15" s="4"/>
    </row>
    <row r="16" spans="2:7" ht="38.25" customHeight="1">
      <c r="B16" s="429"/>
      <c r="C16" s="430" t="s">
        <v>256</v>
      </c>
      <c r="D16" s="430" t="s">
        <v>873</v>
      </c>
      <c r="E16" s="430" t="s">
        <v>874</v>
      </c>
      <c r="F16" s="4"/>
    </row>
    <row r="17" spans="1:8" ht="12.75" customHeight="1">
      <c r="A17" s="431"/>
      <c r="B17" s="425" t="s">
        <v>875</v>
      </c>
      <c r="C17" s="70">
        <f>'B.G.R.1 GI Results (Total)'!$D$20</f>
        <v>0</v>
      </c>
      <c r="D17" s="70">
        <f>C17-E17</f>
        <v>0</v>
      </c>
      <c r="E17" s="70">
        <f>SUM('B.G.R.1A GI Results (AY)'!DO16,'B.G.R.1A GI Results (AY)'!DO19,'B.G.R.1A GI Results (AY)'!EA16,'B.G.R.1A GI Results (AY)'!EA19)+SUM('B.G.R.1B GI Results (UY)'!EM16+'B.G.R.1B GI Results (UY)'!EM19+'B.G.R.1B GI Results (UY)'!EY16+'B.G.R.1B GI Results (UY)'!EY19)</f>
        <v>0</v>
      </c>
      <c r="F17" s="4"/>
    </row>
    <row r="18" spans="1:8" ht="12.75" customHeight="1">
      <c r="A18" s="431"/>
      <c r="B18" s="425" t="s">
        <v>876</v>
      </c>
      <c r="C18" s="70">
        <f>SUM(C19:C20)</f>
        <v>0</v>
      </c>
      <c r="D18" s="70">
        <f t="shared" ref="D18:E18" si="0">SUM(D19:D20)</f>
        <v>0</v>
      </c>
      <c r="E18" s="70">
        <f t="shared" si="0"/>
        <v>0</v>
      </c>
      <c r="F18" s="432"/>
      <c r="G18" s="71"/>
      <c r="H18" s="71"/>
    </row>
    <row r="19" spans="1:8" ht="12.75" customHeight="1">
      <c r="A19" s="431"/>
      <c r="B19" s="433" t="s">
        <v>400</v>
      </c>
      <c r="C19" s="70">
        <f>SUM('F.G.1_ClaimLiab'!$E$10,'F.G.1_ClaimLiab'!$E$45)</f>
        <v>0</v>
      </c>
      <c r="D19" s="70">
        <f>C19-E19</f>
        <v>0</v>
      </c>
      <c r="E19" s="70">
        <f>SUM('F.G.1_ClaimLiab'!$E$60,'F.G.1_ClaimLiab'!$E$85,'F.G.1_ClaimLiab'!$E$110,'F.G.1_ClaimLiab'!$E$135)</f>
        <v>0</v>
      </c>
      <c r="F19" s="432"/>
      <c r="G19" s="71"/>
      <c r="H19" s="71"/>
    </row>
    <row r="20" spans="1:8" ht="12.75" customHeight="1">
      <c r="A20" s="431"/>
      <c r="B20" s="433" t="s">
        <v>877</v>
      </c>
      <c r="C20" s="70">
        <f>'CA.L.1.U URR'!$G$216</f>
        <v>0</v>
      </c>
      <c r="D20" s="70">
        <f>'CA.L.1.U URR'!$G$198+'CA.L.1.U URR'!$G$162</f>
        <v>0</v>
      </c>
      <c r="E20" s="70">
        <f>'CA.L.1.U URR'!$G$185</f>
        <v>0</v>
      </c>
      <c r="F20" s="432"/>
      <c r="G20" s="71"/>
      <c r="H20" s="71"/>
    </row>
    <row r="21" spans="1:8" ht="25.5" customHeight="1">
      <c r="A21" s="431"/>
      <c r="B21" s="434" t="s">
        <v>878</v>
      </c>
      <c r="C21" s="70">
        <f>MAX(D17,D18)</f>
        <v>0</v>
      </c>
      <c r="D21" s="72"/>
      <c r="E21" s="72"/>
      <c r="F21" s="432"/>
      <c r="G21" s="71"/>
      <c r="H21" s="71"/>
    </row>
    <row r="22" spans="1:8" ht="12.75" customHeight="1">
      <c r="A22" s="431"/>
      <c r="B22" s="425" t="s">
        <v>879</v>
      </c>
      <c r="C22" s="70">
        <f>MAX(IF(C21&gt;200000,40000+(C21-200000)*0.1,C21*0.2),20000)</f>
        <v>20000</v>
      </c>
      <c r="D22" s="72"/>
      <c r="E22" s="72"/>
      <c r="F22" s="4"/>
    </row>
    <row r="23" spans="1:8" ht="12.75" customHeight="1">
      <c r="A23" s="431"/>
      <c r="B23" s="72"/>
      <c r="C23" s="72"/>
      <c r="D23" s="72"/>
      <c r="E23" s="72"/>
      <c r="F23" s="4"/>
    </row>
    <row r="24" spans="1:8" ht="12.75" hidden="1" customHeight="1">
      <c r="A24" s="431"/>
      <c r="B24" s="4"/>
      <c r="C24" s="4"/>
      <c r="D24" s="4"/>
      <c r="E24" s="4"/>
      <c r="F24" s="4"/>
    </row>
    <row r="25" spans="1:8" ht="12.75" customHeight="1">
      <c r="A25" s="431"/>
      <c r="B25" s="435" t="s">
        <v>880</v>
      </c>
      <c r="C25" s="73">
        <f ca="1">C13/C22</f>
        <v>0</v>
      </c>
      <c r="D25" s="4"/>
      <c r="E25" s="4"/>
      <c r="F25" s="4"/>
    </row>
    <row r="26" spans="1:8" ht="12.75" customHeight="1">
      <c r="B26" s="427" t="s">
        <v>881</v>
      </c>
      <c r="C26" s="73">
        <f ca="1">C13/C22</f>
        <v>0</v>
      </c>
      <c r="D26" s="4"/>
      <c r="E26" s="4"/>
      <c r="F26" s="4"/>
    </row>
    <row r="27" spans="1:8" ht="12.75" customHeight="1">
      <c r="B27" s="427" t="s">
        <v>882</v>
      </c>
      <c r="C27" s="74">
        <f ca="1">MAX(C22-C13,0)</f>
        <v>20000</v>
      </c>
      <c r="D27" s="4"/>
      <c r="E27" s="4"/>
      <c r="F27" s="4"/>
    </row>
    <row r="28" spans="1:8" ht="12.75" customHeight="1">
      <c r="B28" s="427" t="s">
        <v>883</v>
      </c>
      <c r="C28" s="73">
        <f ca="1">C14/C22</f>
        <v>0</v>
      </c>
      <c r="D28" s="4"/>
      <c r="E28" s="4"/>
      <c r="F28" s="4"/>
    </row>
    <row r="29" spans="1:8" ht="12.75" customHeight="1">
      <c r="B29" s="4"/>
      <c r="C29" s="4"/>
      <c r="D29" s="4"/>
      <c r="E29" s="4"/>
      <c r="F29" s="4"/>
    </row>
    <row r="30" spans="1:8" ht="12.75" customHeight="1">
      <c r="B30" s="320" t="s">
        <v>884</v>
      </c>
      <c r="C30" s="320"/>
      <c r="D30" s="4"/>
      <c r="E30" s="4"/>
      <c r="F30" s="4"/>
    </row>
    <row r="31" spans="1:8" ht="12.75" customHeight="1">
      <c r="B31" s="1" t="s">
        <v>386</v>
      </c>
      <c r="C31" s="136" t="str">
        <f>IF((C9-SUM('F.G.2_PL'!E146,'F.G.1_ClaimLiab'!E146))&lt;0,"Commentary Required","OK")</f>
        <v>OK</v>
      </c>
      <c r="D31" s="4"/>
      <c r="E31" s="4"/>
      <c r="F31" s="4"/>
    </row>
    <row r="32" spans="1:8">
      <c r="B32" s="1" t="s">
        <v>384</v>
      </c>
      <c r="C32" s="57"/>
      <c r="D32" s="4"/>
      <c r="E32" s="4"/>
      <c r="F32" s="4"/>
    </row>
  </sheetData>
  <sheetProtection insertHyperlinks="0"/>
  <mergeCells count="1">
    <mergeCell ref="C8:F8"/>
  </mergeCells>
  <phoneticPr fontId="46" type="noConversion"/>
  <conditionalFormatting sqref="C31">
    <cfRule type="cellIs" dxfId="115" priority="1" operator="equal">
      <formula>"Commentary Required"</formula>
    </cfRule>
    <cfRule type="cellIs" dxfId="114" priority="2" operator="equal">
      <formula>"OK"</formula>
    </cfRule>
    <cfRule type="cellIs" dxfId="113" priority="3" operator="equal">
      <formula>"Error"</formula>
    </cfRule>
  </conditionalFormatting>
  <dataValidations count="1">
    <dataValidation type="decimal" allowBlank="1" showInputMessage="1" showErrorMessage="1" errorTitle="Error" error="Please enter a number of +/- 11 digits" sqref="C9" xr:uid="{00000000-0002-0000-1300-000000000000}">
      <formula1>-99999999999</formula1>
      <formula2>99999999999</formula2>
    </dataValidation>
  </dataValidations>
  <pageMargins left="0.7" right="0.7" top="0.75" bottom="0.75" header="0.3" footer="0.3"/>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9"/>
  <dimension ref="A1:AE216"/>
  <sheetViews>
    <sheetView showGridLines="0" topLeftCell="D1" zoomScaleNormal="100" workbookViewId="0">
      <selection activeCell="D1" sqref="D1"/>
    </sheetView>
  </sheetViews>
  <sheetFormatPr defaultColWidth="9.28515625" defaultRowHeight="15"/>
  <cols>
    <col min="1" max="3" width="3.28515625" style="75" hidden="1" customWidth="1"/>
    <col min="4" max="4" width="40" style="5" customWidth="1"/>
    <col min="5" max="6" width="13.7109375" style="5" customWidth="1"/>
    <col min="7" max="7" width="16.28515625" style="5" customWidth="1"/>
    <col min="8" max="8" width="3.42578125" style="3" customWidth="1"/>
    <col min="9" max="28" width="9.28515625" style="3"/>
    <col min="29" max="29" width="9.7109375" style="76" customWidth="1"/>
    <col min="30" max="30" width="9.28515625" style="76" customWidth="1"/>
    <col min="31" max="31" width="36" style="76" customWidth="1"/>
    <col min="32" max="16384" width="9.28515625" style="3"/>
  </cols>
  <sheetData>
    <row r="1" spans="1:31" ht="16.5" customHeight="1">
      <c r="A1" s="3"/>
      <c r="B1" s="3"/>
      <c r="C1" s="3"/>
      <c r="D1" s="67" t="s">
        <v>885</v>
      </c>
      <c r="E1" s="68"/>
      <c r="F1" s="68"/>
      <c r="G1" s="68"/>
      <c r="AC1" s="3"/>
      <c r="AD1" s="3"/>
      <c r="AE1" s="3"/>
    </row>
    <row r="2" spans="1:31" ht="16.5" customHeight="1">
      <c r="A2" s="3"/>
      <c r="B2" s="3"/>
      <c r="C2" s="3"/>
      <c r="D2"/>
      <c r="E2"/>
      <c r="F2" s="3"/>
      <c r="G2" s="3"/>
      <c r="AC2" s="3"/>
      <c r="AD2" s="3"/>
      <c r="AE2" s="3"/>
    </row>
    <row r="3" spans="1:31" ht="16.5" customHeight="1">
      <c r="A3" s="3"/>
      <c r="B3" s="3"/>
      <c r="C3" s="3"/>
      <c r="D3"/>
      <c r="E3"/>
      <c r="F3" s="3"/>
      <c r="G3" s="3"/>
      <c r="AC3" s="3"/>
      <c r="AD3" s="3"/>
      <c r="AE3" s="3"/>
    </row>
    <row r="4" spans="1:31" ht="16.5" customHeight="1">
      <c r="A4" s="3"/>
      <c r="B4" s="3"/>
      <c r="C4" s="3"/>
      <c r="D4"/>
      <c r="E4"/>
      <c r="F4" s="3"/>
      <c r="G4" s="3"/>
      <c r="AC4" s="3"/>
      <c r="AD4" s="3"/>
      <c r="AE4" s="3"/>
    </row>
    <row r="5" spans="1:31" ht="15" hidden="1" customHeight="1"/>
    <row r="6" spans="1:31" ht="15.75" customHeight="1" thickBot="1">
      <c r="D6" s="36" t="s">
        <v>177</v>
      </c>
    </row>
    <row r="7" spans="1:31" ht="15.75" customHeight="1" thickBot="1">
      <c r="D7" s="240" t="s">
        <v>181</v>
      </c>
      <c r="E7" s="242" t="s">
        <v>182</v>
      </c>
      <c r="F7" s="242" t="s">
        <v>183</v>
      </c>
      <c r="G7" s="240" t="s">
        <v>184</v>
      </c>
    </row>
    <row r="8" spans="1:31" ht="40.15" customHeight="1">
      <c r="D8" s="930" t="s">
        <v>886</v>
      </c>
      <c r="E8" s="861" t="s">
        <v>566</v>
      </c>
      <c r="F8" s="861" t="s">
        <v>887</v>
      </c>
      <c r="G8" s="861" t="s">
        <v>888</v>
      </c>
    </row>
    <row r="9" spans="1:31" ht="15" customHeight="1" thickBot="1">
      <c r="D9" s="931"/>
      <c r="E9" s="862"/>
      <c r="F9" s="862"/>
      <c r="G9" s="862"/>
    </row>
    <row r="10" spans="1:31" ht="15.75" customHeight="1" thickBot="1">
      <c r="A10" s="75" t="s">
        <v>254</v>
      </c>
      <c r="D10" s="436" t="s">
        <v>412</v>
      </c>
      <c r="E10" s="77">
        <f>'F.G.2_PL'!E10</f>
        <v>0</v>
      </c>
      <c r="F10" s="77">
        <f>'F.G.2A_PL_Recog'!N10-'F.G.2A_PL_Recog'!O10</f>
        <v>0</v>
      </c>
      <c r="G10" s="77">
        <f>E10-F10</f>
        <v>0</v>
      </c>
      <c r="AC10" s="76" t="s">
        <v>254</v>
      </c>
    </row>
    <row r="11" spans="1:31" ht="15.75" customHeight="1" thickBot="1">
      <c r="A11" s="75" t="s">
        <v>254</v>
      </c>
      <c r="B11" s="75" t="s">
        <v>889</v>
      </c>
      <c r="D11" s="437" t="s">
        <v>414</v>
      </c>
      <c r="E11" s="77">
        <f>'F.G.2_PL'!E11</f>
        <v>0</v>
      </c>
      <c r="F11" s="77">
        <f>'F.G.2A_PL_Recog'!N11-'F.G.2A_PL_Recog'!O11</f>
        <v>0</v>
      </c>
      <c r="G11" s="77">
        <f t="shared" ref="G11:G74" si="0">E11-F11</f>
        <v>0</v>
      </c>
      <c r="AC11" s="76" t="s">
        <v>254</v>
      </c>
      <c r="AD11" s="76" t="s">
        <v>889</v>
      </c>
    </row>
    <row r="12" spans="1:31" ht="15.75" customHeight="1" thickBot="1">
      <c r="A12" s="75" t="s">
        <v>254</v>
      </c>
      <c r="B12" s="75" t="s">
        <v>889</v>
      </c>
      <c r="C12" s="75" t="s">
        <v>260</v>
      </c>
      <c r="D12" s="438" t="s">
        <v>260</v>
      </c>
      <c r="E12" s="439">
        <f>'F.G.2_PL'!E12</f>
        <v>0</v>
      </c>
      <c r="F12" s="77">
        <f>'F.G.2A_PL_Recog'!N12-'F.G.2A_PL_Recog'!O12</f>
        <v>0</v>
      </c>
      <c r="G12" s="439">
        <f t="shared" si="0"/>
        <v>0</v>
      </c>
      <c r="AC12" s="76" t="s">
        <v>254</v>
      </c>
      <c r="AD12" s="76" t="s">
        <v>889</v>
      </c>
      <c r="AE12" s="76" t="s">
        <v>260</v>
      </c>
    </row>
    <row r="13" spans="1:31" ht="15.75" customHeight="1" thickBot="1">
      <c r="A13" s="75" t="s">
        <v>254</v>
      </c>
      <c r="B13" s="75" t="s">
        <v>889</v>
      </c>
      <c r="C13" s="75" t="s">
        <v>261</v>
      </c>
      <c r="D13" s="438" t="s">
        <v>261</v>
      </c>
      <c r="E13" s="439">
        <f>'F.G.2_PL'!E13</f>
        <v>0</v>
      </c>
      <c r="F13" s="77">
        <f>'F.G.2A_PL_Recog'!N13-'F.G.2A_PL_Recog'!O13</f>
        <v>0</v>
      </c>
      <c r="G13" s="439">
        <f t="shared" si="0"/>
        <v>0</v>
      </c>
      <c r="AC13" s="76" t="s">
        <v>254</v>
      </c>
      <c r="AD13" s="76" t="s">
        <v>889</v>
      </c>
      <c r="AE13" s="76" t="s">
        <v>261</v>
      </c>
    </row>
    <row r="14" spans="1:31" ht="15.75" customHeight="1" thickBot="1">
      <c r="A14" s="75" t="s">
        <v>254</v>
      </c>
      <c r="B14" s="75" t="s">
        <v>889</v>
      </c>
      <c r="C14" s="75" t="s">
        <v>890</v>
      </c>
      <c r="D14" s="438" t="s">
        <v>890</v>
      </c>
      <c r="E14" s="439">
        <f>'F.G.2_PL'!E14</f>
        <v>0</v>
      </c>
      <c r="F14" s="77">
        <f>'F.G.2A_PL_Recog'!N14-'F.G.2A_PL_Recog'!O14</f>
        <v>0</v>
      </c>
      <c r="G14" s="439">
        <f t="shared" si="0"/>
        <v>0</v>
      </c>
      <c r="AC14" s="76" t="s">
        <v>254</v>
      </c>
      <c r="AD14" s="76" t="s">
        <v>889</v>
      </c>
      <c r="AE14" s="76" t="s">
        <v>890</v>
      </c>
    </row>
    <row r="15" spans="1:31" ht="15.75" customHeight="1" thickBot="1">
      <c r="A15" s="75" t="s">
        <v>254</v>
      </c>
      <c r="B15" s="75" t="s">
        <v>889</v>
      </c>
      <c r="C15" s="75" t="s">
        <v>891</v>
      </c>
      <c r="D15" s="438" t="s">
        <v>891</v>
      </c>
      <c r="E15" s="439">
        <f>'F.G.2_PL'!E15</f>
        <v>0</v>
      </c>
      <c r="F15" s="77">
        <f>'F.G.2A_PL_Recog'!N15-'F.G.2A_PL_Recog'!O15</f>
        <v>0</v>
      </c>
      <c r="G15" s="439">
        <f t="shared" si="0"/>
        <v>0</v>
      </c>
      <c r="AC15" s="76" t="s">
        <v>254</v>
      </c>
      <c r="AD15" s="76" t="s">
        <v>889</v>
      </c>
      <c r="AE15" s="76" t="s">
        <v>891</v>
      </c>
    </row>
    <row r="16" spans="1:31" ht="15.75" customHeight="1" thickBot="1">
      <c r="A16" s="75" t="s">
        <v>254</v>
      </c>
      <c r="B16" s="75" t="s">
        <v>889</v>
      </c>
      <c r="C16" s="75" t="s">
        <v>425</v>
      </c>
      <c r="D16" s="438" t="s">
        <v>425</v>
      </c>
      <c r="E16" s="439">
        <f>'F.G.2_PL'!E16</f>
        <v>0</v>
      </c>
      <c r="F16" s="77">
        <f>'F.G.2A_PL_Recog'!N16-'F.G.2A_PL_Recog'!O16</f>
        <v>0</v>
      </c>
      <c r="G16" s="439">
        <f t="shared" si="0"/>
        <v>0</v>
      </c>
      <c r="AC16" s="76" t="s">
        <v>254</v>
      </c>
      <c r="AD16" s="76" t="s">
        <v>889</v>
      </c>
      <c r="AE16" s="76" t="s">
        <v>425</v>
      </c>
    </row>
    <row r="17" spans="1:31" ht="15.75" customHeight="1" thickBot="1">
      <c r="A17" s="75" t="s">
        <v>254</v>
      </c>
      <c r="B17" s="75" t="s">
        <v>889</v>
      </c>
      <c r="C17" s="75" t="s">
        <v>263</v>
      </c>
      <c r="D17" s="438" t="s">
        <v>263</v>
      </c>
      <c r="E17" s="439">
        <f>'F.G.2_PL'!E17</f>
        <v>0</v>
      </c>
      <c r="F17" s="77">
        <f>'F.G.2A_PL_Recog'!N17-'F.G.2A_PL_Recog'!O17</f>
        <v>0</v>
      </c>
      <c r="G17" s="439">
        <f t="shared" si="0"/>
        <v>0</v>
      </c>
      <c r="AC17" s="76" t="s">
        <v>254</v>
      </c>
      <c r="AD17" s="76" t="s">
        <v>889</v>
      </c>
      <c r="AE17" s="76" t="s">
        <v>263</v>
      </c>
    </row>
    <row r="18" spans="1:31" ht="15.75" customHeight="1" thickBot="1">
      <c r="A18" s="75" t="s">
        <v>254</v>
      </c>
      <c r="B18" s="75" t="s">
        <v>889</v>
      </c>
      <c r="C18" s="75" t="s">
        <v>892</v>
      </c>
      <c r="D18" s="438" t="s">
        <v>892</v>
      </c>
      <c r="E18" s="439">
        <f>'F.G.2_PL'!E18</f>
        <v>0</v>
      </c>
      <c r="F18" s="77">
        <f>'F.G.2A_PL_Recog'!N18-'F.G.2A_PL_Recog'!O18</f>
        <v>0</v>
      </c>
      <c r="G18" s="439">
        <f t="shared" si="0"/>
        <v>0</v>
      </c>
      <c r="AC18" s="76" t="s">
        <v>254</v>
      </c>
      <c r="AD18" s="76" t="s">
        <v>889</v>
      </c>
      <c r="AE18" s="76" t="s">
        <v>892</v>
      </c>
    </row>
    <row r="19" spans="1:31" ht="15.75" customHeight="1" thickBot="1">
      <c r="A19" s="75" t="s">
        <v>254</v>
      </c>
      <c r="B19" s="75" t="s">
        <v>889</v>
      </c>
      <c r="C19" s="75" t="s">
        <v>432</v>
      </c>
      <c r="D19" s="440" t="s">
        <v>432</v>
      </c>
      <c r="E19" s="441">
        <f>'F.G.2_PL'!E19</f>
        <v>0</v>
      </c>
      <c r="F19" s="77">
        <f>'F.G.2A_PL_Recog'!N19-'F.G.2A_PL_Recog'!O19</f>
        <v>0</v>
      </c>
      <c r="G19" s="441">
        <f t="shared" si="0"/>
        <v>0</v>
      </c>
      <c r="AC19" s="76" t="s">
        <v>254</v>
      </c>
      <c r="AD19" s="76" t="s">
        <v>889</v>
      </c>
      <c r="AE19" s="76" t="s">
        <v>432</v>
      </c>
    </row>
    <row r="20" spans="1:31" ht="15.75" customHeight="1" thickBot="1">
      <c r="A20" s="75" t="s">
        <v>254</v>
      </c>
      <c r="B20" s="75" t="s">
        <v>889</v>
      </c>
      <c r="C20" s="75" t="s">
        <v>435</v>
      </c>
      <c r="D20" s="440" t="s">
        <v>435</v>
      </c>
      <c r="E20" s="441">
        <f>'F.G.2_PL'!E20</f>
        <v>0</v>
      </c>
      <c r="F20" s="77">
        <f>'F.G.2A_PL_Recog'!N20-'F.G.2A_PL_Recog'!O20</f>
        <v>0</v>
      </c>
      <c r="G20" s="441">
        <f t="shared" si="0"/>
        <v>0</v>
      </c>
      <c r="AC20" s="76" t="s">
        <v>254</v>
      </c>
      <c r="AD20" s="76" t="s">
        <v>889</v>
      </c>
      <c r="AE20" s="76" t="s">
        <v>435</v>
      </c>
    </row>
    <row r="21" spans="1:31" ht="15.75" customHeight="1" thickBot="1">
      <c r="A21" s="75" t="s">
        <v>254</v>
      </c>
      <c r="B21" s="75" t="s">
        <v>889</v>
      </c>
      <c r="C21" s="75" t="s">
        <v>265</v>
      </c>
      <c r="D21" s="438" t="s">
        <v>265</v>
      </c>
      <c r="E21" s="439">
        <f>'F.G.2_PL'!E21</f>
        <v>0</v>
      </c>
      <c r="F21" s="77">
        <f>'F.G.2A_PL_Recog'!N21-'F.G.2A_PL_Recog'!O21</f>
        <v>0</v>
      </c>
      <c r="G21" s="439">
        <f t="shared" si="0"/>
        <v>0</v>
      </c>
      <c r="AC21" s="76" t="s">
        <v>254</v>
      </c>
      <c r="AD21" s="76" t="s">
        <v>889</v>
      </c>
      <c r="AE21" s="76" t="s">
        <v>265</v>
      </c>
    </row>
    <row r="22" spans="1:31" ht="15.75" customHeight="1" thickBot="1">
      <c r="A22" s="75" t="s">
        <v>254</v>
      </c>
      <c r="B22" s="75" t="s">
        <v>889</v>
      </c>
      <c r="C22" s="75" t="s">
        <v>893</v>
      </c>
      <c r="D22" s="440" t="s">
        <v>439</v>
      </c>
      <c r="E22" s="441">
        <f>'F.G.2_PL'!E22</f>
        <v>0</v>
      </c>
      <c r="F22" s="77">
        <f>'F.G.2A_PL_Recog'!N22-'F.G.2A_PL_Recog'!O22</f>
        <v>0</v>
      </c>
      <c r="G22" s="441">
        <f t="shared" si="0"/>
        <v>0</v>
      </c>
      <c r="AC22" s="76" t="s">
        <v>254</v>
      </c>
      <c r="AD22" s="76" t="s">
        <v>889</v>
      </c>
      <c r="AE22" s="76" t="s">
        <v>893</v>
      </c>
    </row>
    <row r="23" spans="1:31" ht="15.75" customHeight="1" thickBot="1">
      <c r="A23" s="75" t="s">
        <v>254</v>
      </c>
      <c r="B23" s="75" t="s">
        <v>889</v>
      </c>
      <c r="C23" s="75" t="s">
        <v>894</v>
      </c>
      <c r="D23" s="440" t="s">
        <v>442</v>
      </c>
      <c r="E23" s="441">
        <f>'F.G.2_PL'!E23</f>
        <v>0</v>
      </c>
      <c r="F23" s="77">
        <f>'F.G.2A_PL_Recog'!N23-'F.G.2A_PL_Recog'!O23</f>
        <v>0</v>
      </c>
      <c r="G23" s="441">
        <f t="shared" si="0"/>
        <v>0</v>
      </c>
      <c r="AC23" s="76" t="s">
        <v>254</v>
      </c>
      <c r="AD23" s="76" t="s">
        <v>889</v>
      </c>
      <c r="AE23" s="76" t="s">
        <v>894</v>
      </c>
    </row>
    <row r="24" spans="1:31" ht="15.75" customHeight="1" thickBot="1">
      <c r="A24" s="75" t="s">
        <v>254</v>
      </c>
      <c r="B24" s="75" t="s">
        <v>889</v>
      </c>
      <c r="C24" s="75" t="s">
        <v>266</v>
      </c>
      <c r="D24" s="438" t="s">
        <v>266</v>
      </c>
      <c r="E24" s="439">
        <f>'F.G.2_PL'!E24</f>
        <v>0</v>
      </c>
      <c r="F24" s="77">
        <f>'F.G.2A_PL_Recog'!N24-'F.G.2A_PL_Recog'!O24</f>
        <v>0</v>
      </c>
      <c r="G24" s="439">
        <f t="shared" si="0"/>
        <v>0</v>
      </c>
      <c r="AC24" s="76" t="s">
        <v>254</v>
      </c>
      <c r="AD24" s="76" t="s">
        <v>889</v>
      </c>
      <c r="AE24" s="76" t="s">
        <v>266</v>
      </c>
    </row>
    <row r="25" spans="1:31" ht="15.75" customHeight="1" thickBot="1">
      <c r="A25" s="75" t="s">
        <v>254</v>
      </c>
      <c r="B25" s="75" t="s">
        <v>889</v>
      </c>
      <c r="C25" s="75" t="s">
        <v>569</v>
      </c>
      <c r="D25" s="440" t="s">
        <v>895</v>
      </c>
      <c r="E25" s="441">
        <f>'F.G.2_PL'!E25</f>
        <v>0</v>
      </c>
      <c r="F25" s="77">
        <f>'F.G.2A_PL_Recog'!N25-'F.G.2A_PL_Recog'!O25</f>
        <v>0</v>
      </c>
      <c r="G25" s="441">
        <f t="shared" si="0"/>
        <v>0</v>
      </c>
      <c r="AC25" s="76" t="s">
        <v>254</v>
      </c>
      <c r="AD25" s="76" t="s">
        <v>889</v>
      </c>
      <c r="AE25" s="76" t="s">
        <v>569</v>
      </c>
    </row>
    <row r="26" spans="1:31" ht="15.75" customHeight="1" thickBot="1">
      <c r="A26" s="75" t="s">
        <v>254</v>
      </c>
      <c r="B26" s="75" t="s">
        <v>889</v>
      </c>
      <c r="C26" s="75" t="s">
        <v>12</v>
      </c>
      <c r="D26" s="440" t="s">
        <v>896</v>
      </c>
      <c r="E26" s="441">
        <f>'F.G.2_PL'!E26</f>
        <v>0</v>
      </c>
      <c r="F26" s="77">
        <f>'F.G.2A_PL_Recog'!N26-'F.G.2A_PL_Recog'!O26</f>
        <v>0</v>
      </c>
      <c r="G26" s="441">
        <f t="shared" si="0"/>
        <v>0</v>
      </c>
      <c r="AC26" s="76" t="s">
        <v>254</v>
      </c>
      <c r="AD26" s="76" t="s">
        <v>889</v>
      </c>
      <c r="AE26" s="76" t="s">
        <v>12</v>
      </c>
    </row>
    <row r="27" spans="1:31" ht="15.75" customHeight="1" thickBot="1">
      <c r="A27" s="75" t="s">
        <v>254</v>
      </c>
      <c r="B27" s="75" t="s">
        <v>889</v>
      </c>
      <c r="C27" s="75" t="s">
        <v>453</v>
      </c>
      <c r="D27" s="440" t="s">
        <v>453</v>
      </c>
      <c r="E27" s="441">
        <f>'F.G.2_PL'!E27</f>
        <v>0</v>
      </c>
      <c r="F27" s="77">
        <f>'F.G.2A_PL_Recog'!N27-'F.G.2A_PL_Recog'!O27</f>
        <v>0</v>
      </c>
      <c r="G27" s="441">
        <f t="shared" si="0"/>
        <v>0</v>
      </c>
      <c r="AC27" s="76" t="s">
        <v>254</v>
      </c>
      <c r="AD27" s="76" t="s">
        <v>889</v>
      </c>
      <c r="AE27" s="76" t="s">
        <v>453</v>
      </c>
    </row>
    <row r="28" spans="1:31" ht="15.75" customHeight="1" thickBot="1">
      <c r="A28" s="75" t="s">
        <v>254</v>
      </c>
      <c r="B28" s="75" t="s">
        <v>897</v>
      </c>
      <c r="D28" s="437" t="s">
        <v>456</v>
      </c>
      <c r="E28" s="77">
        <f>'F.G.2_PL'!E28</f>
        <v>0</v>
      </c>
      <c r="F28" s="77">
        <f>'F.G.2A_PL_Recog'!N28-'F.G.2A_PL_Recog'!O28</f>
        <v>0</v>
      </c>
      <c r="G28" s="77">
        <f t="shared" si="0"/>
        <v>0</v>
      </c>
      <c r="AC28" s="76" t="s">
        <v>254</v>
      </c>
      <c r="AD28" s="76" t="s">
        <v>897</v>
      </c>
    </row>
    <row r="29" spans="1:31" ht="15.75" customHeight="1" thickBot="1">
      <c r="A29" s="75" t="s">
        <v>254</v>
      </c>
      <c r="B29" s="75" t="s">
        <v>897</v>
      </c>
      <c r="C29" s="75" t="s">
        <v>260</v>
      </c>
      <c r="D29" s="438" t="s">
        <v>260</v>
      </c>
      <c r="E29" s="439">
        <f>'F.G.2_PL'!E29</f>
        <v>0</v>
      </c>
      <c r="F29" s="77">
        <f>'F.G.2A_PL_Recog'!N29-'F.G.2A_PL_Recog'!O29</f>
        <v>0</v>
      </c>
      <c r="G29" s="439">
        <f t="shared" si="0"/>
        <v>0</v>
      </c>
      <c r="AC29" s="76" t="s">
        <v>254</v>
      </c>
      <c r="AD29" s="76" t="s">
        <v>897</v>
      </c>
      <c r="AE29" s="76" t="s">
        <v>260</v>
      </c>
    </row>
    <row r="30" spans="1:31" ht="15.75" customHeight="1" thickBot="1">
      <c r="A30" s="75" t="s">
        <v>254</v>
      </c>
      <c r="B30" s="75" t="s">
        <v>897</v>
      </c>
      <c r="C30" s="75" t="s">
        <v>261</v>
      </c>
      <c r="D30" s="438" t="s">
        <v>261</v>
      </c>
      <c r="E30" s="439">
        <f>'F.G.2_PL'!E30</f>
        <v>0</v>
      </c>
      <c r="F30" s="77">
        <f>'F.G.2A_PL_Recog'!N30-'F.G.2A_PL_Recog'!O30</f>
        <v>0</v>
      </c>
      <c r="G30" s="439">
        <f t="shared" si="0"/>
        <v>0</v>
      </c>
      <c r="AC30" s="76" t="s">
        <v>254</v>
      </c>
      <c r="AD30" s="76" t="s">
        <v>897</v>
      </c>
      <c r="AE30" s="76" t="s">
        <v>261</v>
      </c>
    </row>
    <row r="31" spans="1:31" ht="15" customHeight="1" thickBot="1">
      <c r="A31" s="75" t="s">
        <v>254</v>
      </c>
      <c r="B31" s="75" t="s">
        <v>897</v>
      </c>
      <c r="C31" s="75" t="s">
        <v>890</v>
      </c>
      <c r="D31" s="438" t="s">
        <v>890</v>
      </c>
      <c r="E31" s="439">
        <f>'F.G.2_PL'!E31</f>
        <v>0</v>
      </c>
      <c r="F31" s="77">
        <f>'F.G.2A_PL_Recog'!N31-'F.G.2A_PL_Recog'!O31</f>
        <v>0</v>
      </c>
      <c r="G31" s="439">
        <f t="shared" si="0"/>
        <v>0</v>
      </c>
      <c r="AC31" s="76" t="s">
        <v>254</v>
      </c>
      <c r="AD31" s="76" t="s">
        <v>897</v>
      </c>
      <c r="AE31" s="76" t="s">
        <v>890</v>
      </c>
    </row>
    <row r="32" spans="1:31" ht="15.75" customHeight="1" thickBot="1">
      <c r="A32" s="75" t="s">
        <v>254</v>
      </c>
      <c r="B32" s="75" t="s">
        <v>897</v>
      </c>
      <c r="C32" s="75" t="s">
        <v>891</v>
      </c>
      <c r="D32" s="438" t="s">
        <v>891</v>
      </c>
      <c r="E32" s="439">
        <f>'F.G.2_PL'!E32</f>
        <v>0</v>
      </c>
      <c r="F32" s="77">
        <f>'F.G.2A_PL_Recog'!N32-'F.G.2A_PL_Recog'!O32</f>
        <v>0</v>
      </c>
      <c r="G32" s="439">
        <f t="shared" si="0"/>
        <v>0</v>
      </c>
      <c r="AC32" s="76" t="s">
        <v>254</v>
      </c>
      <c r="AD32" s="76" t="s">
        <v>897</v>
      </c>
      <c r="AE32" s="76" t="s">
        <v>891</v>
      </c>
    </row>
    <row r="33" spans="1:31" ht="15.75" customHeight="1" thickBot="1">
      <c r="A33" s="75" t="s">
        <v>254</v>
      </c>
      <c r="B33" s="75" t="s">
        <v>897</v>
      </c>
      <c r="C33" s="75" t="s">
        <v>425</v>
      </c>
      <c r="D33" s="438" t="s">
        <v>425</v>
      </c>
      <c r="E33" s="439">
        <f>'F.G.2_PL'!E33</f>
        <v>0</v>
      </c>
      <c r="F33" s="77">
        <f>'F.G.2A_PL_Recog'!N33-'F.G.2A_PL_Recog'!O33</f>
        <v>0</v>
      </c>
      <c r="G33" s="439">
        <f t="shared" si="0"/>
        <v>0</v>
      </c>
      <c r="AC33" s="76" t="s">
        <v>254</v>
      </c>
      <c r="AD33" s="76" t="s">
        <v>897</v>
      </c>
      <c r="AE33" s="76" t="s">
        <v>425</v>
      </c>
    </row>
    <row r="34" spans="1:31" ht="15.75" customHeight="1" thickBot="1">
      <c r="A34" s="75" t="s">
        <v>254</v>
      </c>
      <c r="B34" s="75" t="s">
        <v>897</v>
      </c>
      <c r="C34" s="75" t="s">
        <v>263</v>
      </c>
      <c r="D34" s="438" t="s">
        <v>263</v>
      </c>
      <c r="E34" s="439">
        <f>'F.G.2_PL'!E34</f>
        <v>0</v>
      </c>
      <c r="F34" s="77">
        <f>'F.G.2A_PL_Recog'!N34-'F.G.2A_PL_Recog'!O34</f>
        <v>0</v>
      </c>
      <c r="G34" s="439">
        <f t="shared" si="0"/>
        <v>0</v>
      </c>
      <c r="AC34" s="76" t="s">
        <v>254</v>
      </c>
      <c r="AD34" s="76" t="s">
        <v>897</v>
      </c>
      <c r="AE34" s="76" t="s">
        <v>263</v>
      </c>
    </row>
    <row r="35" spans="1:31" ht="15.75" customHeight="1" thickBot="1">
      <c r="A35" s="75" t="s">
        <v>254</v>
      </c>
      <c r="B35" s="75" t="s">
        <v>897</v>
      </c>
      <c r="C35" s="75" t="s">
        <v>892</v>
      </c>
      <c r="D35" s="438" t="s">
        <v>892</v>
      </c>
      <c r="E35" s="439">
        <f>'F.G.2_PL'!E35</f>
        <v>0</v>
      </c>
      <c r="F35" s="77">
        <f>'F.G.2A_PL_Recog'!N35-'F.G.2A_PL_Recog'!O35</f>
        <v>0</v>
      </c>
      <c r="G35" s="439">
        <f t="shared" si="0"/>
        <v>0</v>
      </c>
      <c r="AC35" s="76" t="s">
        <v>254</v>
      </c>
      <c r="AD35" s="76" t="s">
        <v>897</v>
      </c>
      <c r="AE35" s="76" t="s">
        <v>892</v>
      </c>
    </row>
    <row r="36" spans="1:31" ht="15.75" customHeight="1" thickBot="1">
      <c r="A36" s="75" t="s">
        <v>254</v>
      </c>
      <c r="B36" s="75" t="s">
        <v>897</v>
      </c>
      <c r="C36" s="75" t="s">
        <v>432</v>
      </c>
      <c r="D36" s="440" t="s">
        <v>432</v>
      </c>
      <c r="E36" s="441">
        <f>'F.G.2_PL'!E36</f>
        <v>0</v>
      </c>
      <c r="F36" s="77">
        <f>'F.G.2A_PL_Recog'!N36-'F.G.2A_PL_Recog'!O36</f>
        <v>0</v>
      </c>
      <c r="G36" s="441">
        <f t="shared" si="0"/>
        <v>0</v>
      </c>
      <c r="AC36" s="76" t="s">
        <v>254</v>
      </c>
      <c r="AD36" s="76" t="s">
        <v>897</v>
      </c>
      <c r="AE36" s="76" t="s">
        <v>432</v>
      </c>
    </row>
    <row r="37" spans="1:31" ht="15.75" customHeight="1" thickBot="1">
      <c r="A37" s="75" t="s">
        <v>254</v>
      </c>
      <c r="B37" s="75" t="s">
        <v>897</v>
      </c>
      <c r="C37" s="75" t="s">
        <v>435</v>
      </c>
      <c r="D37" s="440" t="s">
        <v>435</v>
      </c>
      <c r="E37" s="441">
        <f>'F.G.2_PL'!E37</f>
        <v>0</v>
      </c>
      <c r="F37" s="77">
        <f>'F.G.2A_PL_Recog'!N37-'F.G.2A_PL_Recog'!O37</f>
        <v>0</v>
      </c>
      <c r="G37" s="441">
        <f t="shared" si="0"/>
        <v>0</v>
      </c>
      <c r="AC37" s="76" t="s">
        <v>254</v>
      </c>
      <c r="AD37" s="76" t="s">
        <v>897</v>
      </c>
      <c r="AE37" s="76" t="s">
        <v>435</v>
      </c>
    </row>
    <row r="38" spans="1:31" ht="15.75" customHeight="1" thickBot="1">
      <c r="A38" s="75" t="s">
        <v>254</v>
      </c>
      <c r="B38" s="75" t="s">
        <v>897</v>
      </c>
      <c r="C38" s="75" t="s">
        <v>265</v>
      </c>
      <c r="D38" s="438" t="s">
        <v>265</v>
      </c>
      <c r="E38" s="439">
        <f>'F.G.2_PL'!E38</f>
        <v>0</v>
      </c>
      <c r="F38" s="77">
        <f>'F.G.2A_PL_Recog'!N38-'F.G.2A_PL_Recog'!O38</f>
        <v>0</v>
      </c>
      <c r="G38" s="439">
        <f t="shared" si="0"/>
        <v>0</v>
      </c>
      <c r="AC38" s="76" t="s">
        <v>254</v>
      </c>
      <c r="AD38" s="76" t="s">
        <v>897</v>
      </c>
      <c r="AE38" s="76" t="s">
        <v>265</v>
      </c>
    </row>
    <row r="39" spans="1:31" ht="15.75" customHeight="1" thickBot="1">
      <c r="A39" s="75" t="s">
        <v>254</v>
      </c>
      <c r="B39" s="75" t="s">
        <v>897</v>
      </c>
      <c r="C39" s="75" t="s">
        <v>893</v>
      </c>
      <c r="D39" s="440" t="s">
        <v>439</v>
      </c>
      <c r="E39" s="441">
        <f>'F.G.2_PL'!E39</f>
        <v>0</v>
      </c>
      <c r="F39" s="77">
        <f>'F.G.2A_PL_Recog'!N39-'F.G.2A_PL_Recog'!O39</f>
        <v>0</v>
      </c>
      <c r="G39" s="441">
        <f t="shared" si="0"/>
        <v>0</v>
      </c>
      <c r="AC39" s="76" t="s">
        <v>254</v>
      </c>
      <c r="AD39" s="76" t="s">
        <v>897</v>
      </c>
      <c r="AE39" s="76" t="s">
        <v>893</v>
      </c>
    </row>
    <row r="40" spans="1:31" ht="15.75" customHeight="1" thickBot="1">
      <c r="A40" s="75" t="s">
        <v>254</v>
      </c>
      <c r="B40" s="75" t="s">
        <v>897</v>
      </c>
      <c r="C40" s="75" t="s">
        <v>894</v>
      </c>
      <c r="D40" s="440" t="s">
        <v>442</v>
      </c>
      <c r="E40" s="441">
        <f>'F.G.2_PL'!E40</f>
        <v>0</v>
      </c>
      <c r="F40" s="77">
        <f>'F.G.2A_PL_Recog'!N40-'F.G.2A_PL_Recog'!O40</f>
        <v>0</v>
      </c>
      <c r="G40" s="441">
        <f t="shared" si="0"/>
        <v>0</v>
      </c>
      <c r="AC40" s="76" t="s">
        <v>254</v>
      </c>
      <c r="AD40" s="76" t="s">
        <v>897</v>
      </c>
      <c r="AE40" s="76" t="s">
        <v>894</v>
      </c>
    </row>
    <row r="41" spans="1:31" ht="15.75" customHeight="1" thickBot="1">
      <c r="A41" s="75" t="s">
        <v>254</v>
      </c>
      <c r="B41" s="75" t="s">
        <v>897</v>
      </c>
      <c r="C41" s="75" t="s">
        <v>266</v>
      </c>
      <c r="D41" s="438" t="s">
        <v>266</v>
      </c>
      <c r="E41" s="439">
        <f>'F.G.2_PL'!E41</f>
        <v>0</v>
      </c>
      <c r="F41" s="77">
        <f>'F.G.2A_PL_Recog'!N41-'F.G.2A_PL_Recog'!O41</f>
        <v>0</v>
      </c>
      <c r="G41" s="439">
        <f t="shared" si="0"/>
        <v>0</v>
      </c>
      <c r="AC41" s="76" t="s">
        <v>254</v>
      </c>
      <c r="AD41" s="76" t="s">
        <v>897</v>
      </c>
      <c r="AE41" s="76" t="s">
        <v>266</v>
      </c>
    </row>
    <row r="42" spans="1:31" ht="15.75" customHeight="1" thickBot="1">
      <c r="A42" s="75" t="s">
        <v>254</v>
      </c>
      <c r="B42" s="75" t="s">
        <v>897</v>
      </c>
      <c r="C42" s="75" t="s">
        <v>569</v>
      </c>
      <c r="D42" s="440" t="s">
        <v>569</v>
      </c>
      <c r="E42" s="441">
        <f>'F.G.2_PL'!E42</f>
        <v>0</v>
      </c>
      <c r="F42" s="77">
        <f>'F.G.2A_PL_Recog'!N42-'F.G.2A_PL_Recog'!O42</f>
        <v>0</v>
      </c>
      <c r="G42" s="441">
        <f t="shared" si="0"/>
        <v>0</v>
      </c>
      <c r="AC42" s="76" t="s">
        <v>254</v>
      </c>
      <c r="AD42" s="76" t="s">
        <v>897</v>
      </c>
      <c r="AE42" s="76" t="s">
        <v>569</v>
      </c>
    </row>
    <row r="43" spans="1:31" ht="15.75" customHeight="1" thickBot="1">
      <c r="A43" s="75" t="s">
        <v>254</v>
      </c>
      <c r="B43" s="75" t="s">
        <v>897</v>
      </c>
      <c r="C43" s="75" t="s">
        <v>12</v>
      </c>
      <c r="D43" s="440" t="s">
        <v>12</v>
      </c>
      <c r="E43" s="441">
        <f>'F.G.2_PL'!E43</f>
        <v>0</v>
      </c>
      <c r="F43" s="77">
        <f>'F.G.2A_PL_Recog'!N43-'F.G.2A_PL_Recog'!O43</f>
        <v>0</v>
      </c>
      <c r="G43" s="441">
        <f t="shared" si="0"/>
        <v>0</v>
      </c>
      <c r="AC43" s="76" t="s">
        <v>254</v>
      </c>
      <c r="AD43" s="76" t="s">
        <v>897</v>
      </c>
      <c r="AE43" s="76" t="s">
        <v>12</v>
      </c>
    </row>
    <row r="44" spans="1:31" ht="15.75" customHeight="1" thickBot="1">
      <c r="A44" s="75" t="s">
        <v>254</v>
      </c>
      <c r="B44" s="75" t="s">
        <v>897</v>
      </c>
      <c r="C44" s="75" t="s">
        <v>453</v>
      </c>
      <c r="D44" s="440" t="s">
        <v>453</v>
      </c>
      <c r="E44" s="441">
        <f>'F.G.2_PL'!E44</f>
        <v>0</v>
      </c>
      <c r="F44" s="77">
        <f>'F.G.2A_PL_Recog'!N44-'F.G.2A_PL_Recog'!O44</f>
        <v>0</v>
      </c>
      <c r="G44" s="441">
        <f t="shared" si="0"/>
        <v>0</v>
      </c>
      <c r="AC44" s="76" t="s">
        <v>254</v>
      </c>
      <c r="AD44" s="76" t="s">
        <v>897</v>
      </c>
      <c r="AE44" s="76" t="s">
        <v>453</v>
      </c>
    </row>
    <row r="45" spans="1:31" ht="15.75" customHeight="1" thickBot="1">
      <c r="A45" s="75" t="s">
        <v>898</v>
      </c>
      <c r="D45" s="442" t="s">
        <v>570</v>
      </c>
      <c r="E45" s="439">
        <f>'F.G.2_PL'!E45</f>
        <v>0</v>
      </c>
      <c r="F45" s="77">
        <f>'F.G.2A_PL_Recog'!N45-'F.G.2A_PL_Recog'!O45</f>
        <v>0</v>
      </c>
      <c r="G45" s="439">
        <f t="shared" si="0"/>
        <v>0</v>
      </c>
      <c r="AC45" s="76" t="s">
        <v>898</v>
      </c>
    </row>
    <row r="46" spans="1:31" ht="15.75" customHeight="1" thickBot="1">
      <c r="A46" s="75" t="s">
        <v>898</v>
      </c>
      <c r="B46" s="75" t="s">
        <v>889</v>
      </c>
      <c r="D46" s="437" t="s">
        <v>899</v>
      </c>
      <c r="E46" s="439">
        <f>'F.G.2_PL'!E46</f>
        <v>0</v>
      </c>
      <c r="F46" s="77">
        <f>'F.G.2A_PL_Recog'!N46-'F.G.2A_PL_Recog'!O46</f>
        <v>0</v>
      </c>
      <c r="G46" s="439">
        <f t="shared" si="0"/>
        <v>0</v>
      </c>
      <c r="AC46" s="76" t="s">
        <v>898</v>
      </c>
      <c r="AD46" s="76" t="s">
        <v>889</v>
      </c>
    </row>
    <row r="47" spans="1:31" ht="15.75" customHeight="1" thickBot="1">
      <c r="A47" s="75" t="s">
        <v>898</v>
      </c>
      <c r="B47" s="75" t="s">
        <v>889</v>
      </c>
      <c r="C47" s="75" t="s">
        <v>260</v>
      </c>
      <c r="D47" s="438" t="s">
        <v>260</v>
      </c>
      <c r="E47" s="439">
        <f>'F.G.2_PL'!E47</f>
        <v>0</v>
      </c>
      <c r="F47" s="77">
        <f>'F.G.2A_PL_Recog'!N47-'F.G.2A_PL_Recog'!O47</f>
        <v>0</v>
      </c>
      <c r="G47" s="439">
        <f t="shared" si="0"/>
        <v>0</v>
      </c>
      <c r="AC47" s="76" t="s">
        <v>898</v>
      </c>
      <c r="AD47" s="76" t="s">
        <v>889</v>
      </c>
      <c r="AE47" s="76" t="s">
        <v>260</v>
      </c>
    </row>
    <row r="48" spans="1:31" ht="15.75" customHeight="1" thickBot="1">
      <c r="A48" s="75" t="s">
        <v>898</v>
      </c>
      <c r="B48" s="75" t="s">
        <v>889</v>
      </c>
      <c r="C48" s="75" t="s">
        <v>261</v>
      </c>
      <c r="D48" s="438" t="s">
        <v>261</v>
      </c>
      <c r="E48" s="439">
        <f>'F.G.2_PL'!E48</f>
        <v>0</v>
      </c>
      <c r="F48" s="77">
        <f>'F.G.2A_PL_Recog'!N48-'F.G.2A_PL_Recog'!O48</f>
        <v>0</v>
      </c>
      <c r="G48" s="439">
        <f t="shared" si="0"/>
        <v>0</v>
      </c>
      <c r="AC48" s="76" t="s">
        <v>898</v>
      </c>
      <c r="AD48" s="76" t="s">
        <v>889</v>
      </c>
      <c r="AE48" s="76" t="s">
        <v>261</v>
      </c>
    </row>
    <row r="49" spans="1:31" ht="15.75" customHeight="1" thickBot="1">
      <c r="A49" s="75" t="s">
        <v>898</v>
      </c>
      <c r="B49" s="75" t="s">
        <v>889</v>
      </c>
      <c r="C49" s="75" t="s">
        <v>262</v>
      </c>
      <c r="D49" s="438" t="s">
        <v>262</v>
      </c>
      <c r="E49" s="439">
        <f>'F.G.2_PL'!E49</f>
        <v>0</v>
      </c>
      <c r="F49" s="77">
        <f>'F.G.2A_PL_Recog'!N49-'F.G.2A_PL_Recog'!O49</f>
        <v>0</v>
      </c>
      <c r="G49" s="439">
        <f t="shared" si="0"/>
        <v>0</v>
      </c>
      <c r="AC49" s="76" t="s">
        <v>898</v>
      </c>
      <c r="AD49" s="76" t="s">
        <v>889</v>
      </c>
      <c r="AE49" s="76" t="s">
        <v>262</v>
      </c>
    </row>
    <row r="50" spans="1:31" ht="15.75" customHeight="1" thickBot="1">
      <c r="A50" s="75" t="s">
        <v>898</v>
      </c>
      <c r="B50" s="75" t="s">
        <v>889</v>
      </c>
      <c r="C50" s="75" t="s">
        <v>890</v>
      </c>
      <c r="D50" s="440" t="s">
        <v>890</v>
      </c>
      <c r="E50" s="441">
        <f>'F.G.2_PL'!E50</f>
        <v>0</v>
      </c>
      <c r="F50" s="77">
        <f>'F.G.2A_PL_Recog'!N50-'F.G.2A_PL_Recog'!O50</f>
        <v>0</v>
      </c>
      <c r="G50" s="441">
        <f t="shared" si="0"/>
        <v>0</v>
      </c>
      <c r="AC50" s="76" t="s">
        <v>898</v>
      </c>
      <c r="AD50" s="76" t="s">
        <v>889</v>
      </c>
      <c r="AE50" s="76" t="s">
        <v>890</v>
      </c>
    </row>
    <row r="51" spans="1:31" ht="15.75" customHeight="1" thickBot="1">
      <c r="A51" s="75" t="s">
        <v>898</v>
      </c>
      <c r="B51" s="75" t="s">
        <v>889</v>
      </c>
      <c r="C51" s="75" t="s">
        <v>891</v>
      </c>
      <c r="D51" s="440" t="s">
        <v>891</v>
      </c>
      <c r="E51" s="441">
        <f>'F.G.2_PL'!E51</f>
        <v>0</v>
      </c>
      <c r="F51" s="77">
        <f>'F.G.2A_PL_Recog'!N51-'F.G.2A_PL_Recog'!O51</f>
        <v>0</v>
      </c>
      <c r="G51" s="441">
        <f t="shared" si="0"/>
        <v>0</v>
      </c>
      <c r="AC51" s="76" t="s">
        <v>898</v>
      </c>
      <c r="AD51" s="76" t="s">
        <v>889</v>
      </c>
      <c r="AE51" s="76" t="s">
        <v>891</v>
      </c>
    </row>
    <row r="52" spans="1:31" ht="15.75" customHeight="1" thickBot="1">
      <c r="A52" s="75" t="s">
        <v>898</v>
      </c>
      <c r="B52" s="75" t="s">
        <v>889</v>
      </c>
      <c r="C52" s="75" t="s">
        <v>425</v>
      </c>
      <c r="D52" s="440" t="s">
        <v>425</v>
      </c>
      <c r="E52" s="441">
        <f>'F.G.2_PL'!E52</f>
        <v>0</v>
      </c>
      <c r="F52" s="77">
        <f>'F.G.2A_PL_Recog'!N52-'F.G.2A_PL_Recog'!O52</f>
        <v>0</v>
      </c>
      <c r="G52" s="441">
        <f t="shared" si="0"/>
        <v>0</v>
      </c>
      <c r="AC52" s="76" t="s">
        <v>898</v>
      </c>
      <c r="AD52" s="76" t="s">
        <v>889</v>
      </c>
      <c r="AE52" s="76" t="s">
        <v>425</v>
      </c>
    </row>
    <row r="53" spans="1:31" ht="15.75" customHeight="1" thickBot="1">
      <c r="A53" s="75" t="s">
        <v>898</v>
      </c>
      <c r="B53" s="75" t="s">
        <v>889</v>
      </c>
      <c r="C53" s="75" t="s">
        <v>263</v>
      </c>
      <c r="D53" s="438" t="s">
        <v>263</v>
      </c>
      <c r="E53" s="439">
        <f>'F.G.2_PL'!E53</f>
        <v>0</v>
      </c>
      <c r="F53" s="77">
        <f>'F.G.2A_PL_Recog'!N53-'F.G.2A_PL_Recog'!O53</f>
        <v>0</v>
      </c>
      <c r="G53" s="439">
        <f t="shared" si="0"/>
        <v>0</v>
      </c>
      <c r="AC53" s="76" t="s">
        <v>898</v>
      </c>
      <c r="AD53" s="76" t="s">
        <v>889</v>
      </c>
      <c r="AE53" s="76" t="s">
        <v>263</v>
      </c>
    </row>
    <row r="54" spans="1:31" ht="15.75" customHeight="1" thickBot="1">
      <c r="A54" s="75" t="s">
        <v>898</v>
      </c>
      <c r="B54" s="75" t="s">
        <v>889</v>
      </c>
      <c r="C54" s="75" t="s">
        <v>892</v>
      </c>
      <c r="D54" s="438" t="s">
        <v>892</v>
      </c>
      <c r="E54" s="439">
        <f>'F.G.2_PL'!E54</f>
        <v>0</v>
      </c>
      <c r="F54" s="77">
        <f>'F.G.2A_PL_Recog'!N54-'F.G.2A_PL_Recog'!O54</f>
        <v>0</v>
      </c>
      <c r="G54" s="439">
        <f t="shared" si="0"/>
        <v>0</v>
      </c>
      <c r="AC54" s="76" t="s">
        <v>898</v>
      </c>
      <c r="AD54" s="76" t="s">
        <v>889</v>
      </c>
      <c r="AE54" s="76" t="s">
        <v>892</v>
      </c>
    </row>
    <row r="55" spans="1:31" ht="15.75" customHeight="1" thickBot="1">
      <c r="A55" s="75" t="s">
        <v>898</v>
      </c>
      <c r="B55" s="75" t="s">
        <v>889</v>
      </c>
      <c r="C55" s="75" t="s">
        <v>265</v>
      </c>
      <c r="D55" s="438" t="s">
        <v>265</v>
      </c>
      <c r="E55" s="439">
        <f>'F.G.2_PL'!E55</f>
        <v>0</v>
      </c>
      <c r="F55" s="77">
        <f>'F.G.2A_PL_Recog'!N55-'F.G.2A_PL_Recog'!O55</f>
        <v>0</v>
      </c>
      <c r="G55" s="439">
        <f t="shared" si="0"/>
        <v>0</v>
      </c>
      <c r="AC55" s="76" t="s">
        <v>898</v>
      </c>
      <c r="AD55" s="76" t="s">
        <v>889</v>
      </c>
      <c r="AE55" s="76" t="s">
        <v>265</v>
      </c>
    </row>
    <row r="56" spans="1:31" ht="15.75" customHeight="1" thickBot="1">
      <c r="A56" s="75" t="s">
        <v>898</v>
      </c>
      <c r="B56" s="75" t="s">
        <v>889</v>
      </c>
      <c r="C56" s="75" t="s">
        <v>266</v>
      </c>
      <c r="D56" s="438" t="s">
        <v>266</v>
      </c>
      <c r="E56" s="439">
        <f>'F.G.2_PL'!E56</f>
        <v>0</v>
      </c>
      <c r="F56" s="77">
        <f>'F.G.2A_PL_Recog'!N56-'F.G.2A_PL_Recog'!O56</f>
        <v>0</v>
      </c>
      <c r="G56" s="439">
        <f t="shared" si="0"/>
        <v>0</v>
      </c>
      <c r="AC56" s="76" t="s">
        <v>898</v>
      </c>
      <c r="AD56" s="76" t="s">
        <v>889</v>
      </c>
      <c r="AE56" s="76" t="s">
        <v>266</v>
      </c>
    </row>
    <row r="57" spans="1:31" ht="15.75" customHeight="1" thickBot="1">
      <c r="A57" s="75" t="s">
        <v>898</v>
      </c>
      <c r="B57" s="75" t="s">
        <v>889</v>
      </c>
      <c r="C57" s="75" t="s">
        <v>569</v>
      </c>
      <c r="D57" s="440" t="s">
        <v>569</v>
      </c>
      <c r="E57" s="441">
        <f>'F.G.2_PL'!E57</f>
        <v>0</v>
      </c>
      <c r="F57" s="77">
        <f>'F.G.2A_PL_Recog'!N57-'F.G.2A_PL_Recog'!O57</f>
        <v>0</v>
      </c>
      <c r="G57" s="441">
        <f t="shared" si="0"/>
        <v>0</v>
      </c>
      <c r="AC57" s="76" t="s">
        <v>898</v>
      </c>
      <c r="AD57" s="76" t="s">
        <v>889</v>
      </c>
      <c r="AE57" s="76" t="s">
        <v>569</v>
      </c>
    </row>
    <row r="58" spans="1:31" ht="15.75" customHeight="1" thickBot="1">
      <c r="A58" s="75" t="s">
        <v>898</v>
      </c>
      <c r="B58" s="75" t="s">
        <v>889</v>
      </c>
      <c r="C58" s="75" t="s">
        <v>12</v>
      </c>
      <c r="D58" s="440" t="s">
        <v>12</v>
      </c>
      <c r="E58" s="441">
        <f>'F.G.2_PL'!E58</f>
        <v>0</v>
      </c>
      <c r="F58" s="77">
        <f>'F.G.2A_PL_Recog'!N58-'F.G.2A_PL_Recog'!O58</f>
        <v>0</v>
      </c>
      <c r="G58" s="441">
        <f t="shared" si="0"/>
        <v>0</v>
      </c>
      <c r="AC58" s="76" t="s">
        <v>898</v>
      </c>
      <c r="AD58" s="76" t="s">
        <v>889</v>
      </c>
      <c r="AE58" s="76" t="s">
        <v>12</v>
      </c>
    </row>
    <row r="59" spans="1:31" ht="15.75" customHeight="1" thickBot="1">
      <c r="A59" s="75" t="s">
        <v>898</v>
      </c>
      <c r="B59" s="75" t="s">
        <v>889</v>
      </c>
      <c r="C59" s="75" t="s">
        <v>453</v>
      </c>
      <c r="D59" s="440" t="s">
        <v>453</v>
      </c>
      <c r="E59" s="441">
        <f>'F.G.2_PL'!E59</f>
        <v>0</v>
      </c>
      <c r="F59" s="77">
        <f>'F.G.2A_PL_Recog'!N59-'F.G.2A_PL_Recog'!O59</f>
        <v>0</v>
      </c>
      <c r="G59" s="441">
        <f t="shared" si="0"/>
        <v>0</v>
      </c>
      <c r="AC59" s="76" t="s">
        <v>898</v>
      </c>
      <c r="AD59" s="76" t="s">
        <v>889</v>
      </c>
      <c r="AE59" s="76" t="s">
        <v>453</v>
      </c>
    </row>
    <row r="60" spans="1:31" ht="15.75" customHeight="1" thickBot="1">
      <c r="A60" s="75" t="s">
        <v>898</v>
      </c>
      <c r="B60" s="75" t="s">
        <v>897</v>
      </c>
      <c r="D60" s="437" t="s">
        <v>900</v>
      </c>
      <c r="E60" s="439">
        <f>'F.G.2_PL'!E60</f>
        <v>0</v>
      </c>
      <c r="F60" s="77">
        <f>'F.G.2A_PL_Recog'!N60-'F.G.2A_PL_Recog'!O60</f>
        <v>0</v>
      </c>
      <c r="G60" s="439">
        <f t="shared" si="0"/>
        <v>0</v>
      </c>
      <c r="AC60" s="76" t="s">
        <v>898</v>
      </c>
      <c r="AD60" s="76" t="s">
        <v>897</v>
      </c>
    </row>
    <row r="61" spans="1:31" ht="15.75" customHeight="1" thickBot="1">
      <c r="A61" s="75" t="s">
        <v>898</v>
      </c>
      <c r="B61" s="75" t="s">
        <v>897</v>
      </c>
      <c r="C61" s="75" t="s">
        <v>260</v>
      </c>
      <c r="D61" s="438" t="s">
        <v>260</v>
      </c>
      <c r="E61" s="439">
        <f>'F.G.2_PL'!E61</f>
        <v>0</v>
      </c>
      <c r="F61" s="77">
        <f>'F.G.2A_PL_Recog'!N61-'F.G.2A_PL_Recog'!O61</f>
        <v>0</v>
      </c>
      <c r="G61" s="439">
        <f t="shared" si="0"/>
        <v>0</v>
      </c>
      <c r="AC61" s="76" t="s">
        <v>898</v>
      </c>
      <c r="AD61" s="76" t="s">
        <v>897</v>
      </c>
      <c r="AE61" s="76" t="s">
        <v>260</v>
      </c>
    </row>
    <row r="62" spans="1:31" ht="15.75" customHeight="1" thickBot="1">
      <c r="A62" s="75" t="s">
        <v>898</v>
      </c>
      <c r="B62" s="75" t="s">
        <v>897</v>
      </c>
      <c r="C62" s="75" t="s">
        <v>261</v>
      </c>
      <c r="D62" s="438" t="s">
        <v>261</v>
      </c>
      <c r="E62" s="439">
        <f>'F.G.2_PL'!E62</f>
        <v>0</v>
      </c>
      <c r="F62" s="77">
        <f>'F.G.2A_PL_Recog'!N62-'F.G.2A_PL_Recog'!O62</f>
        <v>0</v>
      </c>
      <c r="G62" s="439">
        <f t="shared" si="0"/>
        <v>0</v>
      </c>
      <c r="AC62" s="76" t="s">
        <v>898</v>
      </c>
      <c r="AD62" s="76" t="s">
        <v>897</v>
      </c>
      <c r="AE62" s="76" t="s">
        <v>261</v>
      </c>
    </row>
    <row r="63" spans="1:31" ht="15.75" customHeight="1" thickBot="1">
      <c r="A63" s="75" t="s">
        <v>898</v>
      </c>
      <c r="B63" s="75" t="s">
        <v>897</v>
      </c>
      <c r="C63" s="75" t="s">
        <v>262</v>
      </c>
      <c r="D63" s="438" t="s">
        <v>262</v>
      </c>
      <c r="E63" s="439">
        <f>'F.G.2_PL'!E63</f>
        <v>0</v>
      </c>
      <c r="F63" s="77">
        <f>'F.G.2A_PL_Recog'!N63-'F.G.2A_PL_Recog'!O63</f>
        <v>0</v>
      </c>
      <c r="G63" s="439">
        <f t="shared" si="0"/>
        <v>0</v>
      </c>
      <c r="AC63" s="76" t="s">
        <v>898</v>
      </c>
      <c r="AD63" s="76" t="s">
        <v>897</v>
      </c>
      <c r="AE63" s="76" t="s">
        <v>262</v>
      </c>
    </row>
    <row r="64" spans="1:31" ht="15.75" customHeight="1" thickBot="1">
      <c r="A64" s="75" t="s">
        <v>898</v>
      </c>
      <c r="B64" s="75" t="s">
        <v>897</v>
      </c>
      <c r="C64" s="75" t="s">
        <v>890</v>
      </c>
      <c r="D64" s="440" t="s">
        <v>890</v>
      </c>
      <c r="E64" s="441">
        <f>'F.G.2_PL'!E64</f>
        <v>0</v>
      </c>
      <c r="F64" s="77">
        <f>'F.G.2A_PL_Recog'!N64-'F.G.2A_PL_Recog'!O64</f>
        <v>0</v>
      </c>
      <c r="G64" s="441">
        <f t="shared" si="0"/>
        <v>0</v>
      </c>
      <c r="AC64" s="76" t="s">
        <v>898</v>
      </c>
      <c r="AD64" s="76" t="s">
        <v>897</v>
      </c>
      <c r="AE64" s="76" t="s">
        <v>890</v>
      </c>
    </row>
    <row r="65" spans="1:31" ht="15.75" customHeight="1" thickBot="1">
      <c r="A65" s="75" t="s">
        <v>898</v>
      </c>
      <c r="B65" s="75" t="s">
        <v>897</v>
      </c>
      <c r="C65" s="75" t="s">
        <v>891</v>
      </c>
      <c r="D65" s="440" t="s">
        <v>891</v>
      </c>
      <c r="E65" s="441">
        <f>'F.G.2_PL'!E65</f>
        <v>0</v>
      </c>
      <c r="F65" s="77">
        <f>'F.G.2A_PL_Recog'!N65-'F.G.2A_PL_Recog'!O65</f>
        <v>0</v>
      </c>
      <c r="G65" s="441">
        <f t="shared" si="0"/>
        <v>0</v>
      </c>
      <c r="AC65" s="76" t="s">
        <v>898</v>
      </c>
      <c r="AD65" s="76" t="s">
        <v>897</v>
      </c>
      <c r="AE65" s="76" t="s">
        <v>891</v>
      </c>
    </row>
    <row r="66" spans="1:31" ht="15.75" customHeight="1" thickBot="1">
      <c r="A66" s="75" t="s">
        <v>898</v>
      </c>
      <c r="B66" s="75" t="s">
        <v>897</v>
      </c>
      <c r="C66" s="75" t="s">
        <v>425</v>
      </c>
      <c r="D66" s="440" t="s">
        <v>425</v>
      </c>
      <c r="E66" s="441">
        <f>'F.G.2_PL'!E66</f>
        <v>0</v>
      </c>
      <c r="F66" s="77">
        <f>'F.G.2A_PL_Recog'!N66-'F.G.2A_PL_Recog'!O66</f>
        <v>0</v>
      </c>
      <c r="G66" s="441">
        <f t="shared" si="0"/>
        <v>0</v>
      </c>
      <c r="AC66" s="76" t="s">
        <v>898</v>
      </c>
      <c r="AD66" s="76" t="s">
        <v>897</v>
      </c>
      <c r="AE66" s="76" t="s">
        <v>425</v>
      </c>
    </row>
    <row r="67" spans="1:31" ht="15.75" customHeight="1" thickBot="1">
      <c r="A67" s="75" t="s">
        <v>898</v>
      </c>
      <c r="B67" s="75" t="s">
        <v>897</v>
      </c>
      <c r="C67" s="75" t="s">
        <v>263</v>
      </c>
      <c r="D67" s="438" t="s">
        <v>263</v>
      </c>
      <c r="E67" s="439">
        <f>'F.G.2_PL'!E67</f>
        <v>0</v>
      </c>
      <c r="F67" s="77">
        <f>'F.G.2A_PL_Recog'!N67-'F.G.2A_PL_Recog'!O67</f>
        <v>0</v>
      </c>
      <c r="G67" s="439">
        <f t="shared" si="0"/>
        <v>0</v>
      </c>
      <c r="AC67" s="76" t="s">
        <v>898</v>
      </c>
      <c r="AD67" s="76" t="s">
        <v>897</v>
      </c>
      <c r="AE67" s="76" t="s">
        <v>263</v>
      </c>
    </row>
    <row r="68" spans="1:31" ht="15.75" customHeight="1" thickBot="1">
      <c r="A68" s="75" t="s">
        <v>898</v>
      </c>
      <c r="B68" s="75" t="s">
        <v>897</v>
      </c>
      <c r="C68" s="75" t="s">
        <v>892</v>
      </c>
      <c r="D68" s="438" t="s">
        <v>892</v>
      </c>
      <c r="E68" s="439">
        <f>'F.G.2_PL'!E68</f>
        <v>0</v>
      </c>
      <c r="F68" s="77">
        <f>'F.G.2A_PL_Recog'!N68-'F.G.2A_PL_Recog'!O68</f>
        <v>0</v>
      </c>
      <c r="G68" s="439">
        <f t="shared" si="0"/>
        <v>0</v>
      </c>
      <c r="AC68" s="76" t="s">
        <v>898</v>
      </c>
      <c r="AD68" s="76" t="s">
        <v>897</v>
      </c>
      <c r="AE68" s="76" t="s">
        <v>892</v>
      </c>
    </row>
    <row r="69" spans="1:31" ht="15.75" customHeight="1" thickBot="1">
      <c r="A69" s="75" t="s">
        <v>898</v>
      </c>
      <c r="B69" s="75" t="s">
        <v>897</v>
      </c>
      <c r="C69" s="75" t="s">
        <v>265</v>
      </c>
      <c r="D69" s="438" t="s">
        <v>265</v>
      </c>
      <c r="E69" s="439">
        <f>'F.G.2_PL'!E69</f>
        <v>0</v>
      </c>
      <c r="F69" s="77">
        <f>'F.G.2A_PL_Recog'!N69-'F.G.2A_PL_Recog'!O69</f>
        <v>0</v>
      </c>
      <c r="G69" s="439">
        <f t="shared" si="0"/>
        <v>0</v>
      </c>
      <c r="AC69" s="76" t="s">
        <v>898</v>
      </c>
      <c r="AD69" s="76" t="s">
        <v>897</v>
      </c>
      <c r="AE69" s="76" t="s">
        <v>265</v>
      </c>
    </row>
    <row r="70" spans="1:31" ht="15.75" customHeight="1" thickBot="1">
      <c r="A70" s="75" t="s">
        <v>898</v>
      </c>
      <c r="B70" s="75" t="s">
        <v>897</v>
      </c>
      <c r="C70" s="75" t="s">
        <v>266</v>
      </c>
      <c r="D70" s="438" t="s">
        <v>266</v>
      </c>
      <c r="E70" s="439">
        <f>'F.G.2_PL'!E70</f>
        <v>0</v>
      </c>
      <c r="F70" s="77">
        <f>'F.G.2A_PL_Recog'!N70-'F.G.2A_PL_Recog'!O70</f>
        <v>0</v>
      </c>
      <c r="G70" s="439">
        <f t="shared" si="0"/>
        <v>0</v>
      </c>
      <c r="AC70" s="76" t="s">
        <v>898</v>
      </c>
      <c r="AD70" s="76" t="s">
        <v>897</v>
      </c>
      <c r="AE70" s="76" t="s">
        <v>266</v>
      </c>
    </row>
    <row r="71" spans="1:31" ht="15.75" customHeight="1" thickBot="1">
      <c r="A71" s="75" t="s">
        <v>898</v>
      </c>
      <c r="B71" s="75" t="s">
        <v>897</v>
      </c>
      <c r="C71" s="75" t="s">
        <v>569</v>
      </c>
      <c r="D71" s="440" t="s">
        <v>569</v>
      </c>
      <c r="E71" s="441">
        <f>'F.G.2_PL'!E71</f>
        <v>0</v>
      </c>
      <c r="F71" s="77">
        <f>'F.G.2A_PL_Recog'!N71-'F.G.2A_PL_Recog'!O71</f>
        <v>0</v>
      </c>
      <c r="G71" s="441">
        <f t="shared" si="0"/>
        <v>0</v>
      </c>
      <c r="AC71" s="76" t="s">
        <v>898</v>
      </c>
      <c r="AD71" s="76" t="s">
        <v>897</v>
      </c>
      <c r="AE71" s="76" t="s">
        <v>569</v>
      </c>
    </row>
    <row r="72" spans="1:31" ht="15.75" customHeight="1" thickBot="1">
      <c r="A72" s="75" t="s">
        <v>898</v>
      </c>
      <c r="B72" s="75" t="s">
        <v>897</v>
      </c>
      <c r="C72" s="75" t="s">
        <v>12</v>
      </c>
      <c r="D72" s="440" t="s">
        <v>12</v>
      </c>
      <c r="E72" s="441">
        <f>'F.G.2_PL'!E72</f>
        <v>0</v>
      </c>
      <c r="F72" s="77">
        <f>'F.G.2A_PL_Recog'!N72-'F.G.2A_PL_Recog'!O72</f>
        <v>0</v>
      </c>
      <c r="G72" s="441">
        <f t="shared" si="0"/>
        <v>0</v>
      </c>
      <c r="AC72" s="76" t="s">
        <v>898</v>
      </c>
      <c r="AD72" s="76" t="s">
        <v>897</v>
      </c>
      <c r="AE72" s="76" t="s">
        <v>12</v>
      </c>
    </row>
    <row r="73" spans="1:31" ht="15.75" customHeight="1" thickBot="1">
      <c r="A73" s="75" t="s">
        <v>898</v>
      </c>
      <c r="B73" s="75" t="s">
        <v>897</v>
      </c>
      <c r="C73" s="75" t="s">
        <v>453</v>
      </c>
      <c r="D73" s="440" t="s">
        <v>453</v>
      </c>
      <c r="E73" s="441">
        <f>'F.G.2_PL'!E73</f>
        <v>0</v>
      </c>
      <c r="F73" s="77">
        <f>'F.G.2A_PL_Recog'!N73-'F.G.2A_PL_Recog'!O73</f>
        <v>0</v>
      </c>
      <c r="G73" s="441">
        <f t="shared" si="0"/>
        <v>0</v>
      </c>
      <c r="AC73" s="76" t="s">
        <v>898</v>
      </c>
      <c r="AD73" s="76" t="s">
        <v>897</v>
      </c>
      <c r="AE73" s="76" t="s">
        <v>453</v>
      </c>
    </row>
    <row r="74" spans="1:31" ht="15.75" customHeight="1" thickBot="1">
      <c r="A74" s="75" t="s">
        <v>898</v>
      </c>
      <c r="B74" s="75" t="s">
        <v>889</v>
      </c>
      <c r="D74" s="437" t="s">
        <v>901</v>
      </c>
      <c r="E74" s="439">
        <f>'F.G.2_PL'!E74</f>
        <v>0</v>
      </c>
      <c r="F74" s="77">
        <f>'F.G.2A_PL_Recog'!N74-'F.G.2A_PL_Recog'!O74</f>
        <v>0</v>
      </c>
      <c r="G74" s="439">
        <f t="shared" si="0"/>
        <v>0</v>
      </c>
      <c r="AC74" s="76" t="s">
        <v>898</v>
      </c>
      <c r="AD74" s="76" t="s">
        <v>889</v>
      </c>
    </row>
    <row r="75" spans="1:31" ht="15.75" customHeight="1" thickBot="1">
      <c r="A75" s="75" t="s">
        <v>898</v>
      </c>
      <c r="B75" s="75" t="s">
        <v>889</v>
      </c>
      <c r="C75" s="75" t="s">
        <v>260</v>
      </c>
      <c r="D75" s="438" t="s">
        <v>260</v>
      </c>
      <c r="E75" s="439">
        <f>'F.G.2_PL'!E75</f>
        <v>0</v>
      </c>
      <c r="F75" s="77">
        <f>'F.G.2A_PL_Recog'!N75-'F.G.2A_PL_Recog'!O75</f>
        <v>0</v>
      </c>
      <c r="G75" s="439">
        <f t="shared" ref="G75:G138" si="1">E75-F75</f>
        <v>0</v>
      </c>
      <c r="AC75" s="76" t="s">
        <v>898</v>
      </c>
      <c r="AD75" s="76" t="s">
        <v>889</v>
      </c>
      <c r="AE75" s="76" t="s">
        <v>260</v>
      </c>
    </row>
    <row r="76" spans="1:31" ht="15.75" customHeight="1" thickBot="1">
      <c r="A76" s="75" t="s">
        <v>898</v>
      </c>
      <c r="B76" s="75" t="s">
        <v>889</v>
      </c>
      <c r="C76" s="75" t="s">
        <v>261</v>
      </c>
      <c r="D76" s="438" t="s">
        <v>261</v>
      </c>
      <c r="E76" s="439">
        <f>'F.G.2_PL'!E76</f>
        <v>0</v>
      </c>
      <c r="F76" s="77">
        <f>'F.G.2A_PL_Recog'!N76-'F.G.2A_PL_Recog'!O76</f>
        <v>0</v>
      </c>
      <c r="G76" s="439">
        <f t="shared" si="1"/>
        <v>0</v>
      </c>
      <c r="AC76" s="76" t="s">
        <v>898</v>
      </c>
      <c r="AD76" s="76" t="s">
        <v>889</v>
      </c>
      <c r="AE76" s="76" t="s">
        <v>261</v>
      </c>
    </row>
    <row r="77" spans="1:31" ht="15.75" customHeight="1" thickBot="1">
      <c r="A77" s="75" t="s">
        <v>898</v>
      </c>
      <c r="B77" s="75" t="s">
        <v>889</v>
      </c>
      <c r="C77" s="75" t="s">
        <v>262</v>
      </c>
      <c r="D77" s="438" t="s">
        <v>262</v>
      </c>
      <c r="E77" s="439">
        <f>'F.G.2_PL'!E77</f>
        <v>0</v>
      </c>
      <c r="F77" s="77">
        <f>'F.G.2A_PL_Recog'!N77-'F.G.2A_PL_Recog'!O77</f>
        <v>0</v>
      </c>
      <c r="G77" s="439">
        <f t="shared" si="1"/>
        <v>0</v>
      </c>
      <c r="AC77" s="76" t="s">
        <v>898</v>
      </c>
      <c r="AD77" s="76" t="s">
        <v>889</v>
      </c>
      <c r="AE77" s="76" t="s">
        <v>262</v>
      </c>
    </row>
    <row r="78" spans="1:31" ht="15.75" customHeight="1" thickBot="1">
      <c r="A78" s="75" t="s">
        <v>898</v>
      </c>
      <c r="B78" s="75" t="s">
        <v>889</v>
      </c>
      <c r="C78" s="75" t="s">
        <v>263</v>
      </c>
      <c r="D78" s="438" t="s">
        <v>263</v>
      </c>
      <c r="E78" s="439">
        <f>'F.G.2_PL'!E78</f>
        <v>0</v>
      </c>
      <c r="F78" s="77">
        <f>'F.G.2A_PL_Recog'!N78-'F.G.2A_PL_Recog'!O78</f>
        <v>0</v>
      </c>
      <c r="G78" s="439">
        <f t="shared" si="1"/>
        <v>0</v>
      </c>
      <c r="AC78" s="76" t="s">
        <v>898</v>
      </c>
      <c r="AD78" s="76" t="s">
        <v>889</v>
      </c>
      <c r="AE78" s="76" t="s">
        <v>263</v>
      </c>
    </row>
    <row r="79" spans="1:31" ht="15.75" customHeight="1" thickBot="1">
      <c r="A79" s="75" t="s">
        <v>898</v>
      </c>
      <c r="B79" s="75" t="s">
        <v>889</v>
      </c>
      <c r="C79" s="75" t="s">
        <v>892</v>
      </c>
      <c r="D79" s="438" t="s">
        <v>892</v>
      </c>
      <c r="E79" s="439">
        <f>'F.G.2_PL'!E79</f>
        <v>0</v>
      </c>
      <c r="F79" s="77">
        <f>'F.G.2A_PL_Recog'!N79-'F.G.2A_PL_Recog'!O79</f>
        <v>0</v>
      </c>
      <c r="G79" s="439">
        <f t="shared" si="1"/>
        <v>0</v>
      </c>
      <c r="AC79" s="76" t="s">
        <v>898</v>
      </c>
      <c r="AD79" s="76" t="s">
        <v>889</v>
      </c>
      <c r="AE79" s="76" t="s">
        <v>892</v>
      </c>
    </row>
    <row r="80" spans="1:31" ht="15.75" customHeight="1" thickBot="1">
      <c r="A80" s="75" t="s">
        <v>898</v>
      </c>
      <c r="B80" s="75" t="s">
        <v>889</v>
      </c>
      <c r="C80" s="75" t="s">
        <v>265</v>
      </c>
      <c r="D80" s="438" t="s">
        <v>265</v>
      </c>
      <c r="E80" s="439">
        <f>'F.G.2_PL'!E80</f>
        <v>0</v>
      </c>
      <c r="F80" s="77">
        <f>'F.G.2A_PL_Recog'!N80-'F.G.2A_PL_Recog'!O80</f>
        <v>0</v>
      </c>
      <c r="G80" s="439">
        <f t="shared" si="1"/>
        <v>0</v>
      </c>
      <c r="AC80" s="76" t="s">
        <v>898</v>
      </c>
      <c r="AD80" s="76" t="s">
        <v>889</v>
      </c>
      <c r="AE80" s="76" t="s">
        <v>265</v>
      </c>
    </row>
    <row r="81" spans="1:31" ht="15.75" customHeight="1" thickBot="1">
      <c r="A81" s="75" t="s">
        <v>898</v>
      </c>
      <c r="B81" s="75" t="s">
        <v>889</v>
      </c>
      <c r="C81" s="75" t="s">
        <v>266</v>
      </c>
      <c r="D81" s="438" t="s">
        <v>266</v>
      </c>
      <c r="E81" s="439">
        <f>'F.G.2_PL'!E81</f>
        <v>0</v>
      </c>
      <c r="F81" s="77">
        <f>'F.G.2A_PL_Recog'!N81-'F.G.2A_PL_Recog'!O81</f>
        <v>0</v>
      </c>
      <c r="G81" s="439">
        <f t="shared" si="1"/>
        <v>0</v>
      </c>
      <c r="AC81" s="76" t="s">
        <v>898</v>
      </c>
      <c r="AD81" s="76" t="s">
        <v>889</v>
      </c>
      <c r="AE81" s="76" t="s">
        <v>266</v>
      </c>
    </row>
    <row r="82" spans="1:31" ht="15.75" customHeight="1" thickBot="1">
      <c r="A82" s="75" t="s">
        <v>898</v>
      </c>
      <c r="B82" s="75" t="s">
        <v>889</v>
      </c>
      <c r="C82" s="75" t="s">
        <v>569</v>
      </c>
      <c r="D82" s="440" t="s">
        <v>569</v>
      </c>
      <c r="E82" s="441">
        <f>'F.G.2_PL'!E82</f>
        <v>0</v>
      </c>
      <c r="F82" s="77">
        <f>'F.G.2A_PL_Recog'!N82-'F.G.2A_PL_Recog'!O82</f>
        <v>0</v>
      </c>
      <c r="G82" s="441">
        <f t="shared" si="1"/>
        <v>0</v>
      </c>
      <c r="AC82" s="76" t="s">
        <v>898</v>
      </c>
      <c r="AD82" s="76" t="s">
        <v>889</v>
      </c>
      <c r="AE82" s="76" t="s">
        <v>569</v>
      </c>
    </row>
    <row r="83" spans="1:31" ht="15.75" customHeight="1" thickBot="1">
      <c r="A83" s="75" t="s">
        <v>898</v>
      </c>
      <c r="B83" s="75" t="s">
        <v>889</v>
      </c>
      <c r="C83" s="75" t="s">
        <v>12</v>
      </c>
      <c r="D83" s="440" t="s">
        <v>12</v>
      </c>
      <c r="E83" s="441">
        <f>'F.G.2_PL'!E83</f>
        <v>0</v>
      </c>
      <c r="F83" s="77">
        <f>'F.G.2A_PL_Recog'!N83-'F.G.2A_PL_Recog'!O83</f>
        <v>0</v>
      </c>
      <c r="G83" s="441">
        <f t="shared" si="1"/>
        <v>0</v>
      </c>
      <c r="AC83" s="76" t="s">
        <v>898</v>
      </c>
      <c r="AD83" s="76" t="s">
        <v>889</v>
      </c>
      <c r="AE83" s="76" t="s">
        <v>12</v>
      </c>
    </row>
    <row r="84" spans="1:31" ht="15.75" customHeight="1" thickBot="1">
      <c r="A84" s="75" t="s">
        <v>898</v>
      </c>
      <c r="B84" s="75" t="s">
        <v>889</v>
      </c>
      <c r="C84" s="75" t="s">
        <v>453</v>
      </c>
      <c r="D84" s="440" t="s">
        <v>453</v>
      </c>
      <c r="E84" s="441">
        <f>'F.G.2_PL'!E84</f>
        <v>0</v>
      </c>
      <c r="F84" s="77">
        <f>'F.G.2A_PL_Recog'!N84-'F.G.2A_PL_Recog'!O84</f>
        <v>0</v>
      </c>
      <c r="G84" s="441">
        <f t="shared" si="1"/>
        <v>0</v>
      </c>
      <c r="AC84" s="76" t="s">
        <v>898</v>
      </c>
      <c r="AD84" s="76" t="s">
        <v>889</v>
      </c>
      <c r="AE84" s="76" t="s">
        <v>453</v>
      </c>
    </row>
    <row r="85" spans="1:31" ht="15.75" customHeight="1" thickBot="1">
      <c r="A85" s="75" t="s">
        <v>898</v>
      </c>
      <c r="B85" s="75" t="s">
        <v>897</v>
      </c>
      <c r="D85" s="437" t="s">
        <v>902</v>
      </c>
      <c r="E85" s="439">
        <f>'F.G.2_PL'!E85</f>
        <v>0</v>
      </c>
      <c r="F85" s="77">
        <f>'F.G.2A_PL_Recog'!N85-'F.G.2A_PL_Recog'!O85</f>
        <v>0</v>
      </c>
      <c r="G85" s="439">
        <f t="shared" si="1"/>
        <v>0</v>
      </c>
      <c r="AC85" s="76" t="s">
        <v>898</v>
      </c>
      <c r="AD85" s="76" t="s">
        <v>897</v>
      </c>
    </row>
    <row r="86" spans="1:31" ht="15.75" customHeight="1" thickBot="1">
      <c r="A86" s="75" t="s">
        <v>898</v>
      </c>
      <c r="B86" s="75" t="s">
        <v>897</v>
      </c>
      <c r="C86" s="75" t="s">
        <v>260</v>
      </c>
      <c r="D86" s="438" t="s">
        <v>260</v>
      </c>
      <c r="E86" s="439">
        <f>'F.G.2_PL'!E86</f>
        <v>0</v>
      </c>
      <c r="F86" s="77">
        <f>'F.G.2A_PL_Recog'!N86-'F.G.2A_PL_Recog'!O86</f>
        <v>0</v>
      </c>
      <c r="G86" s="439">
        <f t="shared" si="1"/>
        <v>0</v>
      </c>
      <c r="AC86" s="76" t="s">
        <v>898</v>
      </c>
      <c r="AD86" s="76" t="s">
        <v>897</v>
      </c>
      <c r="AE86" s="76" t="s">
        <v>260</v>
      </c>
    </row>
    <row r="87" spans="1:31" ht="15.75" customHeight="1" thickBot="1">
      <c r="A87" s="75" t="s">
        <v>898</v>
      </c>
      <c r="B87" s="75" t="s">
        <v>897</v>
      </c>
      <c r="C87" s="75" t="s">
        <v>261</v>
      </c>
      <c r="D87" s="438" t="s">
        <v>261</v>
      </c>
      <c r="E87" s="439">
        <f>'F.G.2_PL'!E87</f>
        <v>0</v>
      </c>
      <c r="F87" s="77">
        <f>'F.G.2A_PL_Recog'!N87-'F.G.2A_PL_Recog'!O87</f>
        <v>0</v>
      </c>
      <c r="G87" s="439">
        <f t="shared" si="1"/>
        <v>0</v>
      </c>
      <c r="AC87" s="76" t="s">
        <v>898</v>
      </c>
      <c r="AD87" s="76" t="s">
        <v>897</v>
      </c>
      <c r="AE87" s="76" t="s">
        <v>261</v>
      </c>
    </row>
    <row r="88" spans="1:31" ht="15.75" customHeight="1" thickBot="1">
      <c r="A88" s="75" t="s">
        <v>898</v>
      </c>
      <c r="B88" s="75" t="s">
        <v>897</v>
      </c>
      <c r="C88" s="75" t="s">
        <v>262</v>
      </c>
      <c r="D88" s="438" t="s">
        <v>262</v>
      </c>
      <c r="E88" s="439">
        <f>'F.G.2_PL'!E88</f>
        <v>0</v>
      </c>
      <c r="F88" s="77">
        <f>'F.G.2A_PL_Recog'!N88-'F.G.2A_PL_Recog'!O88</f>
        <v>0</v>
      </c>
      <c r="G88" s="439">
        <f t="shared" si="1"/>
        <v>0</v>
      </c>
      <c r="AC88" s="76" t="s">
        <v>898</v>
      </c>
      <c r="AD88" s="76" t="s">
        <v>897</v>
      </c>
      <c r="AE88" s="76" t="s">
        <v>262</v>
      </c>
    </row>
    <row r="89" spans="1:31" ht="15.75" customHeight="1" thickBot="1">
      <c r="A89" s="75" t="s">
        <v>898</v>
      </c>
      <c r="B89" s="75" t="s">
        <v>897</v>
      </c>
      <c r="C89" s="75" t="s">
        <v>263</v>
      </c>
      <c r="D89" s="438" t="s">
        <v>263</v>
      </c>
      <c r="E89" s="439">
        <f>'F.G.2_PL'!E89</f>
        <v>0</v>
      </c>
      <c r="F89" s="77">
        <f>'F.G.2A_PL_Recog'!N89-'F.G.2A_PL_Recog'!O89</f>
        <v>0</v>
      </c>
      <c r="G89" s="439">
        <f t="shared" si="1"/>
        <v>0</v>
      </c>
      <c r="AC89" s="76" t="s">
        <v>898</v>
      </c>
      <c r="AD89" s="76" t="s">
        <v>897</v>
      </c>
      <c r="AE89" s="76" t="s">
        <v>263</v>
      </c>
    </row>
    <row r="90" spans="1:31" ht="15.75" customHeight="1" thickBot="1">
      <c r="A90" s="75" t="s">
        <v>898</v>
      </c>
      <c r="B90" s="75" t="s">
        <v>897</v>
      </c>
      <c r="C90" s="75" t="s">
        <v>892</v>
      </c>
      <c r="D90" s="438" t="s">
        <v>892</v>
      </c>
      <c r="E90" s="439">
        <f>'F.G.2_PL'!E90</f>
        <v>0</v>
      </c>
      <c r="F90" s="77">
        <f>'F.G.2A_PL_Recog'!N90-'F.G.2A_PL_Recog'!O90</f>
        <v>0</v>
      </c>
      <c r="G90" s="439">
        <f t="shared" si="1"/>
        <v>0</v>
      </c>
      <c r="AC90" s="76" t="s">
        <v>898</v>
      </c>
      <c r="AD90" s="76" t="s">
        <v>897</v>
      </c>
      <c r="AE90" s="76" t="s">
        <v>892</v>
      </c>
    </row>
    <row r="91" spans="1:31" ht="15.75" customHeight="1" thickBot="1">
      <c r="A91" s="75" t="s">
        <v>898</v>
      </c>
      <c r="B91" s="75" t="s">
        <v>897</v>
      </c>
      <c r="C91" s="75" t="s">
        <v>265</v>
      </c>
      <c r="D91" s="438" t="s">
        <v>265</v>
      </c>
      <c r="E91" s="439">
        <f>'F.G.2_PL'!E91</f>
        <v>0</v>
      </c>
      <c r="F91" s="77">
        <f>'F.G.2A_PL_Recog'!N91-'F.G.2A_PL_Recog'!O91</f>
        <v>0</v>
      </c>
      <c r="G91" s="439">
        <f t="shared" si="1"/>
        <v>0</v>
      </c>
      <c r="AC91" s="76" t="s">
        <v>898</v>
      </c>
      <c r="AD91" s="76" t="s">
        <v>897</v>
      </c>
      <c r="AE91" s="76" t="s">
        <v>265</v>
      </c>
    </row>
    <row r="92" spans="1:31" ht="15.75" customHeight="1" thickBot="1">
      <c r="A92" s="75" t="s">
        <v>898</v>
      </c>
      <c r="B92" s="75" t="s">
        <v>897</v>
      </c>
      <c r="C92" s="75" t="s">
        <v>266</v>
      </c>
      <c r="D92" s="438" t="s">
        <v>266</v>
      </c>
      <c r="E92" s="439">
        <f>'F.G.2_PL'!E92</f>
        <v>0</v>
      </c>
      <c r="F92" s="77">
        <f>'F.G.2A_PL_Recog'!N92-'F.G.2A_PL_Recog'!O92</f>
        <v>0</v>
      </c>
      <c r="G92" s="439">
        <f t="shared" si="1"/>
        <v>0</v>
      </c>
      <c r="AC92" s="76" t="s">
        <v>898</v>
      </c>
      <c r="AD92" s="76" t="s">
        <v>897</v>
      </c>
      <c r="AE92" s="76" t="s">
        <v>266</v>
      </c>
    </row>
    <row r="93" spans="1:31" ht="15.75" customHeight="1" thickBot="1">
      <c r="A93" s="75" t="s">
        <v>898</v>
      </c>
      <c r="B93" s="75" t="s">
        <v>897</v>
      </c>
      <c r="C93" s="75" t="s">
        <v>569</v>
      </c>
      <c r="D93" s="440" t="s">
        <v>569</v>
      </c>
      <c r="E93" s="441">
        <f>'F.G.2_PL'!E93</f>
        <v>0</v>
      </c>
      <c r="F93" s="77">
        <f>'F.G.2A_PL_Recog'!N93-'F.G.2A_PL_Recog'!O93</f>
        <v>0</v>
      </c>
      <c r="G93" s="441">
        <f t="shared" si="1"/>
        <v>0</v>
      </c>
      <c r="AC93" s="76" t="s">
        <v>898</v>
      </c>
      <c r="AD93" s="76" t="s">
        <v>897</v>
      </c>
      <c r="AE93" s="76" t="s">
        <v>569</v>
      </c>
    </row>
    <row r="94" spans="1:31" ht="15.75" customHeight="1" thickBot="1">
      <c r="A94" s="75" t="s">
        <v>898</v>
      </c>
      <c r="B94" s="75" t="s">
        <v>897</v>
      </c>
      <c r="C94" s="75" t="s">
        <v>12</v>
      </c>
      <c r="D94" s="440" t="s">
        <v>12</v>
      </c>
      <c r="E94" s="441">
        <f>'F.G.2_PL'!E94</f>
        <v>0</v>
      </c>
      <c r="F94" s="77">
        <f>'F.G.2A_PL_Recog'!N94-'F.G.2A_PL_Recog'!O94</f>
        <v>0</v>
      </c>
      <c r="G94" s="441">
        <f t="shared" si="1"/>
        <v>0</v>
      </c>
      <c r="AC94" s="76" t="s">
        <v>898</v>
      </c>
      <c r="AD94" s="76" t="s">
        <v>897</v>
      </c>
      <c r="AE94" s="76" t="s">
        <v>12</v>
      </c>
    </row>
    <row r="95" spans="1:31" ht="15.75" customHeight="1" thickBot="1">
      <c r="A95" s="75" t="s">
        <v>898</v>
      </c>
      <c r="B95" s="75" t="s">
        <v>897</v>
      </c>
      <c r="C95" s="75" t="s">
        <v>453</v>
      </c>
      <c r="D95" s="440" t="s">
        <v>453</v>
      </c>
      <c r="E95" s="441">
        <f>'F.G.2_PL'!E95</f>
        <v>0</v>
      </c>
      <c r="F95" s="77">
        <f>'F.G.2A_PL_Recog'!N95-'F.G.2A_PL_Recog'!O95</f>
        <v>0</v>
      </c>
      <c r="G95" s="441">
        <f t="shared" si="1"/>
        <v>0</v>
      </c>
      <c r="AC95" s="76" t="s">
        <v>898</v>
      </c>
      <c r="AD95" s="76" t="s">
        <v>897</v>
      </c>
      <c r="AE95" s="76" t="s">
        <v>453</v>
      </c>
    </row>
    <row r="96" spans="1:31" ht="15.75" customHeight="1" thickBot="1">
      <c r="A96" s="75" t="s">
        <v>898</v>
      </c>
      <c r="B96" s="75" t="s">
        <v>889</v>
      </c>
      <c r="D96" s="437" t="s">
        <v>903</v>
      </c>
      <c r="E96" s="439">
        <f>'F.G.2_PL'!E96</f>
        <v>0</v>
      </c>
      <c r="F96" s="77">
        <f>'F.G.2A_PL_Recog'!N96-'F.G.2A_PL_Recog'!O96</f>
        <v>0</v>
      </c>
      <c r="G96" s="439">
        <f t="shared" si="1"/>
        <v>0</v>
      </c>
      <c r="AC96" s="76" t="s">
        <v>898</v>
      </c>
      <c r="AD96" s="76" t="s">
        <v>889</v>
      </c>
    </row>
    <row r="97" spans="1:31" ht="15.75" customHeight="1" thickBot="1">
      <c r="A97" s="75" t="s">
        <v>898</v>
      </c>
      <c r="B97" s="75" t="s">
        <v>889</v>
      </c>
      <c r="C97" s="75" t="s">
        <v>260</v>
      </c>
      <c r="D97" s="438" t="s">
        <v>260</v>
      </c>
      <c r="E97" s="439">
        <f>'F.G.2_PL'!E97</f>
        <v>0</v>
      </c>
      <c r="F97" s="77">
        <f>'F.G.2A_PL_Recog'!N97-'F.G.2A_PL_Recog'!O97</f>
        <v>0</v>
      </c>
      <c r="G97" s="439">
        <f t="shared" si="1"/>
        <v>0</v>
      </c>
      <c r="AC97" s="76" t="s">
        <v>898</v>
      </c>
      <c r="AD97" s="76" t="s">
        <v>889</v>
      </c>
      <c r="AE97" s="76" t="s">
        <v>260</v>
      </c>
    </row>
    <row r="98" spans="1:31" ht="15.75" customHeight="1" thickBot="1">
      <c r="A98" s="75" t="s">
        <v>898</v>
      </c>
      <c r="B98" s="75" t="s">
        <v>889</v>
      </c>
      <c r="C98" s="75" t="s">
        <v>261</v>
      </c>
      <c r="D98" s="438" t="s">
        <v>261</v>
      </c>
      <c r="E98" s="439">
        <f>'F.G.2_PL'!E98</f>
        <v>0</v>
      </c>
      <c r="F98" s="77">
        <f>'F.G.2A_PL_Recog'!N98-'F.G.2A_PL_Recog'!O98</f>
        <v>0</v>
      </c>
      <c r="G98" s="439">
        <f t="shared" si="1"/>
        <v>0</v>
      </c>
      <c r="AC98" s="76" t="s">
        <v>898</v>
      </c>
      <c r="AD98" s="76" t="s">
        <v>889</v>
      </c>
      <c r="AE98" s="76" t="s">
        <v>261</v>
      </c>
    </row>
    <row r="99" spans="1:31" ht="15.75" customHeight="1" thickBot="1">
      <c r="A99" s="75" t="s">
        <v>898</v>
      </c>
      <c r="B99" s="75" t="s">
        <v>889</v>
      </c>
      <c r="C99" s="75" t="s">
        <v>262</v>
      </c>
      <c r="D99" s="438" t="s">
        <v>262</v>
      </c>
      <c r="E99" s="439">
        <f>'F.G.2_PL'!E99</f>
        <v>0</v>
      </c>
      <c r="F99" s="77">
        <f>'F.G.2A_PL_Recog'!N99-'F.G.2A_PL_Recog'!O99</f>
        <v>0</v>
      </c>
      <c r="G99" s="439">
        <f t="shared" si="1"/>
        <v>0</v>
      </c>
      <c r="AC99" s="76" t="s">
        <v>898</v>
      </c>
      <c r="AD99" s="76" t="s">
        <v>889</v>
      </c>
      <c r="AE99" s="76" t="s">
        <v>262</v>
      </c>
    </row>
    <row r="100" spans="1:31" ht="15.75" customHeight="1" thickBot="1">
      <c r="A100" s="75" t="s">
        <v>898</v>
      </c>
      <c r="B100" s="75" t="s">
        <v>889</v>
      </c>
      <c r="C100" s="75" t="s">
        <v>890</v>
      </c>
      <c r="D100" s="440" t="s">
        <v>890</v>
      </c>
      <c r="E100" s="441">
        <f>'F.G.2_PL'!E100</f>
        <v>0</v>
      </c>
      <c r="F100" s="77">
        <f>'F.G.2A_PL_Recog'!N100-'F.G.2A_PL_Recog'!O100</f>
        <v>0</v>
      </c>
      <c r="G100" s="441">
        <f t="shared" si="1"/>
        <v>0</v>
      </c>
      <c r="AC100" s="76" t="s">
        <v>898</v>
      </c>
      <c r="AD100" s="76" t="s">
        <v>889</v>
      </c>
      <c r="AE100" s="76" t="s">
        <v>890</v>
      </c>
    </row>
    <row r="101" spans="1:31" ht="15.75" customHeight="1" thickBot="1">
      <c r="A101" s="75" t="s">
        <v>898</v>
      </c>
      <c r="B101" s="75" t="s">
        <v>889</v>
      </c>
      <c r="C101" s="75" t="s">
        <v>891</v>
      </c>
      <c r="D101" s="440" t="s">
        <v>891</v>
      </c>
      <c r="E101" s="441">
        <f>'F.G.2_PL'!E101</f>
        <v>0</v>
      </c>
      <c r="F101" s="77">
        <f>'F.G.2A_PL_Recog'!N101-'F.G.2A_PL_Recog'!O101</f>
        <v>0</v>
      </c>
      <c r="G101" s="441">
        <f t="shared" si="1"/>
        <v>0</v>
      </c>
      <c r="AC101" s="76" t="s">
        <v>898</v>
      </c>
      <c r="AD101" s="76" t="s">
        <v>889</v>
      </c>
      <c r="AE101" s="76" t="s">
        <v>891</v>
      </c>
    </row>
    <row r="102" spans="1:31" ht="15.75" customHeight="1" thickBot="1">
      <c r="A102" s="75" t="s">
        <v>898</v>
      </c>
      <c r="B102" s="75" t="s">
        <v>889</v>
      </c>
      <c r="C102" s="75" t="s">
        <v>425</v>
      </c>
      <c r="D102" s="440" t="s">
        <v>425</v>
      </c>
      <c r="E102" s="441">
        <f>'F.G.2_PL'!E102</f>
        <v>0</v>
      </c>
      <c r="F102" s="77">
        <f>'F.G.2A_PL_Recog'!N102-'F.G.2A_PL_Recog'!O102</f>
        <v>0</v>
      </c>
      <c r="G102" s="441">
        <f t="shared" si="1"/>
        <v>0</v>
      </c>
      <c r="AC102" s="76" t="s">
        <v>898</v>
      </c>
      <c r="AD102" s="76" t="s">
        <v>889</v>
      </c>
      <c r="AE102" s="76" t="s">
        <v>425</v>
      </c>
    </row>
    <row r="103" spans="1:31" ht="15.75" customHeight="1" thickBot="1">
      <c r="A103" s="75" t="s">
        <v>898</v>
      </c>
      <c r="B103" s="75" t="s">
        <v>889</v>
      </c>
      <c r="C103" s="75" t="s">
        <v>263</v>
      </c>
      <c r="D103" s="438" t="s">
        <v>263</v>
      </c>
      <c r="E103" s="439">
        <f>'F.G.2_PL'!E103</f>
        <v>0</v>
      </c>
      <c r="F103" s="77">
        <f>'F.G.2A_PL_Recog'!N103-'F.G.2A_PL_Recog'!O103</f>
        <v>0</v>
      </c>
      <c r="G103" s="439">
        <f t="shared" si="1"/>
        <v>0</v>
      </c>
      <c r="AC103" s="76" t="s">
        <v>898</v>
      </c>
      <c r="AD103" s="76" t="s">
        <v>889</v>
      </c>
      <c r="AE103" s="76" t="s">
        <v>263</v>
      </c>
    </row>
    <row r="104" spans="1:31" ht="15.75" customHeight="1" thickBot="1">
      <c r="A104" s="75" t="s">
        <v>898</v>
      </c>
      <c r="B104" s="75" t="s">
        <v>889</v>
      </c>
      <c r="C104" s="75" t="s">
        <v>892</v>
      </c>
      <c r="D104" s="438" t="s">
        <v>892</v>
      </c>
      <c r="E104" s="439">
        <f>'F.G.2_PL'!E104</f>
        <v>0</v>
      </c>
      <c r="F104" s="77">
        <f>'F.G.2A_PL_Recog'!N104-'F.G.2A_PL_Recog'!O104</f>
        <v>0</v>
      </c>
      <c r="G104" s="439">
        <f t="shared" si="1"/>
        <v>0</v>
      </c>
      <c r="AC104" s="76" t="s">
        <v>898</v>
      </c>
      <c r="AD104" s="76" t="s">
        <v>889</v>
      </c>
      <c r="AE104" s="76" t="s">
        <v>892</v>
      </c>
    </row>
    <row r="105" spans="1:31" ht="15.75" customHeight="1" thickBot="1">
      <c r="A105" s="75" t="s">
        <v>898</v>
      </c>
      <c r="B105" s="75" t="s">
        <v>889</v>
      </c>
      <c r="C105" s="75" t="s">
        <v>265</v>
      </c>
      <c r="D105" s="438" t="s">
        <v>265</v>
      </c>
      <c r="E105" s="439">
        <f>'F.G.2_PL'!E105</f>
        <v>0</v>
      </c>
      <c r="F105" s="77">
        <f>'F.G.2A_PL_Recog'!N105-'F.G.2A_PL_Recog'!O105</f>
        <v>0</v>
      </c>
      <c r="G105" s="439">
        <f t="shared" si="1"/>
        <v>0</v>
      </c>
      <c r="AC105" s="76" t="s">
        <v>898</v>
      </c>
      <c r="AD105" s="76" t="s">
        <v>889</v>
      </c>
      <c r="AE105" s="76" t="s">
        <v>265</v>
      </c>
    </row>
    <row r="106" spans="1:31" ht="15.75" customHeight="1" thickBot="1">
      <c r="A106" s="75" t="s">
        <v>898</v>
      </c>
      <c r="B106" s="75" t="s">
        <v>889</v>
      </c>
      <c r="C106" s="75" t="s">
        <v>266</v>
      </c>
      <c r="D106" s="438" t="s">
        <v>266</v>
      </c>
      <c r="E106" s="439">
        <f>'F.G.2_PL'!E106</f>
        <v>0</v>
      </c>
      <c r="F106" s="77">
        <f>'F.G.2A_PL_Recog'!N106-'F.G.2A_PL_Recog'!O106</f>
        <v>0</v>
      </c>
      <c r="G106" s="439">
        <f t="shared" si="1"/>
        <v>0</v>
      </c>
      <c r="AC106" s="76" t="s">
        <v>898</v>
      </c>
      <c r="AD106" s="76" t="s">
        <v>889</v>
      </c>
      <c r="AE106" s="76" t="s">
        <v>266</v>
      </c>
    </row>
    <row r="107" spans="1:31" ht="15.75" customHeight="1" thickBot="1">
      <c r="A107" s="75" t="s">
        <v>898</v>
      </c>
      <c r="B107" s="75" t="s">
        <v>889</v>
      </c>
      <c r="C107" s="75" t="s">
        <v>569</v>
      </c>
      <c r="D107" s="440" t="s">
        <v>569</v>
      </c>
      <c r="E107" s="441">
        <f>'F.G.2_PL'!E107</f>
        <v>0</v>
      </c>
      <c r="F107" s="77">
        <f>'F.G.2A_PL_Recog'!N107-'F.G.2A_PL_Recog'!O107</f>
        <v>0</v>
      </c>
      <c r="G107" s="441">
        <f t="shared" si="1"/>
        <v>0</v>
      </c>
      <c r="AC107" s="76" t="s">
        <v>898</v>
      </c>
      <c r="AD107" s="76" t="s">
        <v>889</v>
      </c>
      <c r="AE107" s="76" t="s">
        <v>569</v>
      </c>
    </row>
    <row r="108" spans="1:31" ht="15.75" customHeight="1" thickBot="1">
      <c r="A108" s="75" t="s">
        <v>898</v>
      </c>
      <c r="B108" s="75" t="s">
        <v>889</v>
      </c>
      <c r="C108" s="75" t="s">
        <v>12</v>
      </c>
      <c r="D108" s="440" t="s">
        <v>12</v>
      </c>
      <c r="E108" s="441">
        <f>'F.G.2_PL'!E108</f>
        <v>0</v>
      </c>
      <c r="F108" s="77">
        <f>'F.G.2A_PL_Recog'!N108-'F.G.2A_PL_Recog'!O108</f>
        <v>0</v>
      </c>
      <c r="G108" s="441">
        <f t="shared" si="1"/>
        <v>0</v>
      </c>
      <c r="AC108" s="76" t="s">
        <v>898</v>
      </c>
      <c r="AD108" s="76" t="s">
        <v>889</v>
      </c>
      <c r="AE108" s="76" t="s">
        <v>12</v>
      </c>
    </row>
    <row r="109" spans="1:31" ht="15.75" customHeight="1" thickBot="1">
      <c r="A109" s="75" t="s">
        <v>898</v>
      </c>
      <c r="B109" s="75" t="s">
        <v>889</v>
      </c>
      <c r="C109" s="75" t="s">
        <v>453</v>
      </c>
      <c r="D109" s="440" t="s">
        <v>453</v>
      </c>
      <c r="E109" s="441">
        <f>'F.G.2_PL'!E109</f>
        <v>0</v>
      </c>
      <c r="F109" s="77">
        <f>'F.G.2A_PL_Recog'!N109-'F.G.2A_PL_Recog'!O109</f>
        <v>0</v>
      </c>
      <c r="G109" s="441">
        <f t="shared" si="1"/>
        <v>0</v>
      </c>
      <c r="AC109" s="76" t="s">
        <v>898</v>
      </c>
      <c r="AD109" s="76" t="s">
        <v>889</v>
      </c>
      <c r="AE109" s="76" t="s">
        <v>453</v>
      </c>
    </row>
    <row r="110" spans="1:31" ht="15.75" customHeight="1" thickBot="1">
      <c r="A110" s="75" t="s">
        <v>898</v>
      </c>
      <c r="B110" s="75" t="s">
        <v>897</v>
      </c>
      <c r="D110" s="437" t="s">
        <v>904</v>
      </c>
      <c r="E110" s="439">
        <f>'F.G.2_PL'!E110</f>
        <v>0</v>
      </c>
      <c r="F110" s="77">
        <f>'F.G.2A_PL_Recog'!N110-'F.G.2A_PL_Recog'!O110</f>
        <v>0</v>
      </c>
      <c r="G110" s="439">
        <f t="shared" si="1"/>
        <v>0</v>
      </c>
      <c r="AC110" s="76" t="s">
        <v>898</v>
      </c>
      <c r="AD110" s="76" t="s">
        <v>897</v>
      </c>
    </row>
    <row r="111" spans="1:31" ht="15.75" customHeight="1" thickBot="1">
      <c r="A111" s="75" t="s">
        <v>898</v>
      </c>
      <c r="B111" s="75" t="s">
        <v>897</v>
      </c>
      <c r="C111" s="75" t="s">
        <v>260</v>
      </c>
      <c r="D111" s="438" t="s">
        <v>260</v>
      </c>
      <c r="E111" s="439">
        <f>'F.G.2_PL'!E111</f>
        <v>0</v>
      </c>
      <c r="F111" s="77">
        <f>'F.G.2A_PL_Recog'!N111-'F.G.2A_PL_Recog'!O111</f>
        <v>0</v>
      </c>
      <c r="G111" s="439">
        <f t="shared" si="1"/>
        <v>0</v>
      </c>
      <c r="AC111" s="76" t="s">
        <v>898</v>
      </c>
      <c r="AD111" s="76" t="s">
        <v>897</v>
      </c>
      <c r="AE111" s="76" t="s">
        <v>260</v>
      </c>
    </row>
    <row r="112" spans="1:31" ht="15.75" customHeight="1" thickBot="1">
      <c r="A112" s="75" t="s">
        <v>898</v>
      </c>
      <c r="B112" s="75" t="s">
        <v>897</v>
      </c>
      <c r="C112" s="75" t="s">
        <v>261</v>
      </c>
      <c r="D112" s="438" t="s">
        <v>261</v>
      </c>
      <c r="E112" s="439">
        <f>'F.G.2_PL'!E112</f>
        <v>0</v>
      </c>
      <c r="F112" s="77">
        <f>'F.G.2A_PL_Recog'!N112-'F.G.2A_PL_Recog'!O112</f>
        <v>0</v>
      </c>
      <c r="G112" s="439">
        <f t="shared" si="1"/>
        <v>0</v>
      </c>
      <c r="AC112" s="76" t="s">
        <v>898</v>
      </c>
      <c r="AD112" s="76" t="s">
        <v>897</v>
      </c>
      <c r="AE112" s="76" t="s">
        <v>261</v>
      </c>
    </row>
    <row r="113" spans="1:31" ht="15.75" customHeight="1" thickBot="1">
      <c r="A113" s="75" t="s">
        <v>898</v>
      </c>
      <c r="B113" s="75" t="s">
        <v>897</v>
      </c>
      <c r="C113" s="75" t="s">
        <v>262</v>
      </c>
      <c r="D113" s="438" t="s">
        <v>262</v>
      </c>
      <c r="E113" s="439">
        <f>'F.G.2_PL'!E113</f>
        <v>0</v>
      </c>
      <c r="F113" s="77">
        <f>'F.G.2A_PL_Recog'!N113-'F.G.2A_PL_Recog'!O113</f>
        <v>0</v>
      </c>
      <c r="G113" s="439">
        <f t="shared" si="1"/>
        <v>0</v>
      </c>
      <c r="AC113" s="76" t="s">
        <v>898</v>
      </c>
      <c r="AD113" s="76" t="s">
        <v>897</v>
      </c>
      <c r="AE113" s="76" t="s">
        <v>262</v>
      </c>
    </row>
    <row r="114" spans="1:31" ht="15.75" customHeight="1" thickBot="1">
      <c r="A114" s="75" t="s">
        <v>898</v>
      </c>
      <c r="B114" s="75" t="s">
        <v>897</v>
      </c>
      <c r="C114" s="75" t="s">
        <v>890</v>
      </c>
      <c r="D114" s="440" t="s">
        <v>890</v>
      </c>
      <c r="E114" s="441">
        <f>'F.G.2_PL'!E114</f>
        <v>0</v>
      </c>
      <c r="F114" s="77">
        <f>'F.G.2A_PL_Recog'!N114-'F.G.2A_PL_Recog'!O114</f>
        <v>0</v>
      </c>
      <c r="G114" s="441">
        <f t="shared" si="1"/>
        <v>0</v>
      </c>
      <c r="AC114" s="76" t="s">
        <v>898</v>
      </c>
      <c r="AD114" s="76" t="s">
        <v>897</v>
      </c>
      <c r="AE114" s="76" t="s">
        <v>890</v>
      </c>
    </row>
    <row r="115" spans="1:31" ht="15.75" customHeight="1" thickBot="1">
      <c r="A115" s="75" t="s">
        <v>898</v>
      </c>
      <c r="B115" s="75" t="s">
        <v>897</v>
      </c>
      <c r="C115" s="75" t="s">
        <v>891</v>
      </c>
      <c r="D115" s="440" t="s">
        <v>891</v>
      </c>
      <c r="E115" s="441">
        <f>'F.G.2_PL'!E115</f>
        <v>0</v>
      </c>
      <c r="F115" s="77">
        <f>'F.G.2A_PL_Recog'!N115-'F.G.2A_PL_Recog'!O115</f>
        <v>0</v>
      </c>
      <c r="G115" s="441">
        <f t="shared" si="1"/>
        <v>0</v>
      </c>
      <c r="AC115" s="76" t="s">
        <v>898</v>
      </c>
      <c r="AD115" s="76" t="s">
        <v>897</v>
      </c>
      <c r="AE115" s="76" t="s">
        <v>891</v>
      </c>
    </row>
    <row r="116" spans="1:31" ht="15.75" customHeight="1" thickBot="1">
      <c r="A116" s="75" t="s">
        <v>898</v>
      </c>
      <c r="B116" s="75" t="s">
        <v>897</v>
      </c>
      <c r="C116" s="75" t="s">
        <v>425</v>
      </c>
      <c r="D116" s="440" t="s">
        <v>425</v>
      </c>
      <c r="E116" s="441">
        <f>'F.G.2_PL'!E116</f>
        <v>0</v>
      </c>
      <c r="F116" s="77">
        <f>'F.G.2A_PL_Recog'!N116-'F.G.2A_PL_Recog'!O116</f>
        <v>0</v>
      </c>
      <c r="G116" s="441">
        <f t="shared" si="1"/>
        <v>0</v>
      </c>
      <c r="AC116" s="76" t="s">
        <v>898</v>
      </c>
      <c r="AD116" s="76" t="s">
        <v>897</v>
      </c>
      <c r="AE116" s="76" t="s">
        <v>425</v>
      </c>
    </row>
    <row r="117" spans="1:31" ht="15.75" customHeight="1" thickBot="1">
      <c r="A117" s="75" t="s">
        <v>898</v>
      </c>
      <c r="B117" s="75" t="s">
        <v>897</v>
      </c>
      <c r="C117" s="75" t="s">
        <v>263</v>
      </c>
      <c r="D117" s="438" t="s">
        <v>263</v>
      </c>
      <c r="E117" s="439">
        <f>'F.G.2_PL'!E117</f>
        <v>0</v>
      </c>
      <c r="F117" s="77">
        <f>'F.G.2A_PL_Recog'!N117-'F.G.2A_PL_Recog'!O117</f>
        <v>0</v>
      </c>
      <c r="G117" s="439">
        <f t="shared" si="1"/>
        <v>0</v>
      </c>
      <c r="AC117" s="76" t="s">
        <v>898</v>
      </c>
      <c r="AD117" s="76" t="s">
        <v>897</v>
      </c>
      <c r="AE117" s="76" t="s">
        <v>263</v>
      </c>
    </row>
    <row r="118" spans="1:31" ht="15.75" customHeight="1" thickBot="1">
      <c r="A118" s="75" t="s">
        <v>898</v>
      </c>
      <c r="B118" s="75" t="s">
        <v>897</v>
      </c>
      <c r="C118" s="75" t="s">
        <v>892</v>
      </c>
      <c r="D118" s="438" t="s">
        <v>892</v>
      </c>
      <c r="E118" s="439">
        <f>'F.G.2_PL'!E118</f>
        <v>0</v>
      </c>
      <c r="F118" s="77">
        <f>'F.G.2A_PL_Recog'!N118-'F.G.2A_PL_Recog'!O118</f>
        <v>0</v>
      </c>
      <c r="G118" s="439">
        <f t="shared" si="1"/>
        <v>0</v>
      </c>
      <c r="AC118" s="76" t="s">
        <v>898</v>
      </c>
      <c r="AD118" s="76" t="s">
        <v>897</v>
      </c>
      <c r="AE118" s="76" t="s">
        <v>892</v>
      </c>
    </row>
    <row r="119" spans="1:31" ht="15.75" customHeight="1" thickBot="1">
      <c r="A119" s="75" t="s">
        <v>898</v>
      </c>
      <c r="B119" s="75" t="s">
        <v>897</v>
      </c>
      <c r="C119" s="75" t="s">
        <v>265</v>
      </c>
      <c r="D119" s="438" t="s">
        <v>265</v>
      </c>
      <c r="E119" s="439">
        <f>'F.G.2_PL'!E119</f>
        <v>0</v>
      </c>
      <c r="F119" s="77">
        <f>'F.G.2A_PL_Recog'!N119-'F.G.2A_PL_Recog'!O119</f>
        <v>0</v>
      </c>
      <c r="G119" s="439">
        <f t="shared" si="1"/>
        <v>0</v>
      </c>
      <c r="AC119" s="76" t="s">
        <v>898</v>
      </c>
      <c r="AD119" s="76" t="s">
        <v>897</v>
      </c>
      <c r="AE119" s="76" t="s">
        <v>265</v>
      </c>
    </row>
    <row r="120" spans="1:31" ht="15.75" customHeight="1" thickBot="1">
      <c r="A120" s="75" t="s">
        <v>898</v>
      </c>
      <c r="B120" s="75" t="s">
        <v>897</v>
      </c>
      <c r="C120" s="75" t="s">
        <v>266</v>
      </c>
      <c r="D120" s="438" t="s">
        <v>266</v>
      </c>
      <c r="E120" s="439">
        <f>'F.G.2_PL'!E120</f>
        <v>0</v>
      </c>
      <c r="F120" s="77">
        <f>'F.G.2A_PL_Recog'!N120-'F.G.2A_PL_Recog'!O120</f>
        <v>0</v>
      </c>
      <c r="G120" s="439">
        <f t="shared" si="1"/>
        <v>0</v>
      </c>
      <c r="AC120" s="76" t="s">
        <v>898</v>
      </c>
      <c r="AD120" s="76" t="s">
        <v>897</v>
      </c>
      <c r="AE120" s="76" t="s">
        <v>266</v>
      </c>
    </row>
    <row r="121" spans="1:31" ht="15.75" customHeight="1" thickBot="1">
      <c r="A121" s="75" t="s">
        <v>898</v>
      </c>
      <c r="B121" s="75" t="s">
        <v>897</v>
      </c>
      <c r="C121" s="75" t="s">
        <v>569</v>
      </c>
      <c r="D121" s="440" t="s">
        <v>569</v>
      </c>
      <c r="E121" s="441">
        <f>'F.G.2_PL'!E121</f>
        <v>0</v>
      </c>
      <c r="F121" s="77">
        <f>'F.G.2A_PL_Recog'!N121-'F.G.2A_PL_Recog'!O121</f>
        <v>0</v>
      </c>
      <c r="G121" s="441">
        <f t="shared" si="1"/>
        <v>0</v>
      </c>
      <c r="AC121" s="76" t="s">
        <v>898</v>
      </c>
      <c r="AD121" s="76" t="s">
        <v>897</v>
      </c>
      <c r="AE121" s="76" t="s">
        <v>569</v>
      </c>
    </row>
    <row r="122" spans="1:31" ht="15.75" customHeight="1" thickBot="1">
      <c r="A122" s="75" t="s">
        <v>898</v>
      </c>
      <c r="B122" s="75" t="s">
        <v>897</v>
      </c>
      <c r="C122" s="75" t="s">
        <v>12</v>
      </c>
      <c r="D122" s="440" t="s">
        <v>12</v>
      </c>
      <c r="E122" s="441">
        <f>'F.G.2_PL'!E122</f>
        <v>0</v>
      </c>
      <c r="F122" s="77">
        <f>'F.G.2A_PL_Recog'!N122-'F.G.2A_PL_Recog'!O122</f>
        <v>0</v>
      </c>
      <c r="G122" s="441">
        <f t="shared" si="1"/>
        <v>0</v>
      </c>
      <c r="AC122" s="76" t="s">
        <v>898</v>
      </c>
      <c r="AD122" s="76" t="s">
        <v>897</v>
      </c>
      <c r="AE122" s="76" t="s">
        <v>12</v>
      </c>
    </row>
    <row r="123" spans="1:31" ht="15.75" customHeight="1" thickBot="1">
      <c r="A123" s="75" t="s">
        <v>898</v>
      </c>
      <c r="B123" s="75" t="s">
        <v>897</v>
      </c>
      <c r="C123" s="75" t="s">
        <v>453</v>
      </c>
      <c r="D123" s="440" t="s">
        <v>453</v>
      </c>
      <c r="E123" s="441">
        <f>'F.G.2_PL'!E123</f>
        <v>0</v>
      </c>
      <c r="F123" s="77">
        <f>'F.G.2A_PL_Recog'!N123-'F.G.2A_PL_Recog'!O123</f>
        <v>0</v>
      </c>
      <c r="G123" s="441">
        <f t="shared" si="1"/>
        <v>0</v>
      </c>
      <c r="AC123" s="76" t="s">
        <v>898</v>
      </c>
      <c r="AD123" s="76" t="s">
        <v>897</v>
      </c>
      <c r="AE123" s="76" t="s">
        <v>453</v>
      </c>
    </row>
    <row r="124" spans="1:31" ht="15.75" customHeight="1" thickBot="1">
      <c r="A124" s="75" t="s">
        <v>898</v>
      </c>
      <c r="B124" s="75" t="s">
        <v>889</v>
      </c>
      <c r="D124" s="437" t="s">
        <v>905</v>
      </c>
      <c r="E124" s="439">
        <f>'F.G.2_PL'!E124</f>
        <v>0</v>
      </c>
      <c r="F124" s="77">
        <f>'F.G.2A_PL_Recog'!N124-'F.G.2A_PL_Recog'!O124</f>
        <v>0</v>
      </c>
      <c r="G124" s="439">
        <f t="shared" si="1"/>
        <v>0</v>
      </c>
      <c r="AC124" s="76" t="s">
        <v>898</v>
      </c>
      <c r="AD124" s="76" t="s">
        <v>889</v>
      </c>
    </row>
    <row r="125" spans="1:31" ht="15.75" customHeight="1" thickBot="1">
      <c r="A125" s="75" t="s">
        <v>898</v>
      </c>
      <c r="B125" s="75" t="s">
        <v>889</v>
      </c>
      <c r="C125" s="75" t="s">
        <v>260</v>
      </c>
      <c r="D125" s="438" t="s">
        <v>260</v>
      </c>
      <c r="E125" s="439">
        <f>'F.G.2_PL'!E125</f>
        <v>0</v>
      </c>
      <c r="F125" s="77">
        <f>'F.G.2A_PL_Recog'!N125-'F.G.2A_PL_Recog'!O125</f>
        <v>0</v>
      </c>
      <c r="G125" s="439">
        <f t="shared" si="1"/>
        <v>0</v>
      </c>
      <c r="AC125" s="76" t="s">
        <v>898</v>
      </c>
      <c r="AD125" s="76" t="s">
        <v>889</v>
      </c>
      <c r="AE125" s="76" t="s">
        <v>260</v>
      </c>
    </row>
    <row r="126" spans="1:31" ht="15.75" customHeight="1" thickBot="1">
      <c r="A126" s="75" t="s">
        <v>898</v>
      </c>
      <c r="B126" s="75" t="s">
        <v>889</v>
      </c>
      <c r="C126" s="75" t="s">
        <v>261</v>
      </c>
      <c r="D126" s="438" t="s">
        <v>261</v>
      </c>
      <c r="E126" s="439">
        <f>'F.G.2_PL'!E126</f>
        <v>0</v>
      </c>
      <c r="F126" s="77">
        <f>'F.G.2A_PL_Recog'!N126-'F.G.2A_PL_Recog'!O126</f>
        <v>0</v>
      </c>
      <c r="G126" s="439">
        <f t="shared" si="1"/>
        <v>0</v>
      </c>
      <c r="AC126" s="76" t="s">
        <v>898</v>
      </c>
      <c r="AD126" s="76" t="s">
        <v>889</v>
      </c>
      <c r="AE126" s="76" t="s">
        <v>261</v>
      </c>
    </row>
    <row r="127" spans="1:31" ht="15.75" customHeight="1" thickBot="1">
      <c r="A127" s="75" t="s">
        <v>898</v>
      </c>
      <c r="B127" s="75" t="s">
        <v>889</v>
      </c>
      <c r="C127" s="75" t="s">
        <v>262</v>
      </c>
      <c r="D127" s="438" t="s">
        <v>262</v>
      </c>
      <c r="E127" s="439">
        <f>'F.G.2_PL'!E127</f>
        <v>0</v>
      </c>
      <c r="F127" s="77">
        <f>'F.G.2A_PL_Recog'!N127-'F.G.2A_PL_Recog'!O127</f>
        <v>0</v>
      </c>
      <c r="G127" s="439">
        <f t="shared" si="1"/>
        <v>0</v>
      </c>
      <c r="AC127" s="76" t="s">
        <v>898</v>
      </c>
      <c r="AD127" s="76" t="s">
        <v>889</v>
      </c>
      <c r="AE127" s="76" t="s">
        <v>262</v>
      </c>
    </row>
    <row r="128" spans="1:31" ht="15.75" customHeight="1" thickBot="1">
      <c r="A128" s="75" t="s">
        <v>898</v>
      </c>
      <c r="B128" s="75" t="s">
        <v>889</v>
      </c>
      <c r="C128" s="75" t="s">
        <v>263</v>
      </c>
      <c r="D128" s="438" t="s">
        <v>263</v>
      </c>
      <c r="E128" s="439">
        <f>'F.G.2_PL'!E128</f>
        <v>0</v>
      </c>
      <c r="F128" s="77">
        <f>'F.G.2A_PL_Recog'!N128-'F.G.2A_PL_Recog'!O128</f>
        <v>0</v>
      </c>
      <c r="G128" s="439">
        <f t="shared" si="1"/>
        <v>0</v>
      </c>
      <c r="AC128" s="76" t="s">
        <v>898</v>
      </c>
      <c r="AD128" s="76" t="s">
        <v>889</v>
      </c>
      <c r="AE128" s="76" t="s">
        <v>263</v>
      </c>
    </row>
    <row r="129" spans="1:31" ht="15.75" customHeight="1" thickBot="1">
      <c r="A129" s="75" t="s">
        <v>898</v>
      </c>
      <c r="B129" s="75" t="s">
        <v>889</v>
      </c>
      <c r="C129" s="75" t="s">
        <v>892</v>
      </c>
      <c r="D129" s="438" t="s">
        <v>892</v>
      </c>
      <c r="E129" s="439">
        <f>'F.G.2_PL'!E129</f>
        <v>0</v>
      </c>
      <c r="F129" s="77">
        <f>'F.G.2A_PL_Recog'!N129-'F.G.2A_PL_Recog'!O129</f>
        <v>0</v>
      </c>
      <c r="G129" s="439">
        <f t="shared" si="1"/>
        <v>0</v>
      </c>
      <c r="AC129" s="76" t="s">
        <v>898</v>
      </c>
      <c r="AD129" s="76" t="s">
        <v>889</v>
      </c>
      <c r="AE129" s="76" t="s">
        <v>892</v>
      </c>
    </row>
    <row r="130" spans="1:31" ht="15.75" customHeight="1" thickBot="1">
      <c r="A130" s="75" t="s">
        <v>898</v>
      </c>
      <c r="B130" s="75" t="s">
        <v>889</v>
      </c>
      <c r="C130" s="75" t="s">
        <v>265</v>
      </c>
      <c r="D130" s="438" t="s">
        <v>265</v>
      </c>
      <c r="E130" s="439">
        <f>'F.G.2_PL'!E130</f>
        <v>0</v>
      </c>
      <c r="F130" s="77">
        <f>'F.G.2A_PL_Recog'!N130-'F.G.2A_PL_Recog'!O130</f>
        <v>0</v>
      </c>
      <c r="G130" s="439">
        <f t="shared" si="1"/>
        <v>0</v>
      </c>
      <c r="AC130" s="76" t="s">
        <v>898</v>
      </c>
      <c r="AD130" s="76" t="s">
        <v>889</v>
      </c>
      <c r="AE130" s="76" t="s">
        <v>265</v>
      </c>
    </row>
    <row r="131" spans="1:31" ht="15.75" customHeight="1" thickBot="1">
      <c r="A131" s="75" t="s">
        <v>898</v>
      </c>
      <c r="B131" s="75" t="s">
        <v>889</v>
      </c>
      <c r="C131" s="75" t="s">
        <v>266</v>
      </c>
      <c r="D131" s="438" t="s">
        <v>266</v>
      </c>
      <c r="E131" s="439">
        <f>'F.G.2_PL'!E131</f>
        <v>0</v>
      </c>
      <c r="F131" s="77">
        <f>'F.G.2A_PL_Recog'!N131-'F.G.2A_PL_Recog'!O131</f>
        <v>0</v>
      </c>
      <c r="G131" s="439">
        <f t="shared" si="1"/>
        <v>0</v>
      </c>
      <c r="AC131" s="76" t="s">
        <v>898</v>
      </c>
      <c r="AD131" s="76" t="s">
        <v>889</v>
      </c>
      <c r="AE131" s="76" t="s">
        <v>266</v>
      </c>
    </row>
    <row r="132" spans="1:31" ht="15.75" customHeight="1" thickBot="1">
      <c r="A132" s="75" t="s">
        <v>898</v>
      </c>
      <c r="B132" s="75" t="s">
        <v>889</v>
      </c>
      <c r="C132" s="75" t="s">
        <v>569</v>
      </c>
      <c r="D132" s="440" t="s">
        <v>569</v>
      </c>
      <c r="E132" s="441">
        <f>'F.G.2_PL'!E132</f>
        <v>0</v>
      </c>
      <c r="F132" s="77">
        <f>'F.G.2A_PL_Recog'!N132-'F.G.2A_PL_Recog'!O132</f>
        <v>0</v>
      </c>
      <c r="G132" s="441">
        <f t="shared" si="1"/>
        <v>0</v>
      </c>
      <c r="AC132" s="76" t="s">
        <v>898</v>
      </c>
      <c r="AD132" s="76" t="s">
        <v>889</v>
      </c>
      <c r="AE132" s="76" t="s">
        <v>569</v>
      </c>
    </row>
    <row r="133" spans="1:31" ht="15.75" customHeight="1" thickBot="1">
      <c r="A133" s="75" t="s">
        <v>898</v>
      </c>
      <c r="B133" s="75" t="s">
        <v>889</v>
      </c>
      <c r="C133" s="75" t="s">
        <v>12</v>
      </c>
      <c r="D133" s="440" t="s">
        <v>12</v>
      </c>
      <c r="E133" s="441">
        <f>'F.G.2_PL'!E133</f>
        <v>0</v>
      </c>
      <c r="F133" s="77">
        <f>'F.G.2A_PL_Recog'!N133-'F.G.2A_PL_Recog'!O133</f>
        <v>0</v>
      </c>
      <c r="G133" s="441">
        <f t="shared" si="1"/>
        <v>0</v>
      </c>
      <c r="AC133" s="76" t="s">
        <v>898</v>
      </c>
      <c r="AD133" s="76" t="s">
        <v>889</v>
      </c>
      <c r="AE133" s="76" t="s">
        <v>12</v>
      </c>
    </row>
    <row r="134" spans="1:31" ht="15.75" customHeight="1" thickBot="1">
      <c r="A134" s="75" t="s">
        <v>898</v>
      </c>
      <c r="B134" s="75" t="s">
        <v>889</v>
      </c>
      <c r="C134" s="75" t="s">
        <v>453</v>
      </c>
      <c r="D134" s="440" t="s">
        <v>453</v>
      </c>
      <c r="E134" s="441">
        <f>'F.G.2_PL'!E134</f>
        <v>0</v>
      </c>
      <c r="F134" s="77">
        <f>'F.G.2A_PL_Recog'!N134-'F.G.2A_PL_Recog'!O134</f>
        <v>0</v>
      </c>
      <c r="G134" s="441">
        <f t="shared" si="1"/>
        <v>0</v>
      </c>
      <c r="AC134" s="76" t="s">
        <v>898</v>
      </c>
      <c r="AD134" s="76" t="s">
        <v>889</v>
      </c>
      <c r="AE134" s="76" t="s">
        <v>453</v>
      </c>
    </row>
    <row r="135" spans="1:31" ht="15.75" customHeight="1" thickBot="1">
      <c r="A135" s="75" t="s">
        <v>898</v>
      </c>
      <c r="B135" s="75" t="s">
        <v>897</v>
      </c>
      <c r="D135" s="437" t="s">
        <v>906</v>
      </c>
      <c r="E135" s="439">
        <f>'F.G.2_PL'!E135</f>
        <v>0</v>
      </c>
      <c r="F135" s="77">
        <f>'F.G.2A_PL_Recog'!N135-'F.G.2A_PL_Recog'!O135</f>
        <v>0</v>
      </c>
      <c r="G135" s="439">
        <f t="shared" si="1"/>
        <v>0</v>
      </c>
      <c r="AC135" s="76" t="s">
        <v>898</v>
      </c>
      <c r="AD135" s="76" t="s">
        <v>897</v>
      </c>
    </row>
    <row r="136" spans="1:31" ht="15.75" customHeight="1" thickBot="1">
      <c r="A136" s="75" t="s">
        <v>898</v>
      </c>
      <c r="B136" s="75" t="s">
        <v>897</v>
      </c>
      <c r="C136" s="75" t="s">
        <v>260</v>
      </c>
      <c r="D136" s="438" t="s">
        <v>260</v>
      </c>
      <c r="E136" s="439">
        <f>'F.G.2_PL'!E136</f>
        <v>0</v>
      </c>
      <c r="F136" s="77">
        <f>'F.G.2A_PL_Recog'!N136-'F.G.2A_PL_Recog'!O136</f>
        <v>0</v>
      </c>
      <c r="G136" s="439">
        <f t="shared" si="1"/>
        <v>0</v>
      </c>
      <c r="AC136" s="76" t="s">
        <v>898</v>
      </c>
      <c r="AD136" s="76" t="s">
        <v>897</v>
      </c>
      <c r="AE136" s="76" t="s">
        <v>260</v>
      </c>
    </row>
    <row r="137" spans="1:31" ht="15.75" customHeight="1" thickBot="1">
      <c r="A137" s="75" t="s">
        <v>898</v>
      </c>
      <c r="B137" s="75" t="s">
        <v>897</v>
      </c>
      <c r="C137" s="75" t="s">
        <v>261</v>
      </c>
      <c r="D137" s="438" t="s">
        <v>261</v>
      </c>
      <c r="E137" s="439">
        <f>'F.G.2_PL'!E137</f>
        <v>0</v>
      </c>
      <c r="F137" s="77">
        <f>'F.G.2A_PL_Recog'!N137-'F.G.2A_PL_Recog'!O137</f>
        <v>0</v>
      </c>
      <c r="G137" s="439">
        <f t="shared" si="1"/>
        <v>0</v>
      </c>
      <c r="AC137" s="76" t="s">
        <v>898</v>
      </c>
      <c r="AD137" s="76" t="s">
        <v>897</v>
      </c>
      <c r="AE137" s="76" t="s">
        <v>261</v>
      </c>
    </row>
    <row r="138" spans="1:31" ht="15.75" customHeight="1" thickBot="1">
      <c r="A138" s="75" t="s">
        <v>898</v>
      </c>
      <c r="B138" s="75" t="s">
        <v>897</v>
      </c>
      <c r="C138" s="75" t="s">
        <v>262</v>
      </c>
      <c r="D138" s="438" t="s">
        <v>262</v>
      </c>
      <c r="E138" s="439">
        <f>'F.G.2_PL'!E138</f>
        <v>0</v>
      </c>
      <c r="F138" s="77">
        <f>'F.G.2A_PL_Recog'!N138-'F.G.2A_PL_Recog'!O138</f>
        <v>0</v>
      </c>
      <c r="G138" s="439">
        <f t="shared" si="1"/>
        <v>0</v>
      </c>
      <c r="AC138" s="76" t="s">
        <v>898</v>
      </c>
      <c r="AD138" s="76" t="s">
        <v>897</v>
      </c>
      <c r="AE138" s="76" t="s">
        <v>262</v>
      </c>
    </row>
    <row r="139" spans="1:31" ht="15.75" customHeight="1" thickBot="1">
      <c r="A139" s="75" t="s">
        <v>898</v>
      </c>
      <c r="B139" s="75" t="s">
        <v>897</v>
      </c>
      <c r="C139" s="75" t="s">
        <v>263</v>
      </c>
      <c r="D139" s="438" t="s">
        <v>263</v>
      </c>
      <c r="E139" s="439">
        <f>'F.G.2_PL'!E139</f>
        <v>0</v>
      </c>
      <c r="F139" s="77">
        <f>'F.G.2A_PL_Recog'!N139-'F.G.2A_PL_Recog'!O139</f>
        <v>0</v>
      </c>
      <c r="G139" s="439">
        <f t="shared" ref="G139:G146" si="2">E139-F139</f>
        <v>0</v>
      </c>
      <c r="AC139" s="76" t="s">
        <v>898</v>
      </c>
      <c r="AD139" s="76" t="s">
        <v>897</v>
      </c>
      <c r="AE139" s="76" t="s">
        <v>263</v>
      </c>
    </row>
    <row r="140" spans="1:31" ht="15.75" customHeight="1" thickBot="1">
      <c r="A140" s="75" t="s">
        <v>898</v>
      </c>
      <c r="B140" s="75" t="s">
        <v>897</v>
      </c>
      <c r="C140" s="75" t="s">
        <v>892</v>
      </c>
      <c r="D140" s="438" t="s">
        <v>892</v>
      </c>
      <c r="E140" s="439">
        <f>'F.G.2_PL'!E140</f>
        <v>0</v>
      </c>
      <c r="F140" s="77">
        <f>'F.G.2A_PL_Recog'!N140-'F.G.2A_PL_Recog'!O140</f>
        <v>0</v>
      </c>
      <c r="G140" s="439">
        <f t="shared" si="2"/>
        <v>0</v>
      </c>
      <c r="AC140" s="76" t="s">
        <v>898</v>
      </c>
      <c r="AD140" s="76" t="s">
        <v>897</v>
      </c>
      <c r="AE140" s="76" t="s">
        <v>892</v>
      </c>
    </row>
    <row r="141" spans="1:31" ht="15.75" customHeight="1" thickBot="1">
      <c r="A141" s="75" t="s">
        <v>898</v>
      </c>
      <c r="B141" s="75" t="s">
        <v>897</v>
      </c>
      <c r="C141" s="75" t="s">
        <v>265</v>
      </c>
      <c r="D141" s="438" t="s">
        <v>265</v>
      </c>
      <c r="E141" s="439">
        <f>'F.G.2_PL'!E141</f>
        <v>0</v>
      </c>
      <c r="F141" s="77">
        <f>'F.G.2A_PL_Recog'!N141-'F.G.2A_PL_Recog'!O141</f>
        <v>0</v>
      </c>
      <c r="G141" s="439">
        <f t="shared" si="2"/>
        <v>0</v>
      </c>
      <c r="AC141" s="76" t="s">
        <v>898</v>
      </c>
      <c r="AD141" s="76" t="s">
        <v>897</v>
      </c>
      <c r="AE141" s="76" t="s">
        <v>265</v>
      </c>
    </row>
    <row r="142" spans="1:31" ht="15.75" customHeight="1" thickBot="1">
      <c r="A142" s="75" t="s">
        <v>898</v>
      </c>
      <c r="B142" s="75" t="s">
        <v>897</v>
      </c>
      <c r="C142" s="75" t="s">
        <v>266</v>
      </c>
      <c r="D142" s="438" t="s">
        <v>266</v>
      </c>
      <c r="E142" s="439">
        <f>'F.G.2_PL'!E142</f>
        <v>0</v>
      </c>
      <c r="F142" s="77">
        <f>'F.G.2A_PL_Recog'!N142-'F.G.2A_PL_Recog'!O142</f>
        <v>0</v>
      </c>
      <c r="G142" s="439">
        <f t="shared" si="2"/>
        <v>0</v>
      </c>
      <c r="AC142" s="76" t="s">
        <v>898</v>
      </c>
      <c r="AD142" s="76" t="s">
        <v>897</v>
      </c>
      <c r="AE142" s="76" t="s">
        <v>266</v>
      </c>
    </row>
    <row r="143" spans="1:31" ht="15.75" customHeight="1" thickBot="1">
      <c r="A143" s="75" t="s">
        <v>898</v>
      </c>
      <c r="B143" s="75" t="s">
        <v>897</v>
      </c>
      <c r="C143" s="75" t="s">
        <v>569</v>
      </c>
      <c r="D143" s="440" t="s">
        <v>569</v>
      </c>
      <c r="E143" s="441">
        <f>'F.G.2_PL'!E143</f>
        <v>0</v>
      </c>
      <c r="F143" s="77">
        <f>'F.G.2A_PL_Recog'!N143-'F.G.2A_PL_Recog'!O143</f>
        <v>0</v>
      </c>
      <c r="G143" s="441">
        <f t="shared" si="2"/>
        <v>0</v>
      </c>
      <c r="AC143" s="76" t="s">
        <v>898</v>
      </c>
      <c r="AD143" s="76" t="s">
        <v>897</v>
      </c>
      <c r="AE143" s="76" t="s">
        <v>569</v>
      </c>
    </row>
    <row r="144" spans="1:31" ht="15.75" customHeight="1" thickBot="1">
      <c r="A144" s="75" t="s">
        <v>898</v>
      </c>
      <c r="B144" s="75" t="s">
        <v>897</v>
      </c>
      <c r="C144" s="75" t="s">
        <v>12</v>
      </c>
      <c r="D144" s="440" t="s">
        <v>12</v>
      </c>
      <c r="E144" s="441">
        <f>'F.G.2_PL'!E144</f>
        <v>0</v>
      </c>
      <c r="F144" s="77">
        <f>'F.G.2A_PL_Recog'!N144-'F.G.2A_PL_Recog'!O144</f>
        <v>0</v>
      </c>
      <c r="G144" s="441">
        <f t="shared" si="2"/>
        <v>0</v>
      </c>
      <c r="AC144" s="76" t="s">
        <v>898</v>
      </c>
      <c r="AD144" s="76" t="s">
        <v>897</v>
      </c>
      <c r="AE144" s="76" t="s">
        <v>12</v>
      </c>
    </row>
    <row r="145" spans="1:31" ht="15.75" customHeight="1" thickBot="1">
      <c r="A145" s="75" t="s">
        <v>898</v>
      </c>
      <c r="B145" s="75" t="s">
        <v>897</v>
      </c>
      <c r="C145" s="75" t="s">
        <v>453</v>
      </c>
      <c r="D145" s="440" t="s">
        <v>453</v>
      </c>
      <c r="E145" s="441">
        <f>'F.G.2_PL'!E145</f>
        <v>0</v>
      </c>
      <c r="F145" s="77">
        <f>'F.G.2A_PL_Recog'!N145-'F.G.2A_PL_Recog'!O145</f>
        <v>0</v>
      </c>
      <c r="G145" s="441">
        <f t="shared" si="2"/>
        <v>0</v>
      </c>
      <c r="AC145" s="76" t="s">
        <v>898</v>
      </c>
      <c r="AD145" s="76" t="s">
        <v>897</v>
      </c>
      <c r="AE145" s="76" t="s">
        <v>453</v>
      </c>
    </row>
    <row r="146" spans="1:31" ht="15.75" customHeight="1" thickBot="1">
      <c r="D146" s="443" t="s">
        <v>256</v>
      </c>
      <c r="E146" s="444">
        <f>'F.G.2_PL'!E146</f>
        <v>0</v>
      </c>
      <c r="F146" s="444">
        <f>'F.G.2A_PL_Recog'!N146-'F.G.2A_PL_Recog'!O146</f>
        <v>0</v>
      </c>
      <c r="G146" s="444">
        <f t="shared" si="2"/>
        <v>0</v>
      </c>
    </row>
    <row r="147" spans="1:31" ht="15.75" customHeight="1" thickBot="1">
      <c r="D147" s="445"/>
      <c r="E147" s="445"/>
      <c r="F147" s="445"/>
      <c r="G147" s="445"/>
    </row>
    <row r="148" spans="1:31" ht="15" hidden="1" customHeight="1">
      <c r="D148" s="445"/>
      <c r="E148" s="445"/>
      <c r="F148" s="445"/>
      <c r="G148" s="445"/>
    </row>
    <row r="149" spans="1:31" ht="15.75" customHeight="1" thickBot="1">
      <c r="D149" s="240" t="s">
        <v>181</v>
      </c>
      <c r="E149" s="242" t="s">
        <v>182</v>
      </c>
      <c r="F149" s="242" t="s">
        <v>183</v>
      </c>
      <c r="G149" s="240" t="s">
        <v>184</v>
      </c>
    </row>
    <row r="150" spans="1:31" ht="40.9" customHeight="1">
      <c r="D150" s="930" t="s">
        <v>886</v>
      </c>
      <c r="E150" s="861" t="s">
        <v>566</v>
      </c>
      <c r="F150" s="861" t="s">
        <v>887</v>
      </c>
      <c r="G150" s="861" t="s">
        <v>907</v>
      </c>
    </row>
    <row r="151" spans="1:31" ht="15" customHeight="1" thickBot="1">
      <c r="D151" s="931"/>
      <c r="E151" s="862"/>
      <c r="F151" s="862"/>
      <c r="G151" s="862"/>
    </row>
    <row r="152" spans="1:31" ht="15.75" customHeight="1" thickBot="1">
      <c r="D152" s="446" t="s">
        <v>908</v>
      </c>
      <c r="E152" s="78">
        <f>SUM(E153:E161)</f>
        <v>0</v>
      </c>
      <c r="F152" s="78">
        <f t="shared" ref="F152:G152" si="3">SUM(F153:F161)</f>
        <v>0</v>
      </c>
      <c r="G152" s="78">
        <f t="shared" si="3"/>
        <v>0</v>
      </c>
    </row>
    <row r="153" spans="1:31" ht="15.75" customHeight="1" thickBot="1">
      <c r="A153" s="75" t="s">
        <v>254</v>
      </c>
      <c r="B153" s="75" t="s">
        <v>889</v>
      </c>
      <c r="C153" s="75" t="s">
        <v>260</v>
      </c>
      <c r="D153" s="447" t="s">
        <v>260</v>
      </c>
      <c r="E153" s="77">
        <f>SUMIFS(E$10:E$145,$A$10:$A$145,$A153,$B$10:$B$145,$B153,$C$10:$C$145,$C153)</f>
        <v>0</v>
      </c>
      <c r="F153" s="77">
        <f t="shared" ref="F153:F161" si="4">SUMIFS(F$10:F$145,$A$10:$A$145,$A153,$B$10:$B$145,$B153,$C$10:$C$145,$C153)</f>
        <v>0</v>
      </c>
      <c r="G153" s="77">
        <f>MAX(0,SUMIFS(G$10:G$145,$A$10:$A$145,$A153,$B$10:$B$145,$B153,$C$10:$C$145,$C153))</f>
        <v>0</v>
      </c>
      <c r="AC153" s="76" t="s">
        <v>254</v>
      </c>
      <c r="AD153" s="76" t="s">
        <v>889</v>
      </c>
      <c r="AE153" s="76" t="s">
        <v>260</v>
      </c>
    </row>
    <row r="154" spans="1:31" ht="15.75" customHeight="1" thickBot="1">
      <c r="A154" s="75" t="s">
        <v>254</v>
      </c>
      <c r="B154" s="75" t="s">
        <v>889</v>
      </c>
      <c r="C154" s="75" t="s">
        <v>261</v>
      </c>
      <c r="D154" s="438" t="s">
        <v>261</v>
      </c>
      <c r="E154" s="77">
        <f t="shared" ref="E154:E161" si="5">SUMIFS(E$10:E$145,$A$10:$A$145,$A154,$B$10:$B$145,$B154,$C$10:$C$145,$C154)</f>
        <v>0</v>
      </c>
      <c r="F154" s="77">
        <f t="shared" si="4"/>
        <v>0</v>
      </c>
      <c r="G154" s="77">
        <f t="shared" ref="G154:G161" si="6">MAX(0,SUMIFS(G$10:G$145,$A$10:$A$145,$A154,$B$10:$B$145,$B154,$C$10:$C$145,$C154))</f>
        <v>0</v>
      </c>
      <c r="AC154" s="76" t="s">
        <v>254</v>
      </c>
      <c r="AD154" s="76" t="s">
        <v>889</v>
      </c>
      <c r="AE154" s="76" t="s">
        <v>261</v>
      </c>
    </row>
    <row r="155" spans="1:31" ht="15.75" customHeight="1" thickBot="1">
      <c r="A155" s="75" t="s">
        <v>254</v>
      </c>
      <c r="B155" s="75" t="s">
        <v>889</v>
      </c>
      <c r="C155" s="75" t="s">
        <v>890</v>
      </c>
      <c r="D155" s="438" t="s">
        <v>890</v>
      </c>
      <c r="E155" s="77">
        <f t="shared" si="5"/>
        <v>0</v>
      </c>
      <c r="F155" s="77">
        <f t="shared" si="4"/>
        <v>0</v>
      </c>
      <c r="G155" s="77">
        <f t="shared" si="6"/>
        <v>0</v>
      </c>
      <c r="AC155" s="76" t="s">
        <v>254</v>
      </c>
      <c r="AD155" s="76" t="s">
        <v>889</v>
      </c>
      <c r="AE155" s="76" t="s">
        <v>890</v>
      </c>
    </row>
    <row r="156" spans="1:31" ht="15.75" customHeight="1" thickBot="1">
      <c r="A156" s="75" t="s">
        <v>254</v>
      </c>
      <c r="B156" s="75" t="s">
        <v>889</v>
      </c>
      <c r="C156" s="75" t="s">
        <v>891</v>
      </c>
      <c r="D156" s="438" t="s">
        <v>891</v>
      </c>
      <c r="E156" s="77">
        <f t="shared" si="5"/>
        <v>0</v>
      </c>
      <c r="F156" s="77">
        <f t="shared" si="4"/>
        <v>0</v>
      </c>
      <c r="G156" s="77">
        <f t="shared" si="6"/>
        <v>0</v>
      </c>
      <c r="AC156" s="76" t="s">
        <v>254</v>
      </c>
      <c r="AD156" s="76" t="s">
        <v>889</v>
      </c>
      <c r="AE156" s="76" t="s">
        <v>891</v>
      </c>
    </row>
    <row r="157" spans="1:31" ht="15.75" customHeight="1" thickBot="1">
      <c r="A157" s="75" t="s">
        <v>254</v>
      </c>
      <c r="B157" s="75" t="s">
        <v>889</v>
      </c>
      <c r="C157" s="75" t="s">
        <v>425</v>
      </c>
      <c r="D157" s="438" t="s">
        <v>425</v>
      </c>
      <c r="E157" s="77">
        <f t="shared" si="5"/>
        <v>0</v>
      </c>
      <c r="F157" s="77">
        <f t="shared" si="4"/>
        <v>0</v>
      </c>
      <c r="G157" s="77">
        <f t="shared" si="6"/>
        <v>0</v>
      </c>
      <c r="AC157" s="76" t="s">
        <v>254</v>
      </c>
      <c r="AD157" s="76" t="s">
        <v>889</v>
      </c>
      <c r="AE157" s="76" t="s">
        <v>425</v>
      </c>
    </row>
    <row r="158" spans="1:31" ht="15.75" customHeight="1" thickBot="1">
      <c r="A158" s="75" t="s">
        <v>254</v>
      </c>
      <c r="B158" s="75" t="s">
        <v>889</v>
      </c>
      <c r="C158" s="75" t="s">
        <v>263</v>
      </c>
      <c r="D158" s="438" t="s">
        <v>263</v>
      </c>
      <c r="E158" s="77">
        <f t="shared" si="5"/>
        <v>0</v>
      </c>
      <c r="F158" s="77">
        <f t="shared" si="4"/>
        <v>0</v>
      </c>
      <c r="G158" s="77">
        <f t="shared" si="6"/>
        <v>0</v>
      </c>
      <c r="AC158" s="76" t="s">
        <v>254</v>
      </c>
      <c r="AD158" s="76" t="s">
        <v>889</v>
      </c>
      <c r="AE158" s="76" t="s">
        <v>263</v>
      </c>
    </row>
    <row r="159" spans="1:31" ht="15.75" customHeight="1" thickBot="1">
      <c r="A159" s="75" t="s">
        <v>254</v>
      </c>
      <c r="B159" s="75" t="s">
        <v>889</v>
      </c>
      <c r="C159" s="75" t="s">
        <v>892</v>
      </c>
      <c r="D159" s="438" t="s">
        <v>892</v>
      </c>
      <c r="E159" s="77">
        <f t="shared" si="5"/>
        <v>0</v>
      </c>
      <c r="F159" s="77">
        <f t="shared" si="4"/>
        <v>0</v>
      </c>
      <c r="G159" s="77">
        <f t="shared" si="6"/>
        <v>0</v>
      </c>
      <c r="AC159" s="76" t="s">
        <v>254</v>
      </c>
      <c r="AD159" s="76" t="s">
        <v>889</v>
      </c>
      <c r="AE159" s="76" t="s">
        <v>892</v>
      </c>
    </row>
    <row r="160" spans="1:31" ht="15.75" customHeight="1" thickBot="1">
      <c r="A160" s="75" t="s">
        <v>254</v>
      </c>
      <c r="B160" s="75" t="s">
        <v>889</v>
      </c>
      <c r="C160" s="75" t="s">
        <v>265</v>
      </c>
      <c r="D160" s="438" t="s">
        <v>265</v>
      </c>
      <c r="E160" s="77">
        <f t="shared" si="5"/>
        <v>0</v>
      </c>
      <c r="F160" s="77">
        <f t="shared" si="4"/>
        <v>0</v>
      </c>
      <c r="G160" s="77">
        <f t="shared" si="6"/>
        <v>0</v>
      </c>
      <c r="AC160" s="76" t="s">
        <v>254</v>
      </c>
      <c r="AD160" s="76" t="s">
        <v>889</v>
      </c>
      <c r="AE160" s="76" t="s">
        <v>265</v>
      </c>
    </row>
    <row r="161" spans="1:31" ht="15.75" customHeight="1" thickBot="1">
      <c r="A161" s="75" t="s">
        <v>254</v>
      </c>
      <c r="B161" s="75" t="s">
        <v>889</v>
      </c>
      <c r="C161" s="75" t="s">
        <v>266</v>
      </c>
      <c r="D161" s="448" t="s">
        <v>266</v>
      </c>
      <c r="E161" s="79">
        <f t="shared" si="5"/>
        <v>0</v>
      </c>
      <c r="F161" s="79">
        <f t="shared" si="4"/>
        <v>0</v>
      </c>
      <c r="G161" s="79">
        <f t="shared" si="6"/>
        <v>0</v>
      </c>
      <c r="AC161" s="76" t="s">
        <v>254</v>
      </c>
      <c r="AD161" s="76" t="s">
        <v>889</v>
      </c>
      <c r="AE161" s="76" t="s">
        <v>266</v>
      </c>
    </row>
    <row r="162" spans="1:31" ht="15.75" customHeight="1" thickBot="1">
      <c r="D162" s="449" t="s">
        <v>909</v>
      </c>
      <c r="E162" s="79">
        <f>SUM(E163:E169)</f>
        <v>0</v>
      </c>
      <c r="F162" s="79">
        <f t="shared" ref="F162:G162" si="7">SUM(F163:F169)</f>
        <v>0</v>
      </c>
      <c r="G162" s="79">
        <f t="shared" si="7"/>
        <v>0</v>
      </c>
    </row>
    <row r="163" spans="1:31" ht="15.75" customHeight="1" thickBot="1">
      <c r="A163" s="75" t="s">
        <v>898</v>
      </c>
      <c r="B163" s="75" t="s">
        <v>889</v>
      </c>
      <c r="C163" s="75" t="s">
        <v>260</v>
      </c>
      <c r="D163" s="447" t="s">
        <v>260</v>
      </c>
      <c r="E163" s="77">
        <f>SUMIFS(E$10:E$145,$A$10:$A$145,$A163,$B$10:$B$145,$B163,$C$10:$C$145,$C163)</f>
        <v>0</v>
      </c>
      <c r="F163" s="77">
        <f t="shared" ref="F163:F168" si="8">SUMIFS(F$10:F$145,$A$10:$A$145,$A163,$B$10:$B$145,$B163,$C$10:$C$145,$C163)</f>
        <v>0</v>
      </c>
      <c r="G163" s="77">
        <f>MAX(0,SUMIFS(G$10:G$145,$A$10:$A$145,$A163,$B$10:$B$145,$B163,$C$10:$C$145,$C163))</f>
        <v>0</v>
      </c>
      <c r="AC163" s="76" t="s">
        <v>898</v>
      </c>
      <c r="AD163" s="76" t="s">
        <v>889</v>
      </c>
      <c r="AE163" s="76" t="s">
        <v>260</v>
      </c>
    </row>
    <row r="164" spans="1:31" ht="15.75" customHeight="1" thickBot="1">
      <c r="A164" s="75" t="s">
        <v>898</v>
      </c>
      <c r="B164" s="75" t="s">
        <v>889</v>
      </c>
      <c r="C164" s="75" t="s">
        <v>261</v>
      </c>
      <c r="D164" s="438" t="s">
        <v>261</v>
      </c>
      <c r="E164" s="77">
        <f t="shared" ref="E164:F169" si="9">SUMIFS(E$10:E$145,$A$10:$A$145,$A164,$B$10:$B$145,$B164,$C$10:$C$145,$C164)</f>
        <v>0</v>
      </c>
      <c r="F164" s="77">
        <f t="shared" si="8"/>
        <v>0</v>
      </c>
      <c r="G164" s="77">
        <f t="shared" ref="G164:G169" si="10">MAX(0,SUMIFS(G$10:G$145,$A$10:$A$145,$A164,$B$10:$B$145,$B164,$C$10:$C$145,$C164))</f>
        <v>0</v>
      </c>
      <c r="AC164" s="76" t="s">
        <v>898</v>
      </c>
      <c r="AD164" s="76" t="s">
        <v>889</v>
      </c>
      <c r="AE164" s="76" t="s">
        <v>261</v>
      </c>
    </row>
    <row r="165" spans="1:31" ht="15.75" customHeight="1" thickBot="1">
      <c r="A165" s="75" t="s">
        <v>898</v>
      </c>
      <c r="B165" s="75" t="s">
        <v>889</v>
      </c>
      <c r="C165" s="75" t="s">
        <v>262</v>
      </c>
      <c r="D165" s="438" t="s">
        <v>262</v>
      </c>
      <c r="E165" s="77">
        <f t="shared" si="9"/>
        <v>0</v>
      </c>
      <c r="F165" s="77">
        <f t="shared" si="8"/>
        <v>0</v>
      </c>
      <c r="G165" s="77">
        <f t="shared" si="10"/>
        <v>0</v>
      </c>
      <c r="AC165" s="76" t="s">
        <v>898</v>
      </c>
      <c r="AD165" s="76" t="s">
        <v>889</v>
      </c>
      <c r="AE165" s="76" t="s">
        <v>262</v>
      </c>
    </row>
    <row r="166" spans="1:31" ht="15.75" customHeight="1" thickBot="1">
      <c r="A166" s="75" t="s">
        <v>898</v>
      </c>
      <c r="B166" s="75" t="s">
        <v>889</v>
      </c>
      <c r="C166" s="75" t="s">
        <v>263</v>
      </c>
      <c r="D166" s="438" t="s">
        <v>263</v>
      </c>
      <c r="E166" s="77">
        <f t="shared" si="9"/>
        <v>0</v>
      </c>
      <c r="F166" s="77">
        <f t="shared" si="8"/>
        <v>0</v>
      </c>
      <c r="G166" s="77">
        <f t="shared" si="10"/>
        <v>0</v>
      </c>
      <c r="AC166" s="76" t="s">
        <v>898</v>
      </c>
      <c r="AD166" s="76" t="s">
        <v>889</v>
      </c>
      <c r="AE166" s="76" t="s">
        <v>263</v>
      </c>
    </row>
    <row r="167" spans="1:31" ht="15.75" customHeight="1" thickBot="1">
      <c r="A167" s="75" t="s">
        <v>898</v>
      </c>
      <c r="B167" s="75" t="s">
        <v>889</v>
      </c>
      <c r="C167" s="75" t="s">
        <v>892</v>
      </c>
      <c r="D167" s="438" t="s">
        <v>892</v>
      </c>
      <c r="E167" s="77">
        <f t="shared" si="9"/>
        <v>0</v>
      </c>
      <c r="F167" s="77">
        <f t="shared" si="8"/>
        <v>0</v>
      </c>
      <c r="G167" s="77">
        <f t="shared" si="10"/>
        <v>0</v>
      </c>
      <c r="AC167" s="76" t="s">
        <v>898</v>
      </c>
      <c r="AD167" s="76" t="s">
        <v>889</v>
      </c>
      <c r="AE167" s="76" t="s">
        <v>892</v>
      </c>
    </row>
    <row r="168" spans="1:31" ht="15.75" customHeight="1" thickBot="1">
      <c r="A168" s="75" t="s">
        <v>898</v>
      </c>
      <c r="B168" s="75" t="s">
        <v>889</v>
      </c>
      <c r="C168" s="75" t="s">
        <v>265</v>
      </c>
      <c r="D168" s="438" t="s">
        <v>265</v>
      </c>
      <c r="E168" s="77">
        <f t="shared" si="9"/>
        <v>0</v>
      </c>
      <c r="F168" s="77">
        <f t="shared" si="8"/>
        <v>0</v>
      </c>
      <c r="G168" s="77">
        <f t="shared" si="10"/>
        <v>0</v>
      </c>
      <c r="AC168" s="76" t="s">
        <v>898</v>
      </c>
      <c r="AD168" s="76" t="s">
        <v>889</v>
      </c>
      <c r="AE168" s="76" t="s">
        <v>265</v>
      </c>
    </row>
    <row r="169" spans="1:31" ht="15.75" customHeight="1" thickBot="1">
      <c r="A169" s="75" t="s">
        <v>898</v>
      </c>
      <c r="B169" s="75" t="s">
        <v>889</v>
      </c>
      <c r="C169" s="75" t="s">
        <v>266</v>
      </c>
      <c r="D169" s="438" t="s">
        <v>266</v>
      </c>
      <c r="E169" s="80">
        <f t="shared" si="9"/>
        <v>0</v>
      </c>
      <c r="F169" s="81">
        <f t="shared" si="9"/>
        <v>0</v>
      </c>
      <c r="G169" s="81">
        <f t="shared" si="10"/>
        <v>0</v>
      </c>
      <c r="AC169" s="76" t="s">
        <v>898</v>
      </c>
      <c r="AD169" s="76" t="s">
        <v>889</v>
      </c>
      <c r="AE169" s="76" t="s">
        <v>266</v>
      </c>
    </row>
    <row r="170" spans="1:31" ht="15.75" customHeight="1" thickBot="1">
      <c r="D170" s="443" t="s">
        <v>256</v>
      </c>
      <c r="E170" s="82">
        <f>SUM(E152,E162)</f>
        <v>0</v>
      </c>
      <c r="F170" s="82">
        <f t="shared" ref="F170:G170" si="11">SUM(F152,F162)</f>
        <v>0</v>
      </c>
      <c r="G170" s="82">
        <f t="shared" si="11"/>
        <v>0</v>
      </c>
    </row>
    <row r="171" spans="1:31" ht="15.75" customHeight="1" thickBot="1">
      <c r="D171" s="450"/>
      <c r="E171" s="83"/>
      <c r="F171" s="83"/>
      <c r="G171" s="83"/>
    </row>
    <row r="172" spans="1:31" ht="15.75" customHeight="1" thickBot="1">
      <c r="D172" s="240" t="s">
        <v>181</v>
      </c>
      <c r="E172" s="242" t="s">
        <v>182</v>
      </c>
      <c r="F172" s="242" t="s">
        <v>183</v>
      </c>
      <c r="G172" s="240" t="s">
        <v>184</v>
      </c>
    </row>
    <row r="173" spans="1:31" ht="40.9" customHeight="1">
      <c r="D173" s="930" t="s">
        <v>886</v>
      </c>
      <c r="E173" s="861" t="s">
        <v>566</v>
      </c>
      <c r="F173" s="861" t="s">
        <v>887</v>
      </c>
      <c r="G173" s="861" t="s">
        <v>907</v>
      </c>
    </row>
    <row r="174" spans="1:31" ht="15.75" customHeight="1" thickBot="1">
      <c r="D174" s="931"/>
      <c r="E174" s="862"/>
      <c r="F174" s="862"/>
      <c r="G174" s="862"/>
    </row>
    <row r="175" spans="1:31" ht="15.75" customHeight="1" thickBot="1">
      <c r="D175" s="446" t="s">
        <v>910</v>
      </c>
      <c r="E175" s="78">
        <f>SUM(E176:E184)</f>
        <v>0</v>
      </c>
      <c r="F175" s="78">
        <f t="shared" ref="F175:G175" si="12">SUM(F176:F184)</f>
        <v>0</v>
      </c>
      <c r="G175" s="78">
        <f t="shared" si="12"/>
        <v>0</v>
      </c>
    </row>
    <row r="176" spans="1:31" ht="15.75" customHeight="1" thickBot="1">
      <c r="A176" s="75" t="s">
        <v>254</v>
      </c>
      <c r="B176" s="75" t="s">
        <v>897</v>
      </c>
      <c r="C176" s="75" t="s">
        <v>260</v>
      </c>
      <c r="D176" s="447" t="s">
        <v>260</v>
      </c>
      <c r="E176" s="77">
        <f>SUMIFS(E$10:E$145,$A$10:$A$145,$A176,$B$10:$B$145,$B176,$C$10:$C$145,$C176)</f>
        <v>0</v>
      </c>
      <c r="F176" s="77">
        <f t="shared" ref="F176:F184" si="13">SUMIFS(F$10:F$145,$A$10:$A$145,$A176,$B$10:$B$145,$B176,$C$10:$C$145,$C176)</f>
        <v>0</v>
      </c>
      <c r="G176" s="77">
        <f>MAX(0,SUMIFS(G$10:G$145,$A$10:$A$145,$A176,$B$10:$B$145,$B176,$C$10:$C$145,$C176))</f>
        <v>0</v>
      </c>
      <c r="AC176" s="76" t="s">
        <v>254</v>
      </c>
      <c r="AD176" s="76" t="s">
        <v>897</v>
      </c>
      <c r="AE176" s="76" t="s">
        <v>260</v>
      </c>
    </row>
    <row r="177" spans="1:31" ht="15.75" customHeight="1" thickBot="1">
      <c r="A177" s="75" t="s">
        <v>254</v>
      </c>
      <c r="B177" s="75" t="s">
        <v>897</v>
      </c>
      <c r="C177" s="75" t="s">
        <v>261</v>
      </c>
      <c r="D177" s="438" t="s">
        <v>261</v>
      </c>
      <c r="E177" s="77">
        <f t="shared" ref="E177:E184" si="14">SUMIFS(E$10:E$145,$A$10:$A$145,$A177,$B$10:$B$145,$B177,$C$10:$C$145,$C177)</f>
        <v>0</v>
      </c>
      <c r="F177" s="77">
        <f t="shared" si="13"/>
        <v>0</v>
      </c>
      <c r="G177" s="77">
        <f t="shared" ref="G177:G184" si="15">MAX(0,SUMIFS(G$10:G$145,$A$10:$A$145,$A177,$B$10:$B$145,$B177,$C$10:$C$145,$C177))</f>
        <v>0</v>
      </c>
      <c r="AC177" s="76" t="s">
        <v>254</v>
      </c>
      <c r="AD177" s="76" t="s">
        <v>897</v>
      </c>
      <c r="AE177" s="76" t="s">
        <v>261</v>
      </c>
    </row>
    <row r="178" spans="1:31" ht="15.75" customHeight="1" thickBot="1">
      <c r="A178" s="75" t="s">
        <v>254</v>
      </c>
      <c r="B178" s="75" t="s">
        <v>897</v>
      </c>
      <c r="C178" s="75" t="s">
        <v>890</v>
      </c>
      <c r="D178" s="438" t="s">
        <v>890</v>
      </c>
      <c r="E178" s="77">
        <f t="shared" si="14"/>
        <v>0</v>
      </c>
      <c r="F178" s="77">
        <f t="shared" si="13"/>
        <v>0</v>
      </c>
      <c r="G178" s="77">
        <f t="shared" si="15"/>
        <v>0</v>
      </c>
      <c r="AC178" s="76" t="s">
        <v>254</v>
      </c>
      <c r="AD178" s="76" t="s">
        <v>897</v>
      </c>
      <c r="AE178" s="76" t="s">
        <v>890</v>
      </c>
    </row>
    <row r="179" spans="1:31" ht="15.75" customHeight="1" thickBot="1">
      <c r="A179" s="75" t="s">
        <v>254</v>
      </c>
      <c r="B179" s="75" t="s">
        <v>897</v>
      </c>
      <c r="C179" s="75" t="s">
        <v>891</v>
      </c>
      <c r="D179" s="438" t="s">
        <v>891</v>
      </c>
      <c r="E179" s="77">
        <f t="shared" si="14"/>
        <v>0</v>
      </c>
      <c r="F179" s="77">
        <f t="shared" si="13"/>
        <v>0</v>
      </c>
      <c r="G179" s="77">
        <f t="shared" si="15"/>
        <v>0</v>
      </c>
      <c r="AC179" s="76" t="s">
        <v>254</v>
      </c>
      <c r="AD179" s="76" t="s">
        <v>897</v>
      </c>
      <c r="AE179" s="76" t="s">
        <v>891</v>
      </c>
    </row>
    <row r="180" spans="1:31" ht="15.75" customHeight="1" thickBot="1">
      <c r="A180" s="75" t="s">
        <v>254</v>
      </c>
      <c r="B180" s="75" t="s">
        <v>897</v>
      </c>
      <c r="C180" s="75" t="s">
        <v>425</v>
      </c>
      <c r="D180" s="438" t="s">
        <v>425</v>
      </c>
      <c r="E180" s="77">
        <f t="shared" si="14"/>
        <v>0</v>
      </c>
      <c r="F180" s="77">
        <f t="shared" si="13"/>
        <v>0</v>
      </c>
      <c r="G180" s="77">
        <f t="shared" si="15"/>
        <v>0</v>
      </c>
      <c r="AC180" s="76" t="s">
        <v>254</v>
      </c>
      <c r="AD180" s="76" t="s">
        <v>897</v>
      </c>
      <c r="AE180" s="76" t="s">
        <v>425</v>
      </c>
    </row>
    <row r="181" spans="1:31" ht="15.75" customHeight="1" thickBot="1">
      <c r="A181" s="75" t="s">
        <v>254</v>
      </c>
      <c r="B181" s="75" t="s">
        <v>897</v>
      </c>
      <c r="C181" s="75" t="s">
        <v>263</v>
      </c>
      <c r="D181" s="438" t="s">
        <v>263</v>
      </c>
      <c r="E181" s="77">
        <f t="shared" si="14"/>
        <v>0</v>
      </c>
      <c r="F181" s="77">
        <f t="shared" si="13"/>
        <v>0</v>
      </c>
      <c r="G181" s="77">
        <f t="shared" si="15"/>
        <v>0</v>
      </c>
      <c r="AC181" s="76" t="s">
        <v>254</v>
      </c>
      <c r="AD181" s="76" t="s">
        <v>897</v>
      </c>
      <c r="AE181" s="76" t="s">
        <v>263</v>
      </c>
    </row>
    <row r="182" spans="1:31" ht="15.75" customHeight="1" thickBot="1">
      <c r="A182" s="75" t="s">
        <v>254</v>
      </c>
      <c r="B182" s="75" t="s">
        <v>897</v>
      </c>
      <c r="C182" s="75" t="s">
        <v>892</v>
      </c>
      <c r="D182" s="438" t="s">
        <v>892</v>
      </c>
      <c r="E182" s="77">
        <f t="shared" si="14"/>
        <v>0</v>
      </c>
      <c r="F182" s="77">
        <f t="shared" si="13"/>
        <v>0</v>
      </c>
      <c r="G182" s="77">
        <f t="shared" si="15"/>
        <v>0</v>
      </c>
      <c r="AC182" s="76" t="s">
        <v>254</v>
      </c>
      <c r="AD182" s="76" t="s">
        <v>897</v>
      </c>
      <c r="AE182" s="76" t="s">
        <v>892</v>
      </c>
    </row>
    <row r="183" spans="1:31" ht="15.75" customHeight="1" thickBot="1">
      <c r="A183" s="75" t="s">
        <v>254</v>
      </c>
      <c r="B183" s="75" t="s">
        <v>897</v>
      </c>
      <c r="C183" s="75" t="s">
        <v>265</v>
      </c>
      <c r="D183" s="438" t="s">
        <v>265</v>
      </c>
      <c r="E183" s="77">
        <f t="shared" si="14"/>
        <v>0</v>
      </c>
      <c r="F183" s="77">
        <f t="shared" si="13"/>
        <v>0</v>
      </c>
      <c r="G183" s="77">
        <f t="shared" si="15"/>
        <v>0</v>
      </c>
      <c r="AC183" s="76" t="s">
        <v>254</v>
      </c>
      <c r="AD183" s="76" t="s">
        <v>897</v>
      </c>
      <c r="AE183" s="76" t="s">
        <v>265</v>
      </c>
    </row>
    <row r="184" spans="1:31" ht="15.75" customHeight="1" thickBot="1">
      <c r="A184" s="75" t="s">
        <v>254</v>
      </c>
      <c r="B184" s="75" t="s">
        <v>897</v>
      </c>
      <c r="C184" s="75" t="s">
        <v>266</v>
      </c>
      <c r="D184" s="448" t="s">
        <v>266</v>
      </c>
      <c r="E184" s="79">
        <f t="shared" si="14"/>
        <v>0</v>
      </c>
      <c r="F184" s="79">
        <f t="shared" si="13"/>
        <v>0</v>
      </c>
      <c r="G184" s="79">
        <f t="shared" si="15"/>
        <v>0</v>
      </c>
      <c r="AC184" s="76" t="s">
        <v>254</v>
      </c>
      <c r="AD184" s="76" t="s">
        <v>897</v>
      </c>
      <c r="AE184" s="76" t="s">
        <v>266</v>
      </c>
    </row>
    <row r="185" spans="1:31" ht="15.75" customHeight="1" thickBot="1">
      <c r="D185" s="449" t="s">
        <v>911</v>
      </c>
      <c r="E185" s="79">
        <f>SUM(E186:E192)</f>
        <v>0</v>
      </c>
      <c r="F185" s="79">
        <f t="shared" ref="F185:G185" si="16">SUM(F186:F192)</f>
        <v>0</v>
      </c>
      <c r="G185" s="79">
        <f t="shared" si="16"/>
        <v>0</v>
      </c>
    </row>
    <row r="186" spans="1:31" ht="15.75" customHeight="1" thickBot="1">
      <c r="A186" s="75" t="s">
        <v>898</v>
      </c>
      <c r="B186" s="75" t="s">
        <v>897</v>
      </c>
      <c r="C186" s="75" t="s">
        <v>260</v>
      </c>
      <c r="D186" s="447" t="s">
        <v>260</v>
      </c>
      <c r="E186" s="77">
        <f>SUMIFS(E$10:E$145,$A$10:$A$145,$A186,$B$10:$B$145,$B186,$C$10:$C$145,$C186)</f>
        <v>0</v>
      </c>
      <c r="F186" s="77">
        <f t="shared" ref="F186:F191" si="17">SUMIFS(F$10:F$145,$A$10:$A$145,$A186,$B$10:$B$145,$B186,$C$10:$C$145,$C186)</f>
        <v>0</v>
      </c>
      <c r="G186" s="77">
        <f>MAX(0,SUMIFS(G$10:G$145,$A$10:$A$145,$A186,$B$10:$B$145,$B186,$C$10:$C$145,$C186))</f>
        <v>0</v>
      </c>
      <c r="AC186" s="76" t="s">
        <v>898</v>
      </c>
      <c r="AD186" s="76" t="s">
        <v>897</v>
      </c>
      <c r="AE186" s="76" t="s">
        <v>260</v>
      </c>
    </row>
    <row r="187" spans="1:31" ht="15.75" customHeight="1" thickBot="1">
      <c r="A187" s="75" t="s">
        <v>898</v>
      </c>
      <c r="B187" s="75" t="s">
        <v>897</v>
      </c>
      <c r="C187" s="75" t="s">
        <v>261</v>
      </c>
      <c r="D187" s="438" t="s">
        <v>261</v>
      </c>
      <c r="E187" s="77">
        <f t="shared" ref="E187:F192" si="18">SUMIFS(E$10:E$145,$A$10:$A$145,$A187,$B$10:$B$145,$B187,$C$10:$C$145,$C187)</f>
        <v>0</v>
      </c>
      <c r="F187" s="77">
        <f t="shared" si="17"/>
        <v>0</v>
      </c>
      <c r="G187" s="77">
        <f t="shared" ref="G187:G192" si="19">MAX(0,SUMIFS(G$10:G$145,$A$10:$A$145,$A187,$B$10:$B$145,$B187,$C$10:$C$145,$C187))</f>
        <v>0</v>
      </c>
      <c r="AC187" s="76" t="s">
        <v>898</v>
      </c>
      <c r="AD187" s="76" t="s">
        <v>897</v>
      </c>
      <c r="AE187" s="76" t="s">
        <v>261</v>
      </c>
    </row>
    <row r="188" spans="1:31" ht="15.75" customHeight="1" thickBot="1">
      <c r="A188" s="75" t="s">
        <v>898</v>
      </c>
      <c r="B188" s="75" t="s">
        <v>897</v>
      </c>
      <c r="C188" s="75" t="s">
        <v>262</v>
      </c>
      <c r="D188" s="438" t="s">
        <v>262</v>
      </c>
      <c r="E188" s="77">
        <f t="shared" si="18"/>
        <v>0</v>
      </c>
      <c r="F188" s="77">
        <f t="shared" si="17"/>
        <v>0</v>
      </c>
      <c r="G188" s="77">
        <f t="shared" si="19"/>
        <v>0</v>
      </c>
      <c r="AC188" s="76" t="s">
        <v>898</v>
      </c>
      <c r="AD188" s="76" t="s">
        <v>897</v>
      </c>
      <c r="AE188" s="76" t="s">
        <v>262</v>
      </c>
    </row>
    <row r="189" spans="1:31" ht="15.75" customHeight="1" thickBot="1">
      <c r="A189" s="75" t="s">
        <v>898</v>
      </c>
      <c r="B189" s="75" t="s">
        <v>897</v>
      </c>
      <c r="C189" s="75" t="s">
        <v>263</v>
      </c>
      <c r="D189" s="438" t="s">
        <v>263</v>
      </c>
      <c r="E189" s="77">
        <f t="shared" si="18"/>
        <v>0</v>
      </c>
      <c r="F189" s="77">
        <f t="shared" si="17"/>
        <v>0</v>
      </c>
      <c r="G189" s="77">
        <f t="shared" si="19"/>
        <v>0</v>
      </c>
      <c r="AC189" s="76" t="s">
        <v>898</v>
      </c>
      <c r="AD189" s="76" t="s">
        <v>897</v>
      </c>
      <c r="AE189" s="76" t="s">
        <v>263</v>
      </c>
    </row>
    <row r="190" spans="1:31" ht="15.75" customHeight="1" thickBot="1">
      <c r="A190" s="75" t="s">
        <v>898</v>
      </c>
      <c r="B190" s="75" t="s">
        <v>897</v>
      </c>
      <c r="C190" s="75" t="s">
        <v>892</v>
      </c>
      <c r="D190" s="438" t="s">
        <v>892</v>
      </c>
      <c r="E190" s="77">
        <f t="shared" si="18"/>
        <v>0</v>
      </c>
      <c r="F190" s="77">
        <f t="shared" si="17"/>
        <v>0</v>
      </c>
      <c r="G190" s="77">
        <f t="shared" si="19"/>
        <v>0</v>
      </c>
      <c r="AC190" s="76" t="s">
        <v>898</v>
      </c>
      <c r="AD190" s="76" t="s">
        <v>897</v>
      </c>
      <c r="AE190" s="76" t="s">
        <v>892</v>
      </c>
    </row>
    <row r="191" spans="1:31" ht="15.75" customHeight="1" thickBot="1">
      <c r="A191" s="75" t="s">
        <v>898</v>
      </c>
      <c r="B191" s="75" t="s">
        <v>897</v>
      </c>
      <c r="C191" s="75" t="s">
        <v>265</v>
      </c>
      <c r="D191" s="438" t="s">
        <v>265</v>
      </c>
      <c r="E191" s="77">
        <f t="shared" si="18"/>
        <v>0</v>
      </c>
      <c r="F191" s="77">
        <f t="shared" si="17"/>
        <v>0</v>
      </c>
      <c r="G191" s="77">
        <f t="shared" si="19"/>
        <v>0</v>
      </c>
      <c r="AC191" s="76" t="s">
        <v>898</v>
      </c>
      <c r="AD191" s="76" t="s">
        <v>897</v>
      </c>
      <c r="AE191" s="76" t="s">
        <v>265</v>
      </c>
    </row>
    <row r="192" spans="1:31" ht="15.75" customHeight="1" thickBot="1">
      <c r="A192" s="75" t="s">
        <v>898</v>
      </c>
      <c r="B192" s="75" t="s">
        <v>897</v>
      </c>
      <c r="C192" s="75" t="s">
        <v>266</v>
      </c>
      <c r="D192" s="438" t="s">
        <v>266</v>
      </c>
      <c r="E192" s="80">
        <f t="shared" si="18"/>
        <v>0</v>
      </c>
      <c r="F192" s="81">
        <f t="shared" si="18"/>
        <v>0</v>
      </c>
      <c r="G192" s="81">
        <f t="shared" si="19"/>
        <v>0</v>
      </c>
      <c r="AC192" s="76" t="s">
        <v>898</v>
      </c>
      <c r="AD192" s="76" t="s">
        <v>897</v>
      </c>
      <c r="AE192" s="76" t="s">
        <v>266</v>
      </c>
    </row>
    <row r="193" spans="1:31" ht="15.75" customHeight="1" thickBot="1">
      <c r="D193" s="443" t="s">
        <v>256</v>
      </c>
      <c r="E193" s="82">
        <f>SUM(E175,E185)</f>
        <v>0</v>
      </c>
      <c r="F193" s="82">
        <f t="shared" ref="F193:G193" si="20">SUM(F175,F185)</f>
        <v>0</v>
      </c>
      <c r="G193" s="82">
        <f t="shared" si="20"/>
        <v>0</v>
      </c>
    </row>
    <row r="194" spans="1:31" ht="15.75" customHeight="1" thickBot="1">
      <c r="D194" s="445"/>
      <c r="E194" s="445"/>
      <c r="F194" s="445"/>
      <c r="G194" s="445"/>
    </row>
    <row r="195" spans="1:31" ht="15.75" customHeight="1" thickBot="1">
      <c r="D195" s="240" t="s">
        <v>181</v>
      </c>
      <c r="E195" s="242" t="s">
        <v>182</v>
      </c>
      <c r="F195" s="242" t="s">
        <v>183</v>
      </c>
      <c r="G195" s="240" t="s">
        <v>184</v>
      </c>
    </row>
    <row r="196" spans="1:31" ht="40.9" customHeight="1">
      <c r="D196" s="930" t="s">
        <v>886</v>
      </c>
      <c r="E196" s="861" t="s">
        <v>566</v>
      </c>
      <c r="F196" s="861" t="s">
        <v>887</v>
      </c>
      <c r="G196" s="861" t="s">
        <v>907</v>
      </c>
    </row>
    <row r="197" spans="1:31" ht="15.75" customHeight="1" thickBot="1">
      <c r="D197" s="931"/>
      <c r="E197" s="862"/>
      <c r="F197" s="862"/>
      <c r="G197" s="862"/>
    </row>
    <row r="198" spans="1:31" ht="15.75" customHeight="1" thickBot="1">
      <c r="D198" s="446" t="s">
        <v>912</v>
      </c>
      <c r="E198" s="78">
        <f>SUM(E199:E207)</f>
        <v>0</v>
      </c>
      <c r="F198" s="78">
        <f t="shared" ref="F198:G198" si="21">SUM(F199:F207)</f>
        <v>0</v>
      </c>
      <c r="G198" s="78">
        <f t="shared" si="21"/>
        <v>0</v>
      </c>
    </row>
    <row r="199" spans="1:31" ht="15.75" customHeight="1" thickBot="1">
      <c r="A199" s="75" t="s">
        <v>254</v>
      </c>
      <c r="C199" s="75" t="s">
        <v>260</v>
      </c>
      <c r="D199" s="447" t="s">
        <v>260</v>
      </c>
      <c r="E199" s="77">
        <f>SUMIFS(E$10:E$145,$A$10:$A$145,$A199,$C$10:$C$145,$C199)</f>
        <v>0</v>
      </c>
      <c r="F199" s="77">
        <f t="shared" ref="F199:F207" si="22">SUMIFS(F$10:F$145,$A$10:$A$145,$A199,$C$10:$C$145,$C199)</f>
        <v>0</v>
      </c>
      <c r="G199" s="77">
        <f>MAX(0,SUMIFS(G$10:G$145,$A$10:$A$145,$A199,$C$10:$C$145,$C199))</f>
        <v>0</v>
      </c>
      <c r="AC199" s="76" t="s">
        <v>254</v>
      </c>
      <c r="AE199" s="76" t="s">
        <v>260</v>
      </c>
    </row>
    <row r="200" spans="1:31" ht="15.75" customHeight="1" thickBot="1">
      <c r="A200" s="75" t="s">
        <v>254</v>
      </c>
      <c r="C200" s="75" t="s">
        <v>261</v>
      </c>
      <c r="D200" s="438" t="s">
        <v>261</v>
      </c>
      <c r="E200" s="77">
        <f t="shared" ref="E200:E207" si="23">SUMIFS(E$10:E$145,$A$10:$A$145,$A200,$C$10:$C$145,$C200)</f>
        <v>0</v>
      </c>
      <c r="F200" s="77">
        <f t="shared" si="22"/>
        <v>0</v>
      </c>
      <c r="G200" s="77">
        <f t="shared" ref="G200:G207" si="24">MAX(0,SUMIFS(G$10:G$145,$A$10:$A$145,$A200,$C$10:$C$145,$C200))</f>
        <v>0</v>
      </c>
      <c r="AC200" s="76" t="s">
        <v>254</v>
      </c>
      <c r="AE200" s="76" t="s">
        <v>261</v>
      </c>
    </row>
    <row r="201" spans="1:31" ht="15.75" customHeight="1" thickBot="1">
      <c r="A201" s="75" t="s">
        <v>254</v>
      </c>
      <c r="C201" s="75" t="s">
        <v>890</v>
      </c>
      <c r="D201" s="438" t="s">
        <v>890</v>
      </c>
      <c r="E201" s="77">
        <f t="shared" si="23"/>
        <v>0</v>
      </c>
      <c r="F201" s="77">
        <f t="shared" si="22"/>
        <v>0</v>
      </c>
      <c r="G201" s="77">
        <f t="shared" si="24"/>
        <v>0</v>
      </c>
      <c r="AC201" s="76" t="s">
        <v>254</v>
      </c>
      <c r="AE201" s="76" t="s">
        <v>890</v>
      </c>
    </row>
    <row r="202" spans="1:31" ht="15.75" customHeight="1" thickBot="1">
      <c r="A202" s="75" t="s">
        <v>254</v>
      </c>
      <c r="C202" s="75" t="s">
        <v>891</v>
      </c>
      <c r="D202" s="438" t="s">
        <v>891</v>
      </c>
      <c r="E202" s="77">
        <f t="shared" si="23"/>
        <v>0</v>
      </c>
      <c r="F202" s="77">
        <f t="shared" si="22"/>
        <v>0</v>
      </c>
      <c r="G202" s="77">
        <f t="shared" si="24"/>
        <v>0</v>
      </c>
      <c r="AC202" s="76" t="s">
        <v>254</v>
      </c>
      <c r="AE202" s="76" t="s">
        <v>891</v>
      </c>
    </row>
    <row r="203" spans="1:31" ht="15.75" customHeight="1" thickBot="1">
      <c r="A203" s="75" t="s">
        <v>254</v>
      </c>
      <c r="C203" s="75" t="s">
        <v>425</v>
      </c>
      <c r="D203" s="438" t="s">
        <v>425</v>
      </c>
      <c r="E203" s="77">
        <f t="shared" si="23"/>
        <v>0</v>
      </c>
      <c r="F203" s="77">
        <f t="shared" si="22"/>
        <v>0</v>
      </c>
      <c r="G203" s="77">
        <f t="shared" si="24"/>
        <v>0</v>
      </c>
      <c r="AC203" s="76" t="s">
        <v>254</v>
      </c>
      <c r="AE203" s="76" t="s">
        <v>425</v>
      </c>
    </row>
    <row r="204" spans="1:31" ht="15.75" customHeight="1" thickBot="1">
      <c r="A204" s="75" t="s">
        <v>254</v>
      </c>
      <c r="C204" s="75" t="s">
        <v>263</v>
      </c>
      <c r="D204" s="438" t="s">
        <v>263</v>
      </c>
      <c r="E204" s="77">
        <f t="shared" si="23"/>
        <v>0</v>
      </c>
      <c r="F204" s="77">
        <f t="shared" si="22"/>
        <v>0</v>
      </c>
      <c r="G204" s="77">
        <f t="shared" si="24"/>
        <v>0</v>
      </c>
      <c r="AC204" s="76" t="s">
        <v>254</v>
      </c>
      <c r="AE204" s="76" t="s">
        <v>263</v>
      </c>
    </row>
    <row r="205" spans="1:31" ht="15.75" customHeight="1" thickBot="1">
      <c r="A205" s="75" t="s">
        <v>254</v>
      </c>
      <c r="C205" s="75" t="s">
        <v>892</v>
      </c>
      <c r="D205" s="438" t="s">
        <v>892</v>
      </c>
      <c r="E205" s="77">
        <f t="shared" si="23"/>
        <v>0</v>
      </c>
      <c r="F205" s="77">
        <f t="shared" si="22"/>
        <v>0</v>
      </c>
      <c r="G205" s="77">
        <f t="shared" si="24"/>
        <v>0</v>
      </c>
      <c r="AC205" s="76" t="s">
        <v>254</v>
      </c>
      <c r="AE205" s="76" t="s">
        <v>892</v>
      </c>
    </row>
    <row r="206" spans="1:31" ht="15.75" customHeight="1" thickBot="1">
      <c r="A206" s="75" t="s">
        <v>254</v>
      </c>
      <c r="C206" s="75" t="s">
        <v>265</v>
      </c>
      <c r="D206" s="438" t="s">
        <v>265</v>
      </c>
      <c r="E206" s="77">
        <f t="shared" si="23"/>
        <v>0</v>
      </c>
      <c r="F206" s="77">
        <f t="shared" si="22"/>
        <v>0</v>
      </c>
      <c r="G206" s="77">
        <f t="shared" si="24"/>
        <v>0</v>
      </c>
      <c r="AC206" s="76" t="s">
        <v>254</v>
      </c>
      <c r="AE206" s="76" t="s">
        <v>265</v>
      </c>
    </row>
    <row r="207" spans="1:31" ht="15.75" customHeight="1" thickBot="1">
      <c r="A207" s="75" t="s">
        <v>254</v>
      </c>
      <c r="C207" s="75" t="s">
        <v>266</v>
      </c>
      <c r="D207" s="448" t="s">
        <v>266</v>
      </c>
      <c r="E207" s="79">
        <f t="shared" si="23"/>
        <v>0</v>
      </c>
      <c r="F207" s="79">
        <f t="shared" si="22"/>
        <v>0</v>
      </c>
      <c r="G207" s="79">
        <f t="shared" si="24"/>
        <v>0</v>
      </c>
      <c r="AC207" s="76" t="s">
        <v>254</v>
      </c>
      <c r="AE207" s="76" t="s">
        <v>266</v>
      </c>
    </row>
    <row r="208" spans="1:31" ht="15.75" customHeight="1" thickBot="1">
      <c r="D208" s="449" t="s">
        <v>913</v>
      </c>
      <c r="E208" s="79">
        <f>SUM(E209:E215)</f>
        <v>0</v>
      </c>
      <c r="F208" s="79">
        <f t="shared" ref="F208:G208" si="25">SUM(F209:F215)</f>
        <v>0</v>
      </c>
      <c r="G208" s="79">
        <f t="shared" si="25"/>
        <v>0</v>
      </c>
    </row>
    <row r="209" spans="1:31" ht="15.75" customHeight="1" thickBot="1">
      <c r="A209" s="75" t="s">
        <v>898</v>
      </c>
      <c r="C209" s="75" t="s">
        <v>260</v>
      </c>
      <c r="D209" s="447" t="s">
        <v>260</v>
      </c>
      <c r="E209" s="77">
        <f t="shared" ref="E209:F215" si="26">SUMIFS(E$10:E$145,$A$10:$A$145,$A209,$C$10:$C$145,$C209)</f>
        <v>0</v>
      </c>
      <c r="F209" s="77">
        <f t="shared" si="26"/>
        <v>0</v>
      </c>
      <c r="G209" s="77">
        <f>MAX(0,SUMIFS(G$10:G$145,$A$10:$A$145,$A209,$C$10:$C$145,$C209))</f>
        <v>0</v>
      </c>
      <c r="AC209" s="76" t="s">
        <v>898</v>
      </c>
      <c r="AE209" s="76" t="s">
        <v>260</v>
      </c>
    </row>
    <row r="210" spans="1:31" ht="15.75" customHeight="1" thickBot="1">
      <c r="A210" s="75" t="s">
        <v>898</v>
      </c>
      <c r="C210" s="75" t="s">
        <v>261</v>
      </c>
      <c r="D210" s="438" t="s">
        <v>261</v>
      </c>
      <c r="E210" s="77">
        <f t="shared" si="26"/>
        <v>0</v>
      </c>
      <c r="F210" s="77">
        <f t="shared" si="26"/>
        <v>0</v>
      </c>
      <c r="G210" s="77">
        <f t="shared" ref="G210:G215" si="27">MAX(0,SUMIFS(G$10:G$145,$A$10:$A$145,$A210,$C$10:$C$145,$C210))</f>
        <v>0</v>
      </c>
      <c r="AC210" s="76" t="s">
        <v>898</v>
      </c>
      <c r="AE210" s="76" t="s">
        <v>261</v>
      </c>
    </row>
    <row r="211" spans="1:31" ht="15.75" customHeight="1" thickBot="1">
      <c r="A211" s="75" t="s">
        <v>898</v>
      </c>
      <c r="C211" s="75" t="s">
        <v>262</v>
      </c>
      <c r="D211" s="438" t="s">
        <v>262</v>
      </c>
      <c r="E211" s="77">
        <f t="shared" si="26"/>
        <v>0</v>
      </c>
      <c r="F211" s="77">
        <f t="shared" si="26"/>
        <v>0</v>
      </c>
      <c r="G211" s="77">
        <f t="shared" si="27"/>
        <v>0</v>
      </c>
      <c r="AC211" s="76" t="s">
        <v>898</v>
      </c>
      <c r="AE211" s="76" t="s">
        <v>262</v>
      </c>
    </row>
    <row r="212" spans="1:31" ht="15.75" customHeight="1" thickBot="1">
      <c r="A212" s="75" t="s">
        <v>898</v>
      </c>
      <c r="C212" s="75" t="s">
        <v>263</v>
      </c>
      <c r="D212" s="438" t="s">
        <v>263</v>
      </c>
      <c r="E212" s="77">
        <f t="shared" si="26"/>
        <v>0</v>
      </c>
      <c r="F212" s="77">
        <f t="shared" si="26"/>
        <v>0</v>
      </c>
      <c r="G212" s="77">
        <f t="shared" si="27"/>
        <v>0</v>
      </c>
      <c r="AC212" s="76" t="s">
        <v>898</v>
      </c>
      <c r="AE212" s="76" t="s">
        <v>263</v>
      </c>
    </row>
    <row r="213" spans="1:31" ht="15.75" customHeight="1" thickBot="1">
      <c r="A213" s="75" t="s">
        <v>898</v>
      </c>
      <c r="C213" s="75" t="s">
        <v>892</v>
      </c>
      <c r="D213" s="438" t="s">
        <v>892</v>
      </c>
      <c r="E213" s="77">
        <f t="shared" si="26"/>
        <v>0</v>
      </c>
      <c r="F213" s="77">
        <f t="shared" si="26"/>
        <v>0</v>
      </c>
      <c r="G213" s="77">
        <f t="shared" si="27"/>
        <v>0</v>
      </c>
      <c r="AC213" s="76" t="s">
        <v>898</v>
      </c>
      <c r="AE213" s="76" t="s">
        <v>892</v>
      </c>
    </row>
    <row r="214" spans="1:31" ht="15.75" customHeight="1" thickBot="1">
      <c r="A214" s="75" t="s">
        <v>898</v>
      </c>
      <c r="C214" s="75" t="s">
        <v>265</v>
      </c>
      <c r="D214" s="438" t="s">
        <v>265</v>
      </c>
      <c r="E214" s="77">
        <f t="shared" si="26"/>
        <v>0</v>
      </c>
      <c r="F214" s="77">
        <f t="shared" si="26"/>
        <v>0</v>
      </c>
      <c r="G214" s="77">
        <f t="shared" si="27"/>
        <v>0</v>
      </c>
      <c r="AC214" s="76" t="s">
        <v>898</v>
      </c>
      <c r="AE214" s="76" t="s">
        <v>265</v>
      </c>
    </row>
    <row r="215" spans="1:31" ht="15.75" customHeight="1" thickBot="1">
      <c r="A215" s="75" t="s">
        <v>898</v>
      </c>
      <c r="C215" s="75" t="s">
        <v>266</v>
      </c>
      <c r="D215" s="438" t="s">
        <v>266</v>
      </c>
      <c r="E215" s="80">
        <f t="shared" si="26"/>
        <v>0</v>
      </c>
      <c r="F215" s="81">
        <f t="shared" si="26"/>
        <v>0</v>
      </c>
      <c r="G215" s="81">
        <f t="shared" si="27"/>
        <v>0</v>
      </c>
      <c r="AC215" s="76" t="s">
        <v>898</v>
      </c>
      <c r="AE215" s="76" t="s">
        <v>266</v>
      </c>
    </row>
    <row r="216" spans="1:31" ht="15.75" thickBot="1">
      <c r="D216" s="443" t="s">
        <v>256</v>
      </c>
      <c r="E216" s="82">
        <f>SUM(E198,E208)</f>
        <v>0</v>
      </c>
      <c r="F216" s="82">
        <f t="shared" ref="F216:G216" si="28">SUM(F198,F208)</f>
        <v>0</v>
      </c>
      <c r="G216" s="82">
        <f t="shared" si="28"/>
        <v>0</v>
      </c>
    </row>
  </sheetData>
  <sheetProtection insertHyperlinks="0"/>
  <mergeCells count="16">
    <mergeCell ref="D8:D9"/>
    <mergeCell ref="E8:E9"/>
    <mergeCell ref="F8:F9"/>
    <mergeCell ref="G8:G9"/>
    <mergeCell ref="D150:D151"/>
    <mergeCell ref="E150:E151"/>
    <mergeCell ref="F150:F151"/>
    <mergeCell ref="G150:G151"/>
    <mergeCell ref="D173:D174"/>
    <mergeCell ref="E173:E174"/>
    <mergeCell ref="F173:F174"/>
    <mergeCell ref="G173:G174"/>
    <mergeCell ref="D196:D197"/>
    <mergeCell ref="E196:E197"/>
    <mergeCell ref="F196:F197"/>
    <mergeCell ref="G196:G197"/>
  </mergeCells>
  <phoneticPr fontId="46"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3">
    <pageSetUpPr fitToPage="1"/>
  </sheetPr>
  <dimension ref="A1:E98"/>
  <sheetViews>
    <sheetView zoomScaleNormal="100" workbookViewId="0"/>
  </sheetViews>
  <sheetFormatPr defaultColWidth="9.42578125" defaultRowHeight="12.75"/>
  <cols>
    <col min="1" max="1" width="3.7109375" style="84" customWidth="1"/>
    <col min="2" max="2" width="80.7109375" style="3" customWidth="1"/>
    <col min="3" max="5" width="40.42578125" style="3" customWidth="1"/>
    <col min="6" max="6" width="3.42578125" style="3" customWidth="1"/>
    <col min="7" max="16384" width="9.42578125" style="3"/>
  </cols>
  <sheetData>
    <row r="1" spans="1:5" ht="16.5" customHeight="1">
      <c r="A1" s="67" t="s">
        <v>914</v>
      </c>
      <c r="B1" s="67"/>
      <c r="C1" s="67"/>
      <c r="D1" s="228"/>
    </row>
    <row r="2" spans="1:5" ht="16.5" customHeight="1">
      <c r="A2" s="932" t="s">
        <v>174</v>
      </c>
      <c r="B2" s="932"/>
      <c r="C2" s="360"/>
    </row>
    <row r="3" spans="1:5" ht="16.5" customHeight="1">
      <c r="A3" s="932" t="s">
        <v>175</v>
      </c>
      <c r="B3" s="932"/>
      <c r="C3" s="360"/>
    </row>
    <row r="4" spans="1:5" ht="16.5" customHeight="1">
      <c r="A4" s="932" t="s">
        <v>176</v>
      </c>
      <c r="B4" s="932"/>
      <c r="C4" s="361"/>
    </row>
    <row r="5" spans="1:5" s="5" customFormat="1" ht="12.75" customHeight="1">
      <c r="A5" s="84"/>
      <c r="B5" s="84"/>
      <c r="C5" s="451"/>
      <c r="D5" s="451"/>
    </row>
    <row r="6" spans="1:5" ht="12.75" customHeight="1">
      <c r="B6" s="69" t="s">
        <v>177</v>
      </c>
    </row>
    <row r="7" spans="1:5" ht="12.75" customHeight="1">
      <c r="B7" s="452" t="s">
        <v>181</v>
      </c>
      <c r="C7" s="452" t="s">
        <v>182</v>
      </c>
      <c r="D7" s="452" t="s">
        <v>183</v>
      </c>
      <c r="E7" s="452" t="s">
        <v>184</v>
      </c>
    </row>
    <row r="8" spans="1:5" ht="12.75" customHeight="1">
      <c r="B8" s="69"/>
      <c r="C8" s="933" t="s">
        <v>915</v>
      </c>
      <c r="D8" s="934"/>
      <c r="E8" s="935"/>
    </row>
    <row r="9" spans="1:5" ht="12.75" customHeight="1">
      <c r="A9" s="84">
        <v>1</v>
      </c>
      <c r="B9" s="425" t="s">
        <v>916</v>
      </c>
      <c r="C9" s="453" t="s">
        <v>917</v>
      </c>
      <c r="D9" s="454" t="s">
        <v>918</v>
      </c>
      <c r="E9" s="455" t="s">
        <v>919</v>
      </c>
    </row>
    <row r="10" spans="1:5" ht="12.75" customHeight="1">
      <c r="A10" s="456">
        <v>2</v>
      </c>
      <c r="B10" s="457" t="s">
        <v>920</v>
      </c>
      <c r="C10" s="458"/>
    </row>
    <row r="11" spans="1:5" ht="12.75" customHeight="1">
      <c r="A11" s="456">
        <v>3</v>
      </c>
      <c r="B11" s="459" t="s">
        <v>921</v>
      </c>
      <c r="C11" s="460"/>
    </row>
    <row r="12" spans="1:5" ht="25.5" customHeight="1">
      <c r="A12" s="456" t="s">
        <v>922</v>
      </c>
      <c r="B12" s="461" t="s">
        <v>923</v>
      </c>
      <c r="C12" s="460"/>
    </row>
    <row r="13" spans="1:5" ht="12.75" customHeight="1">
      <c r="A13" s="456">
        <v>4</v>
      </c>
      <c r="B13" s="462" t="s">
        <v>924</v>
      </c>
      <c r="C13" s="460"/>
    </row>
    <row r="14" spans="1:5" ht="12.75" customHeight="1">
      <c r="A14" s="456">
        <v>5</v>
      </c>
      <c r="B14" s="462" t="s">
        <v>925</v>
      </c>
      <c r="C14" s="463"/>
    </row>
    <row r="15" spans="1:5" ht="12.75" customHeight="1">
      <c r="A15" s="456">
        <v>6</v>
      </c>
      <c r="B15" s="459" t="s">
        <v>926</v>
      </c>
      <c r="C15" s="463"/>
    </row>
    <row r="16" spans="1:5" ht="12.75" customHeight="1">
      <c r="A16" s="456">
        <v>7</v>
      </c>
      <c r="B16" s="459" t="s">
        <v>927</v>
      </c>
      <c r="C16" s="463"/>
    </row>
    <row r="17" spans="1:4" ht="12.75" customHeight="1">
      <c r="A17" s="456">
        <v>8</v>
      </c>
      <c r="B17" s="464" t="s">
        <v>928</v>
      </c>
      <c r="C17" s="463"/>
    </row>
    <row r="18" spans="1:4" ht="12.75" customHeight="1">
      <c r="A18" s="456">
        <v>9</v>
      </c>
      <c r="B18" s="464" t="s">
        <v>929</v>
      </c>
      <c r="C18" s="463"/>
    </row>
    <row r="19" spans="1:4" ht="25.5" customHeight="1">
      <c r="A19" s="456" t="s">
        <v>930</v>
      </c>
      <c r="B19" s="461" t="s">
        <v>931</v>
      </c>
      <c r="C19" s="463"/>
    </row>
    <row r="20" spans="1:4" ht="12.75" customHeight="1">
      <c r="A20" s="456">
        <v>10</v>
      </c>
      <c r="B20" s="425" t="s">
        <v>932</v>
      </c>
      <c r="C20" s="394"/>
      <c r="D20" s="85">
        <f>SUM(C11,C13:C18)</f>
        <v>0</v>
      </c>
    </row>
    <row r="21" spans="1:4" ht="12.75" customHeight="1">
      <c r="A21" s="84">
        <v>11</v>
      </c>
      <c r="B21" s="465" t="s">
        <v>933</v>
      </c>
      <c r="C21" s="394"/>
    </row>
    <row r="22" spans="1:4" ht="25.5" customHeight="1">
      <c r="A22" s="456">
        <v>12</v>
      </c>
      <c r="B22" s="459" t="s">
        <v>934</v>
      </c>
      <c r="C22" s="463"/>
    </row>
    <row r="23" spans="1:4" ht="25.5" customHeight="1">
      <c r="A23" s="84">
        <v>13</v>
      </c>
      <c r="B23" s="459" t="s">
        <v>935</v>
      </c>
      <c r="C23" s="463"/>
    </row>
    <row r="24" spans="1:4" ht="25.5" customHeight="1">
      <c r="A24" s="456">
        <v>14</v>
      </c>
      <c r="B24" s="459" t="s">
        <v>936</v>
      </c>
      <c r="C24" s="463"/>
    </row>
    <row r="25" spans="1:4" ht="25.5" customHeight="1">
      <c r="A25" s="84">
        <v>15</v>
      </c>
      <c r="B25" s="459" t="s">
        <v>937</v>
      </c>
      <c r="C25" s="463"/>
    </row>
    <row r="26" spans="1:4" ht="12.75" customHeight="1">
      <c r="A26" s="456">
        <v>16</v>
      </c>
      <c r="B26" s="459" t="s">
        <v>938</v>
      </c>
      <c r="C26" s="463"/>
    </row>
    <row r="27" spans="1:4" ht="12.75" customHeight="1">
      <c r="A27" s="84">
        <v>17</v>
      </c>
      <c r="B27" s="462" t="s">
        <v>939</v>
      </c>
      <c r="C27" s="463"/>
    </row>
    <row r="28" spans="1:4" ht="25.5" customHeight="1">
      <c r="A28" s="456">
        <v>18</v>
      </c>
      <c r="B28" s="459" t="s">
        <v>940</v>
      </c>
      <c r="C28" s="463"/>
    </row>
    <row r="29" spans="1:4" ht="12.75" customHeight="1">
      <c r="A29" s="84">
        <v>19</v>
      </c>
      <c r="B29" s="459" t="s">
        <v>941</v>
      </c>
      <c r="C29" s="463"/>
    </row>
    <row r="30" spans="1:4" ht="25.5" customHeight="1">
      <c r="A30" s="456">
        <v>20</v>
      </c>
      <c r="B30" s="459" t="s">
        <v>942</v>
      </c>
      <c r="C30" s="463"/>
    </row>
    <row r="31" spans="1:4" ht="25.5" customHeight="1">
      <c r="A31" s="84">
        <v>21</v>
      </c>
      <c r="B31" s="459" t="s">
        <v>943</v>
      </c>
      <c r="C31" s="463"/>
    </row>
    <row r="32" spans="1:4" ht="25.5" customHeight="1">
      <c r="A32" s="456">
        <v>22</v>
      </c>
      <c r="B32" s="466" t="s">
        <v>944</v>
      </c>
      <c r="C32" s="463"/>
    </row>
    <row r="33" spans="1:4" ht="25.5" customHeight="1">
      <c r="A33" s="84">
        <v>23</v>
      </c>
      <c r="B33" s="466" t="s">
        <v>945</v>
      </c>
      <c r="C33" s="463"/>
    </row>
    <row r="34" spans="1:4" ht="25.5" customHeight="1">
      <c r="A34" s="456">
        <v>24</v>
      </c>
      <c r="B34" s="459" t="s">
        <v>946</v>
      </c>
      <c r="C34" s="463"/>
    </row>
    <row r="35" spans="1:4" ht="25.5" customHeight="1">
      <c r="A35" s="456">
        <v>25</v>
      </c>
      <c r="B35" s="459" t="s">
        <v>947</v>
      </c>
      <c r="C35" s="463"/>
    </row>
    <row r="36" spans="1:4" ht="12.75" customHeight="1">
      <c r="A36" s="84">
        <v>26</v>
      </c>
      <c r="B36" s="459" t="s">
        <v>948</v>
      </c>
      <c r="C36" s="463"/>
    </row>
    <row r="37" spans="1:4" ht="25.5" customHeight="1">
      <c r="A37" s="84">
        <v>27</v>
      </c>
      <c r="B37" s="459" t="s">
        <v>949</v>
      </c>
      <c r="C37" s="463"/>
    </row>
    <row r="38" spans="1:4" ht="12.75" customHeight="1">
      <c r="A38" s="84">
        <v>28</v>
      </c>
      <c r="B38" s="459" t="s">
        <v>950</v>
      </c>
      <c r="C38" s="463"/>
    </row>
    <row r="39" spans="1:4" ht="12.75" customHeight="1">
      <c r="A39" s="84">
        <v>29</v>
      </c>
      <c r="B39" s="462" t="s">
        <v>951</v>
      </c>
      <c r="C39" s="463"/>
    </row>
    <row r="40" spans="1:4" ht="12.75" customHeight="1">
      <c r="A40" s="84">
        <v>30</v>
      </c>
      <c r="B40" s="467" t="s">
        <v>952</v>
      </c>
      <c r="C40" s="394"/>
      <c r="D40" s="85">
        <f>SUM(C22:C39)</f>
        <v>0</v>
      </c>
    </row>
    <row r="41" spans="1:4" ht="12.75" customHeight="1">
      <c r="A41" s="84">
        <v>31</v>
      </c>
      <c r="B41" s="467" t="s">
        <v>953</v>
      </c>
      <c r="C41" s="394"/>
      <c r="D41" s="85">
        <f>D20-D40</f>
        <v>0</v>
      </c>
    </row>
    <row r="42" spans="1:4" ht="12.75" customHeight="1">
      <c r="A42" s="456"/>
      <c r="B42" s="60"/>
      <c r="C42" s="4"/>
    </row>
    <row r="43" spans="1:4" ht="12.75" customHeight="1">
      <c r="A43" s="84">
        <v>32</v>
      </c>
      <c r="B43" s="468" t="s">
        <v>954</v>
      </c>
      <c r="C43" s="394"/>
    </row>
    <row r="44" spans="1:4" ht="12.75" customHeight="1">
      <c r="A44" s="456">
        <v>33</v>
      </c>
      <c r="B44" s="459" t="s">
        <v>955</v>
      </c>
      <c r="C44" s="463"/>
    </row>
    <row r="45" spans="1:4" ht="12.75" customHeight="1">
      <c r="A45" s="456" t="s">
        <v>956</v>
      </c>
      <c r="B45" s="461" t="s">
        <v>957</v>
      </c>
      <c r="C45" s="463"/>
    </row>
    <row r="46" spans="1:4" ht="12.75" customHeight="1">
      <c r="A46" s="456">
        <v>34</v>
      </c>
      <c r="B46" s="469" t="s">
        <v>958</v>
      </c>
      <c r="C46" s="394"/>
      <c r="D46" s="85">
        <f>C44</f>
        <v>0</v>
      </c>
    </row>
    <row r="47" spans="1:4" ht="12.75" customHeight="1">
      <c r="A47" s="456">
        <v>35</v>
      </c>
      <c r="B47" s="470" t="s">
        <v>959</v>
      </c>
      <c r="C47" s="394"/>
    </row>
    <row r="48" spans="1:4" ht="25.5" customHeight="1">
      <c r="A48" s="456">
        <v>36</v>
      </c>
      <c r="B48" s="471" t="s">
        <v>936</v>
      </c>
      <c r="C48" s="463"/>
    </row>
    <row r="49" spans="1:5" ht="25.5" customHeight="1">
      <c r="A49" s="456">
        <v>37</v>
      </c>
      <c r="B49" s="459" t="s">
        <v>960</v>
      </c>
      <c r="C49" s="463"/>
    </row>
    <row r="50" spans="1:5" ht="25.5" customHeight="1">
      <c r="A50" s="456">
        <v>38</v>
      </c>
      <c r="B50" s="459" t="s">
        <v>961</v>
      </c>
      <c r="C50" s="463"/>
    </row>
    <row r="51" spans="1:5" ht="12.75" customHeight="1">
      <c r="A51" s="456">
        <v>39</v>
      </c>
      <c r="B51" s="459" t="s">
        <v>962</v>
      </c>
      <c r="C51" s="463"/>
    </row>
    <row r="52" spans="1:5" ht="12.75" customHeight="1">
      <c r="A52" s="456">
        <v>40</v>
      </c>
      <c r="B52" s="459" t="s">
        <v>963</v>
      </c>
      <c r="C52" s="463"/>
    </row>
    <row r="53" spans="1:5" ht="12.75" customHeight="1">
      <c r="A53" s="456">
        <v>41</v>
      </c>
      <c r="B53" s="459" t="s">
        <v>964</v>
      </c>
      <c r="C53" s="463"/>
    </row>
    <row r="54" spans="1:5" ht="12.75" customHeight="1">
      <c r="A54" s="456">
        <v>42</v>
      </c>
      <c r="B54" s="467" t="s">
        <v>965</v>
      </c>
      <c r="C54" s="394"/>
      <c r="D54" s="85">
        <f>SUM(C48:C53)</f>
        <v>0</v>
      </c>
    </row>
    <row r="55" spans="1:5" ht="12.75" customHeight="1">
      <c r="A55" s="456">
        <v>43</v>
      </c>
      <c r="B55" s="467" t="s">
        <v>966</v>
      </c>
      <c r="C55" s="394"/>
      <c r="D55" s="85">
        <f>D46-D54</f>
        <v>0</v>
      </c>
    </row>
    <row r="56" spans="1:5" ht="12.75" customHeight="1">
      <c r="A56" s="456">
        <v>44</v>
      </c>
      <c r="B56" s="467" t="s">
        <v>967</v>
      </c>
      <c r="C56" s="394"/>
      <c r="D56" s="85" t="str" cm="1">
        <f t="array" aca="1" ref="D56" ca="1">IFERROR(IF(INDIRECT("'Cover Page'!F7")="Quarterly_8W_F+CA", (INDIRECT("'CA.P.1.Q PCA Summary NetFDB'!N60")+INDIRECT("'CA.1.Q CA Summary'!C43"))*10%, IF(INDIRECT("'Cover Page'!F7")="Annual_6M_F+CA",(INDIRECT("'CA.P.1.A PCA Summary NetFDB'!N60")+INDIRECT("'CA.1 CA Summary'!C43"))*10%, IF(INDIRECT("'Cover Page'!F7")="Quarterly_Captive", INDIRECT("'CA.C.1 CA Summary'!C20")*10%, IF(INDIRECT("'Cover Page'!F7")="Annual_Captive", INDIRECT("'CA.C.1 CA Summary'!C20")*10%, IF(INDIRECT("'Cover Page'!F7")="Annual_Marine", INDIRECT("'CA.MM.1.A CA Summary'!C20")*10%, IF(INDIRECT("'Cover Page'!F7")="Annual_Lloyds", INDIRECT("'CA.L.1.A CA Summary'!C22")*10%)))))),"")</f>
        <v/>
      </c>
    </row>
    <row r="57" spans="1:5" ht="12.75" customHeight="1">
      <c r="A57" s="456">
        <v>45</v>
      </c>
      <c r="B57" s="467" t="s">
        <v>968</v>
      </c>
      <c r="C57" s="394"/>
      <c r="D57" s="394"/>
      <c r="E57" s="85">
        <f ca="1">MIN(D55:D56)</f>
        <v>0</v>
      </c>
    </row>
    <row r="58" spans="1:5" ht="12.75" customHeight="1">
      <c r="A58" s="456"/>
      <c r="B58" s="4"/>
      <c r="C58" s="472"/>
    </row>
    <row r="59" spans="1:5" ht="12.75" customHeight="1">
      <c r="A59" s="456">
        <v>46</v>
      </c>
      <c r="B59" s="467" t="s">
        <v>969</v>
      </c>
      <c r="C59" s="394"/>
      <c r="D59" s="394"/>
      <c r="E59" s="85">
        <f ca="1">E57+D41</f>
        <v>0</v>
      </c>
    </row>
    <row r="60" spans="1:5" ht="12.75" customHeight="1">
      <c r="A60" s="456"/>
      <c r="B60" s="473"/>
      <c r="C60" s="474"/>
    </row>
    <row r="61" spans="1:5" ht="12.75" customHeight="1">
      <c r="A61" s="456">
        <v>47</v>
      </c>
      <c r="B61" s="468" t="s">
        <v>970</v>
      </c>
      <c r="C61" s="394"/>
    </row>
    <row r="62" spans="1:5" ht="21.75" customHeight="1">
      <c r="A62" s="456">
        <v>48</v>
      </c>
      <c r="B62" s="459" t="s">
        <v>971</v>
      </c>
      <c r="C62" s="85">
        <f ca="1">D55-E57</f>
        <v>0</v>
      </c>
    </row>
    <row r="63" spans="1:5" ht="12.75" customHeight="1">
      <c r="A63" s="456">
        <v>49</v>
      </c>
      <c r="B63" s="459" t="s">
        <v>972</v>
      </c>
      <c r="C63" s="463"/>
    </row>
    <row r="64" spans="1:5" ht="12.75" customHeight="1">
      <c r="A64" s="456" t="s">
        <v>973</v>
      </c>
      <c r="B64" s="461" t="s">
        <v>974</v>
      </c>
      <c r="C64" s="463"/>
    </row>
    <row r="65" spans="1:4" ht="12.75" customHeight="1">
      <c r="A65" s="456">
        <v>50</v>
      </c>
      <c r="B65" s="475" t="s">
        <v>975</v>
      </c>
      <c r="C65" s="394"/>
    </row>
    <row r="66" spans="1:4" ht="12.75" customHeight="1">
      <c r="A66" s="456">
        <v>51</v>
      </c>
      <c r="B66" s="461" t="s">
        <v>976</v>
      </c>
      <c r="C66" s="85">
        <f>C34</f>
        <v>0</v>
      </c>
    </row>
    <row r="67" spans="1:4" ht="12.75" customHeight="1">
      <c r="A67" s="456">
        <v>52</v>
      </c>
      <c r="B67" s="461" t="s">
        <v>977</v>
      </c>
      <c r="C67" s="85">
        <f>C35</f>
        <v>0</v>
      </c>
    </row>
    <row r="68" spans="1:4" ht="12.75" customHeight="1">
      <c r="A68" s="456">
        <v>53</v>
      </c>
      <c r="B68" s="461" t="s">
        <v>978</v>
      </c>
      <c r="C68" s="85">
        <f>C27</f>
        <v>0</v>
      </c>
    </row>
    <row r="69" spans="1:4" ht="12.75" customHeight="1">
      <c r="A69" s="456">
        <v>54</v>
      </c>
      <c r="B69" s="461" t="s">
        <v>979</v>
      </c>
      <c r="C69" s="85">
        <f>C37</f>
        <v>0</v>
      </c>
    </row>
    <row r="70" spans="1:4" ht="12.75" customHeight="1">
      <c r="A70" s="456"/>
      <c r="B70" s="476"/>
      <c r="C70" s="86"/>
    </row>
    <row r="71" spans="1:4" ht="12.75" customHeight="1">
      <c r="A71" s="456">
        <v>55</v>
      </c>
      <c r="B71" s="467" t="s">
        <v>980</v>
      </c>
      <c r="C71" s="477"/>
      <c r="D71" s="85">
        <f ca="1">SUM(C62:C63,C66:C69)</f>
        <v>0</v>
      </c>
    </row>
    <row r="72" spans="1:4" ht="12.75" customHeight="1">
      <c r="A72" s="456">
        <v>56</v>
      </c>
      <c r="B72" s="468" t="s">
        <v>981</v>
      </c>
      <c r="C72" s="477"/>
    </row>
    <row r="73" spans="1:4" ht="25.5" customHeight="1">
      <c r="A73" s="456">
        <v>57</v>
      </c>
      <c r="B73" s="459" t="s">
        <v>936</v>
      </c>
      <c r="C73" s="463"/>
    </row>
    <row r="74" spans="1:4" ht="25.5" customHeight="1">
      <c r="A74" s="456">
        <v>58</v>
      </c>
      <c r="B74" s="459" t="s">
        <v>960</v>
      </c>
      <c r="C74" s="463"/>
    </row>
    <row r="75" spans="1:4" ht="38.25" customHeight="1">
      <c r="A75" s="456">
        <v>59</v>
      </c>
      <c r="B75" s="459" t="s">
        <v>982</v>
      </c>
      <c r="C75" s="463"/>
    </row>
    <row r="76" spans="1:4" ht="12.75" customHeight="1">
      <c r="A76" s="456">
        <v>60</v>
      </c>
      <c r="B76" s="459" t="s">
        <v>983</v>
      </c>
      <c r="C76" s="463"/>
    </row>
    <row r="77" spans="1:4" ht="12.75" customHeight="1">
      <c r="A77" s="456">
        <v>61</v>
      </c>
      <c r="B77" s="478" t="s">
        <v>964</v>
      </c>
      <c r="C77" s="463"/>
    </row>
    <row r="78" spans="1:4" ht="12.75" customHeight="1">
      <c r="A78" s="456">
        <v>62</v>
      </c>
      <c r="B78" s="467" t="s">
        <v>984</v>
      </c>
      <c r="C78" s="477"/>
      <c r="D78" s="85">
        <f>SUM(C73:C77)</f>
        <v>0</v>
      </c>
    </row>
    <row r="79" spans="1:4" ht="12.75" customHeight="1">
      <c r="B79" s="60"/>
      <c r="C79" s="87"/>
    </row>
    <row r="80" spans="1:4" ht="12.75" customHeight="1">
      <c r="A80" s="84">
        <v>63</v>
      </c>
      <c r="B80" s="475" t="s">
        <v>985</v>
      </c>
      <c r="C80" s="394"/>
      <c r="D80" s="85">
        <f ca="1">D71-D78</f>
        <v>0</v>
      </c>
    </row>
    <row r="81" spans="1:5" ht="12.75" customHeight="1">
      <c r="A81" s="84">
        <v>64</v>
      </c>
      <c r="B81" s="475" t="s">
        <v>986</v>
      </c>
      <c r="C81" s="394"/>
      <c r="D81" s="85" t="str" cm="1">
        <f t="array" aca="1" ref="D81" ca="1">IFERROR(IF(INDIRECT("'Cover Page'!F7")="Quarterly_8W_F+CA", (INDIRECT("'CA.P.1.Q PCA Summary NetFDB'!N60")+INDIRECT("'CA.1.Q CA Summary'!C43"))*50%, IF(INDIRECT("'Cover Page'!F7")="Annual_6M_F+CA",(INDIRECT("'CA.P.1.A PCA Summary NetFDB'!N60")+INDIRECT("'CA.1 CA Summary'!C43"))*50%, IF(INDIRECT("'Cover Page'!F7")="Quarterly_Captive", INDIRECT("'CA.C.1 CA Summary'!C20")*50%, IF(INDIRECT("'Cover Page'!F7")="Annual_Captive", INDIRECT("'CA.C.1 CA Summary'!C20")*50%, IF(INDIRECT("'Cover Page'!F7")="Annual_Marine", INDIRECT("'CA.MM.1.A CA Summary'!C20")*50%, IF(INDIRECT("'Cover Page'!F7")="Annual_Lloyds", INDIRECT("'CA.L.1.A CA Summary'!C22")*50%)))))),"")</f>
        <v/>
      </c>
    </row>
    <row r="82" spans="1:5" ht="12.75" customHeight="1">
      <c r="A82" s="84">
        <v>65</v>
      </c>
      <c r="B82" s="467" t="s">
        <v>987</v>
      </c>
      <c r="C82" s="394"/>
      <c r="D82" s="394"/>
      <c r="E82" s="85">
        <f ca="1">MIN(D80:D81)</f>
        <v>0</v>
      </c>
    </row>
    <row r="84" spans="1:5" ht="12.75" customHeight="1">
      <c r="A84" s="456">
        <v>66</v>
      </c>
      <c r="B84" s="425" t="s">
        <v>988</v>
      </c>
      <c r="C84" s="394"/>
      <c r="D84" s="394"/>
      <c r="E84" s="85">
        <f ca="1">E82+E59</f>
        <v>0</v>
      </c>
    </row>
    <row r="86" spans="1:5" ht="12.75" customHeight="1">
      <c r="A86" s="5"/>
    </row>
    <row r="87" spans="1:5" ht="12.75" customHeight="1">
      <c r="A87" s="5"/>
    </row>
    <row r="88" spans="1:5" ht="12.75" customHeight="1">
      <c r="A88" s="5"/>
    </row>
    <row r="89" spans="1:5" ht="12.75" customHeight="1">
      <c r="A89" s="5"/>
    </row>
    <row r="90" spans="1:5" ht="12.75" customHeight="1">
      <c r="A90" s="5"/>
    </row>
    <row r="91" spans="1:5" ht="12.75" customHeight="1">
      <c r="A91" s="5"/>
    </row>
    <row r="92" spans="1:5" ht="12.75" customHeight="1">
      <c r="A92" s="5"/>
    </row>
    <row r="93" spans="1:5" ht="12.75" customHeight="1">
      <c r="A93" s="5"/>
    </row>
    <row r="94" spans="1:5" ht="12.75" customHeight="1">
      <c r="A94" s="5"/>
    </row>
    <row r="95" spans="1:5" ht="12.75" customHeight="1">
      <c r="A95" s="5"/>
    </row>
    <row r="96" spans="1:5" ht="12.75" customHeight="1">
      <c r="A96" s="5"/>
    </row>
    <row r="97" spans="1:1" ht="12.75" customHeight="1">
      <c r="A97" s="5"/>
    </row>
    <row r="98" spans="1:1">
      <c r="A98" s="5"/>
    </row>
  </sheetData>
  <sheetProtection insertHyperlinks="0"/>
  <mergeCells count="4">
    <mergeCell ref="A2:B2"/>
    <mergeCell ref="A3:B3"/>
    <mergeCell ref="A4:B4"/>
    <mergeCell ref="C8:E8"/>
  </mergeCells>
  <phoneticPr fontId="46" type="noConversion"/>
  <dataValidations count="1">
    <dataValidation type="decimal" allowBlank="1" showInputMessage="1" showErrorMessage="1" errorTitle="Error" error="Please enter a number of +/- 11 digits" sqref="C73:C77 C63:C64 C48:C53 C44:C45 C22:C39 C11:C19" xr:uid="{00000000-0002-0000-1500-000000000000}">
      <formula1>-99999999999</formula1>
      <formula2>99999999999</formula2>
    </dataValidation>
  </dataValidations>
  <pageMargins left="0.7" right="0.7" top="0.75" bottom="0.75" header="0.3" footer="0.3"/>
  <pageSetup paperSize="8" scale="6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0">
    <pageSetUpPr fitToPage="1"/>
  </sheetPr>
  <dimension ref="A1:R94"/>
  <sheetViews>
    <sheetView showGridLines="0" zoomScaleNormal="100" workbookViewId="0"/>
  </sheetViews>
  <sheetFormatPr defaultColWidth="9.42578125" defaultRowHeight="12.75"/>
  <cols>
    <col min="1" max="1" width="55.28515625" style="88" customWidth="1"/>
    <col min="2" max="2" width="15.7109375" style="89" customWidth="1"/>
    <col min="3" max="5" width="25.42578125" style="88" customWidth="1"/>
    <col min="6" max="6" width="3.42578125" style="88" customWidth="1"/>
    <col min="7" max="8" width="25.42578125" style="88" customWidth="1"/>
    <col min="9" max="9" width="15.42578125" style="88" customWidth="1"/>
    <col min="10" max="13" width="25.42578125" style="88" customWidth="1"/>
    <col min="14" max="14" width="25.42578125" style="90" customWidth="1"/>
    <col min="15" max="16" width="25.42578125" style="88" customWidth="1"/>
    <col min="17" max="18" width="9.42578125" style="88" customWidth="1"/>
    <col min="19" max="16384" width="9.42578125" style="88"/>
  </cols>
  <sheetData>
    <row r="1" spans="1:18" ht="16.5" customHeight="1">
      <c r="A1" s="67" t="s">
        <v>989</v>
      </c>
      <c r="B1" s="67"/>
      <c r="C1" s="227"/>
      <c r="D1" s="67"/>
      <c r="E1" s="67"/>
      <c r="F1" s="67"/>
      <c r="N1" s="88"/>
    </row>
    <row r="2" spans="1:18" ht="16.5" customHeight="1">
      <c r="A2" s="435" t="s">
        <v>174</v>
      </c>
      <c r="B2" s="902"/>
      <c r="C2" s="903"/>
      <c r="D2" s="5"/>
      <c r="E2" s="5"/>
      <c r="F2" s="479"/>
      <c r="G2" s="479"/>
      <c r="H2" s="479"/>
      <c r="N2" s="480"/>
    </row>
    <row r="3" spans="1:18" ht="16.5" customHeight="1">
      <c r="A3" s="435" t="s">
        <v>175</v>
      </c>
      <c r="B3" s="902"/>
      <c r="C3" s="903"/>
      <c r="D3" s="5"/>
      <c r="E3" s="5"/>
      <c r="F3" s="479"/>
      <c r="G3" s="479"/>
      <c r="H3" s="479"/>
      <c r="N3" s="480"/>
    </row>
    <row r="4" spans="1:18" ht="16.5" customHeight="1">
      <c r="A4" s="435" t="s">
        <v>176</v>
      </c>
      <c r="B4" s="906"/>
      <c r="C4" s="907"/>
      <c r="D4" s="5"/>
      <c r="E4" s="5"/>
      <c r="F4" s="479"/>
      <c r="G4" s="479"/>
      <c r="H4" s="479"/>
      <c r="N4" s="480"/>
    </row>
    <row r="5" spans="1:18" ht="12.75" hidden="1" customHeight="1">
      <c r="N5" s="88"/>
    </row>
    <row r="6" spans="1:18" ht="12.75" customHeight="1">
      <c r="A6" s="88" t="s">
        <v>177</v>
      </c>
    </row>
    <row r="7" spans="1:18" ht="12.75" hidden="1" customHeight="1">
      <c r="A7" s="481"/>
      <c r="B7" s="88"/>
      <c r="C7" s="482"/>
      <c r="I7" s="483"/>
    </row>
    <row r="8" spans="1:18" ht="12.75" hidden="1" customHeight="1">
      <c r="A8" s="481"/>
      <c r="B8" s="88"/>
      <c r="C8" s="482"/>
      <c r="I8" s="483"/>
    </row>
    <row r="9" spans="1:18" ht="12.75" hidden="1" customHeight="1">
      <c r="A9" s="481"/>
      <c r="B9" s="88"/>
      <c r="C9" s="482"/>
      <c r="I9" s="483"/>
    </row>
    <row r="10" spans="1:18" ht="12.75" hidden="1" customHeight="1">
      <c r="A10" s="481"/>
      <c r="B10" s="88"/>
      <c r="C10" s="482"/>
      <c r="I10" s="483"/>
    </row>
    <row r="11" spans="1:18" ht="12.75" hidden="1" customHeight="1">
      <c r="B11" s="88"/>
      <c r="I11" s="483"/>
      <c r="R11" s="88" t="s">
        <v>990</v>
      </c>
    </row>
    <row r="12" spans="1:18" ht="12.75" customHeight="1">
      <c r="A12" s="484" t="s">
        <v>181</v>
      </c>
      <c r="B12" s="484" t="s">
        <v>182</v>
      </c>
      <c r="C12" s="484" t="s">
        <v>183</v>
      </c>
      <c r="D12" s="484" t="s">
        <v>184</v>
      </c>
      <c r="E12" s="484" t="s">
        <v>185</v>
      </c>
    </row>
    <row r="13" spans="1:18" ht="20.25" customHeight="1">
      <c r="A13" s="485"/>
      <c r="B13" s="486" t="s">
        <v>215</v>
      </c>
      <c r="C13" s="487" t="s">
        <v>216</v>
      </c>
      <c r="D13" s="487" t="s">
        <v>217</v>
      </c>
      <c r="E13" s="487" t="s">
        <v>218</v>
      </c>
      <c r="I13" s="91"/>
    </row>
    <row r="14" spans="1:18" ht="12.75" customHeight="1">
      <c r="A14" s="485"/>
      <c r="B14" s="487"/>
      <c r="C14" s="936" t="s">
        <v>248</v>
      </c>
      <c r="D14" s="937"/>
      <c r="E14" s="938"/>
      <c r="I14" s="91"/>
    </row>
    <row r="15" spans="1:18" ht="30" customHeight="1">
      <c r="A15" s="939" t="s">
        <v>18</v>
      </c>
      <c r="B15" s="940" t="s">
        <v>991</v>
      </c>
      <c r="C15" s="936" t="s">
        <v>992</v>
      </c>
      <c r="D15" s="937"/>
      <c r="E15" s="938"/>
      <c r="I15" s="91"/>
    </row>
    <row r="16" spans="1:18" ht="30" customHeight="1">
      <c r="A16" s="939"/>
      <c r="B16" s="941"/>
      <c r="C16" s="489" t="s">
        <v>276</v>
      </c>
      <c r="D16" s="484" t="s">
        <v>276</v>
      </c>
      <c r="E16" s="484" t="s">
        <v>276</v>
      </c>
      <c r="I16" s="491"/>
    </row>
    <row r="17" spans="1:9" ht="66.75" customHeight="1">
      <c r="A17" s="490" t="s">
        <v>277</v>
      </c>
      <c r="B17" s="492"/>
      <c r="C17" s="493" t="s">
        <v>993</v>
      </c>
      <c r="D17" s="493" t="s">
        <v>994</v>
      </c>
      <c r="E17" s="493" t="s">
        <v>256</v>
      </c>
      <c r="I17" s="483"/>
    </row>
    <row r="18" spans="1:9" ht="12.75" customHeight="1">
      <c r="A18" s="490" t="s">
        <v>38</v>
      </c>
      <c r="B18" s="494"/>
      <c r="C18" s="495"/>
      <c r="D18" s="496"/>
      <c r="E18" s="495"/>
      <c r="I18" s="10"/>
    </row>
    <row r="19" spans="1:9" ht="12.75" customHeight="1">
      <c r="A19" s="490" t="s">
        <v>995</v>
      </c>
      <c r="B19" s="494"/>
      <c r="C19" s="495"/>
      <c r="D19" s="496"/>
      <c r="E19" s="495"/>
      <c r="I19" s="10"/>
    </row>
    <row r="20" spans="1:9" ht="60.75" customHeight="1">
      <c r="A20" s="497" t="s">
        <v>40</v>
      </c>
      <c r="B20" s="494" t="s">
        <v>996</v>
      </c>
      <c r="C20" s="498"/>
      <c r="D20" s="219">
        <f t="shared" ref="D20:D25" si="0">E20-C20</f>
        <v>0</v>
      </c>
      <c r="E20" s="499">
        <f>'F.1 EBS'!$I$22</f>
        <v>0</v>
      </c>
      <c r="I20" s="10"/>
    </row>
    <row r="21" spans="1:9" ht="39.75" customHeight="1">
      <c r="A21" s="497" t="s">
        <v>61</v>
      </c>
      <c r="B21" s="494" t="s">
        <v>997</v>
      </c>
      <c r="C21" s="500"/>
      <c r="D21" s="219">
        <f t="shared" si="0"/>
        <v>0</v>
      </c>
      <c r="E21" s="499">
        <f>'F.1 EBS'!$I$25</f>
        <v>0</v>
      </c>
      <c r="I21" s="10"/>
    </row>
    <row r="22" spans="1:9" ht="12.75" customHeight="1">
      <c r="A22" s="497" t="s">
        <v>288</v>
      </c>
      <c r="B22" s="494" t="s">
        <v>997</v>
      </c>
      <c r="C22" s="498"/>
      <c r="D22" s="219">
        <f t="shared" si="0"/>
        <v>0</v>
      </c>
      <c r="E22" s="499">
        <f>'F.1 EBS'!$I$26</f>
        <v>0</v>
      </c>
      <c r="I22" s="10"/>
    </row>
    <row r="23" spans="1:9" ht="12.75" customHeight="1">
      <c r="A23" s="497" t="s">
        <v>43</v>
      </c>
      <c r="B23" s="494" t="s">
        <v>997</v>
      </c>
      <c r="C23" s="498"/>
      <c r="D23" s="219">
        <f t="shared" si="0"/>
        <v>0</v>
      </c>
      <c r="E23" s="499">
        <f>'F.1 EBS'!$I$33</f>
        <v>0</v>
      </c>
      <c r="I23" s="10"/>
    </row>
    <row r="24" spans="1:9" ht="12.75" customHeight="1">
      <c r="A24" s="497" t="s">
        <v>44</v>
      </c>
      <c r="B24" s="494"/>
      <c r="C24" s="501"/>
      <c r="D24" s="219">
        <f t="shared" si="0"/>
        <v>0</v>
      </c>
      <c r="E24" s="499">
        <f>'F.1 EBS'!$I$39</f>
        <v>0</v>
      </c>
      <c r="I24" s="502"/>
    </row>
    <row r="25" spans="1:9" ht="12.75" customHeight="1">
      <c r="A25" s="497" t="s">
        <v>300</v>
      </c>
      <c r="B25" s="494" t="s">
        <v>997</v>
      </c>
      <c r="C25" s="498"/>
      <c r="D25" s="219">
        <f t="shared" si="0"/>
        <v>0</v>
      </c>
      <c r="E25" s="499">
        <f>'F.1 EBS'!$I$40</f>
        <v>0</v>
      </c>
      <c r="I25" s="10"/>
    </row>
    <row r="26" spans="1:9" ht="60.75" customHeight="1">
      <c r="A26" s="497" t="s">
        <v>46</v>
      </c>
      <c r="B26" s="494"/>
      <c r="C26" s="503"/>
      <c r="D26" s="504"/>
      <c r="E26" s="504"/>
      <c r="I26" s="10"/>
    </row>
    <row r="27" spans="1:9" ht="12.75" customHeight="1">
      <c r="A27" s="497" t="s">
        <v>47</v>
      </c>
      <c r="B27" s="494" t="s">
        <v>997</v>
      </c>
      <c r="C27" s="498"/>
      <c r="D27" s="219">
        <f t="shared" ref="D27:D33" si="1">E27-C27</f>
        <v>0</v>
      </c>
      <c r="E27" s="499">
        <f>'F.1 EBS'!$I$44</f>
        <v>0</v>
      </c>
      <c r="I27" s="10"/>
    </row>
    <row r="28" spans="1:9" ht="12.75" customHeight="1">
      <c r="A28" s="497" t="s">
        <v>48</v>
      </c>
      <c r="B28" s="494" t="s">
        <v>997</v>
      </c>
      <c r="C28" s="505"/>
      <c r="D28" s="219">
        <f t="shared" si="1"/>
        <v>0</v>
      </c>
      <c r="E28" s="499">
        <f>'F.1 EBS'!$I$47</f>
        <v>0</v>
      </c>
      <c r="I28" s="502"/>
    </row>
    <row r="29" spans="1:9" ht="12.75" customHeight="1">
      <c r="A29" s="497" t="s">
        <v>49</v>
      </c>
      <c r="B29" s="494" t="s">
        <v>997</v>
      </c>
      <c r="C29" s="498"/>
      <c r="D29" s="219">
        <f t="shared" si="1"/>
        <v>0</v>
      </c>
      <c r="E29" s="499">
        <f>'F.1 EBS'!$I$48</f>
        <v>0</v>
      </c>
      <c r="I29" s="10"/>
    </row>
    <row r="30" spans="1:9" ht="12.75" customHeight="1">
      <c r="A30" s="497" t="s">
        <v>50</v>
      </c>
      <c r="B30" s="494" t="s">
        <v>997</v>
      </c>
      <c r="C30" s="498"/>
      <c r="D30" s="219">
        <f t="shared" si="1"/>
        <v>0</v>
      </c>
      <c r="E30" s="499">
        <f>'F.1 EBS'!$I$51</f>
        <v>0</v>
      </c>
      <c r="I30" s="10"/>
    </row>
    <row r="31" spans="1:9" ht="12.75" customHeight="1">
      <c r="A31" s="497" t="s">
        <v>51</v>
      </c>
      <c r="B31" s="494" t="s">
        <v>997</v>
      </c>
      <c r="C31" s="498"/>
      <c r="D31" s="219">
        <f t="shared" si="1"/>
        <v>0</v>
      </c>
      <c r="E31" s="499">
        <f>'F.1 EBS'!$I$54</f>
        <v>0</v>
      </c>
      <c r="I31" s="10"/>
    </row>
    <row r="32" spans="1:9" ht="12.75" customHeight="1">
      <c r="A32" s="497" t="s">
        <v>998</v>
      </c>
      <c r="B32" s="494"/>
      <c r="C32" s="498"/>
      <c r="D32" s="219">
        <f t="shared" si="1"/>
        <v>0</v>
      </c>
      <c r="E32" s="499">
        <f>'F.1 EBS'!$I$57</f>
        <v>0</v>
      </c>
      <c r="I32" s="506"/>
    </row>
    <row r="33" spans="1:9" ht="12.75" customHeight="1">
      <c r="A33" s="497" t="s">
        <v>999</v>
      </c>
      <c r="B33" s="494"/>
      <c r="C33" s="498"/>
      <c r="D33" s="219">
        <f t="shared" si="1"/>
        <v>0</v>
      </c>
      <c r="E33" s="499">
        <f>'F.1 EBS'!$I$58</f>
        <v>0</v>
      </c>
      <c r="I33" s="506"/>
    </row>
    <row r="34" spans="1:9" ht="12.75" customHeight="1">
      <c r="A34" s="490" t="s">
        <v>53</v>
      </c>
      <c r="B34" s="494"/>
      <c r="C34" s="501"/>
      <c r="D34" s="507"/>
      <c r="E34" s="507"/>
      <c r="F34" s="508"/>
      <c r="G34" s="508"/>
      <c r="I34" s="508"/>
    </row>
    <row r="35" spans="1:9" ht="12.75" customHeight="1">
      <c r="A35" s="497" t="s">
        <v>54</v>
      </c>
      <c r="B35" s="494"/>
      <c r="C35" s="498"/>
      <c r="D35" s="219">
        <f>E35-C35</f>
        <v>0</v>
      </c>
      <c r="E35" s="499">
        <f>'F.1 EBS'!$I$60</f>
        <v>0</v>
      </c>
      <c r="I35" s="10"/>
    </row>
    <row r="36" spans="1:9" ht="12.75" customHeight="1">
      <c r="A36" s="509" t="s">
        <v>1000</v>
      </c>
      <c r="B36" s="494"/>
      <c r="C36" s="505"/>
      <c r="D36" s="219">
        <f>E36-C36</f>
        <v>0</v>
      </c>
      <c r="E36" s="499">
        <f>'F.1 EBS'!$I$61</f>
        <v>0</v>
      </c>
      <c r="I36" s="502"/>
    </row>
    <row r="37" spans="1:9" ht="12.75" customHeight="1">
      <c r="A37" s="490" t="s">
        <v>55</v>
      </c>
      <c r="B37" s="494"/>
      <c r="C37" s="505"/>
      <c r="D37" s="219">
        <f>E37-C37</f>
        <v>0</v>
      </c>
      <c r="E37" s="499">
        <f>'F.1 EBS'!$I$73</f>
        <v>0</v>
      </c>
      <c r="I37" s="502"/>
    </row>
    <row r="38" spans="1:9" ht="12.75" customHeight="1">
      <c r="A38" s="490" t="s">
        <v>56</v>
      </c>
      <c r="B38" s="494"/>
      <c r="C38" s="505"/>
      <c r="D38" s="219">
        <f>E38-C38</f>
        <v>0</v>
      </c>
      <c r="E38" s="499">
        <f>'F.1 EBS'!$I$74</f>
        <v>0</v>
      </c>
      <c r="I38" s="502"/>
    </row>
    <row r="39" spans="1:9" ht="12.75" customHeight="1">
      <c r="A39" s="497" t="s">
        <v>57</v>
      </c>
      <c r="B39" s="494" t="s">
        <v>997</v>
      </c>
      <c r="C39" s="505"/>
      <c r="D39" s="219">
        <f>E39-C39</f>
        <v>0</v>
      </c>
      <c r="E39" s="499">
        <f>'F.1 EBS'!$I$75</f>
        <v>0</v>
      </c>
      <c r="I39" s="502"/>
    </row>
    <row r="40" spans="1:9" ht="12.75" customHeight="1">
      <c r="A40" s="510"/>
      <c r="B40" s="494"/>
      <c r="C40" s="511"/>
      <c r="D40" s="512"/>
      <c r="E40" s="512"/>
      <c r="I40" s="502"/>
    </row>
    <row r="41" spans="1:9" ht="12.75" customHeight="1">
      <c r="A41" s="497" t="s">
        <v>324</v>
      </c>
      <c r="B41" s="494"/>
      <c r="C41" s="513">
        <f>SUM(C19:C35,C37:C39)</f>
        <v>0</v>
      </c>
      <c r="D41" s="513">
        <f>SUM(D19:D35,D37:D39)</f>
        <v>0</v>
      </c>
      <c r="E41" s="513">
        <f>SUM(E19:E35,E37:E39)</f>
        <v>0</v>
      </c>
      <c r="I41" s="10"/>
    </row>
    <row r="42" spans="1:9" ht="12.75" customHeight="1">
      <c r="A42" s="510"/>
      <c r="B42" s="494"/>
      <c r="C42" s="514"/>
      <c r="D42" s="515"/>
      <c r="E42" s="515"/>
      <c r="I42" s="516"/>
    </row>
    <row r="43" spans="1:9" ht="25.5" customHeight="1">
      <c r="A43" s="490" t="s">
        <v>63</v>
      </c>
      <c r="B43" s="494" t="s">
        <v>997</v>
      </c>
      <c r="C43" s="505"/>
      <c r="D43" s="507"/>
      <c r="E43" s="507"/>
      <c r="I43" s="502"/>
    </row>
    <row r="44" spans="1:9" ht="12.75" customHeight="1">
      <c r="A44" s="510"/>
      <c r="B44" s="494"/>
      <c r="C44" s="517"/>
      <c r="D44" s="518"/>
      <c r="E44" s="518"/>
      <c r="I44" s="502"/>
    </row>
    <row r="45" spans="1:9" ht="25.5" customHeight="1">
      <c r="A45" s="497" t="s">
        <v>1001</v>
      </c>
      <c r="B45" s="494"/>
      <c r="C45" s="342">
        <f>SUM(C41,C43)</f>
        <v>0</v>
      </c>
      <c r="D45" s="342">
        <f>SUM(D41,D43)</f>
        <v>0</v>
      </c>
      <c r="E45" s="342">
        <f>SUM(E41,E43)</f>
        <v>0</v>
      </c>
      <c r="I45" s="10"/>
    </row>
    <row r="46" spans="1:9" ht="12.75" customHeight="1">
      <c r="A46" s="510"/>
      <c r="B46" s="519"/>
      <c r="C46" s="514"/>
      <c r="D46" s="515"/>
      <c r="E46" s="515"/>
      <c r="I46" s="516"/>
    </row>
    <row r="47" spans="1:9" ht="25.5" customHeight="1">
      <c r="A47" s="490" t="s">
        <v>1002</v>
      </c>
      <c r="B47" s="519"/>
      <c r="C47" s="493" t="s">
        <v>1003</v>
      </c>
      <c r="I47" s="483"/>
    </row>
    <row r="48" spans="1:9" ht="39.75" customHeight="1">
      <c r="A48" s="373" t="s">
        <v>326</v>
      </c>
      <c r="B48" s="519"/>
      <c r="C48" s="520">
        <f>SUM(C49)</f>
        <v>0</v>
      </c>
      <c r="I48" s="10"/>
    </row>
    <row r="49" spans="1:17" ht="13.5" customHeight="1" thickBot="1">
      <c r="A49" s="278" t="s">
        <v>1004</v>
      </c>
      <c r="B49" s="519"/>
      <c r="C49" s="520">
        <f>SUM(C50,C53,C56,C59)</f>
        <v>0</v>
      </c>
      <c r="I49" s="506"/>
    </row>
    <row r="50" spans="1:17" ht="12.75" customHeight="1">
      <c r="A50" s="521" t="s">
        <v>1005</v>
      </c>
      <c r="B50" s="519"/>
      <c r="C50" s="520">
        <f>C51-C52</f>
        <v>0</v>
      </c>
      <c r="I50" s="506"/>
    </row>
    <row r="51" spans="1:17" ht="12.75" customHeight="1">
      <c r="A51" s="522" t="s">
        <v>1006</v>
      </c>
      <c r="B51" s="519"/>
      <c r="C51" s="520">
        <f>SUM('F.G.1_ClaimLiab'!C11-'F.G.1_ClaimLiab'!J11,SUM('F.G.1_ClaimLiab'!C46+'F.G.1_ClaimLiab'!C74+'F.G.1_ClaimLiab'!C96+'F.G.1_ClaimLiab'!C124-'F.G.1_ClaimLiab'!J46-'F.G.1_ClaimLiab'!J74-'F.G.1_ClaimLiab'!J96-'F.G.1_ClaimLiab'!J124))</f>
        <v>0</v>
      </c>
      <c r="I51" s="506"/>
    </row>
    <row r="52" spans="1:17" ht="12.75" customHeight="1">
      <c r="A52" s="523" t="s">
        <v>1007</v>
      </c>
      <c r="B52" s="519"/>
      <c r="C52" s="520">
        <f>SUM('F.G.1_ClaimLiab'!D11,SUM('F.G.1_ClaimLiab'!D46,'F.G.1_ClaimLiab'!D74,'F.G.1_ClaimLiab'!D96,'F.G.1_ClaimLiab'!D124))</f>
        <v>0</v>
      </c>
      <c r="I52" s="506"/>
    </row>
    <row r="53" spans="1:17" ht="12.75" customHeight="1">
      <c r="A53" s="521" t="s">
        <v>1008</v>
      </c>
      <c r="B53" s="519"/>
      <c r="C53" s="520">
        <f>C54-C55</f>
        <v>0</v>
      </c>
      <c r="I53" s="506"/>
    </row>
    <row r="54" spans="1:17" ht="12.75" customHeight="1">
      <c r="A54" s="522" t="s">
        <v>1009</v>
      </c>
      <c r="B54" s="519"/>
      <c r="C54" s="520">
        <f>SUM('F.G.2_PL'!C11-'F.G.2A_PL_Recog'!$R$11-'F.G.2B_PL_notRecog'!$R$11,(SUM('F.G.2_PL'!C46,'F.G.2_PL'!C74,'F.G.2_PL'!C96,'F.G.2_PL'!C124)-SUM('F.G.2A_PL_Recog'!$R$46,'F.G.2A_PL_Recog'!$R$74,'F.G.2A_PL_Recog'!$R$96,'F.G.2A_PL_Recog'!$R$124,'F.G.2B_PL_notRecog'!$R$46,'F.G.2B_PL_notRecog'!$R$74,'F.G.2B_PL_notRecog'!$R$96,'F.G.2B_PL_notRecog'!$R$124)))</f>
        <v>0</v>
      </c>
      <c r="I54" s="506"/>
    </row>
    <row r="55" spans="1:17" ht="12.75" customHeight="1">
      <c r="A55" s="522" t="s">
        <v>1010</v>
      </c>
      <c r="B55" s="519"/>
      <c r="C55" s="520">
        <f>SUM('F.G.2_PL'!D11,SUM('F.G.2_PL'!D46,'F.G.2_PL'!D74,'F.G.2_PL'!D96,'F.G.2_PL'!D124))</f>
        <v>0</v>
      </c>
      <c r="I55" s="506"/>
    </row>
    <row r="56" spans="1:17" ht="12.75" customHeight="1">
      <c r="A56" s="521" t="s">
        <v>330</v>
      </c>
      <c r="B56" s="519"/>
      <c r="C56" s="520">
        <f>SUM(C57:C58)</f>
        <v>0</v>
      </c>
      <c r="I56" s="506"/>
    </row>
    <row r="57" spans="1:17" ht="12.75" customHeight="1">
      <c r="A57" s="522" t="s">
        <v>1011</v>
      </c>
      <c r="B57" s="519"/>
      <c r="C57" s="520">
        <f>SUM('F.G.1_ClaimLiab'!P11,SUM('F.G.1_ClaimLiab'!P46,'F.G.1_ClaimLiab'!P74,'F.G.1_ClaimLiab'!P96,'F.G.1_ClaimLiab'!P124))</f>
        <v>0</v>
      </c>
      <c r="I57" s="506"/>
    </row>
    <row r="58" spans="1:17" ht="12.75" customHeight="1">
      <c r="A58" s="522" t="s">
        <v>1012</v>
      </c>
      <c r="B58" s="519"/>
      <c r="C58" s="520">
        <f>SUM('F.G.2A_PL_Recog'!$R$11+'F.G.2B_PL_notRecog'!$R$11,SUM('F.G.2A_PL_Recog'!$R$46,'F.G.2A_PL_Recog'!$R$74,'F.G.2A_PL_Recog'!$R$96,'F.G.2A_PL_Recog'!$R$124,'F.G.2B_PL_notRecog'!$R$46,'F.G.2B_PL_notRecog'!$R$74,'F.G.2B_PL_notRecog'!$R$96,'F.G.2B_PL_notRecog'!$R$124))</f>
        <v>0</v>
      </c>
      <c r="I58" s="506"/>
    </row>
    <row r="59" spans="1:17" ht="12.75" customHeight="1">
      <c r="A59" s="521" t="s">
        <v>1013</v>
      </c>
      <c r="B59" s="519"/>
      <c r="C59" s="498"/>
      <c r="I59" s="506"/>
    </row>
    <row r="60" spans="1:17" ht="12.75" customHeight="1">
      <c r="A60" s="510"/>
      <c r="B60" s="519"/>
      <c r="C60" s="524"/>
      <c r="I60" s="516"/>
    </row>
    <row r="61" spans="1:17" ht="12.75" customHeight="1">
      <c r="A61" s="497" t="s">
        <v>1014</v>
      </c>
      <c r="B61" s="519"/>
      <c r="C61" s="520">
        <f>SUM(C48)</f>
        <v>0</v>
      </c>
      <c r="I61" s="10"/>
    </row>
    <row r="62" spans="1:17" s="92" customFormat="1" ht="12.75" customHeight="1">
      <c r="A62" s="525"/>
      <c r="B62" s="519"/>
      <c r="C62" s="526"/>
      <c r="D62" s="88"/>
      <c r="E62" s="88"/>
      <c r="F62" s="88"/>
      <c r="G62" s="88"/>
      <c r="H62" s="88"/>
      <c r="I62" s="10"/>
      <c r="J62" s="88"/>
      <c r="K62" s="88"/>
      <c r="L62" s="88"/>
      <c r="M62" s="88"/>
      <c r="N62" s="90"/>
      <c r="O62" s="88"/>
      <c r="P62" s="88"/>
      <c r="Q62" s="88"/>
    </row>
    <row r="63" spans="1:17" ht="12.75" customHeight="1">
      <c r="A63" s="490" t="s">
        <v>1015</v>
      </c>
      <c r="B63" s="519"/>
      <c r="C63" s="493" t="s">
        <v>1016</v>
      </c>
      <c r="I63" s="483"/>
    </row>
    <row r="64" spans="1:17" ht="20.25" customHeight="1">
      <c r="A64" s="490" t="s">
        <v>1017</v>
      </c>
      <c r="B64" s="519"/>
      <c r="C64" s="513">
        <f>IF(C65&gt;200000,40000+(C65-200000)*0.1,C65*0.2)</f>
        <v>0</v>
      </c>
      <c r="I64" s="10"/>
    </row>
    <row r="65" spans="1:9" ht="20.25" customHeight="1">
      <c r="A65" s="527" t="s">
        <v>1018</v>
      </c>
      <c r="B65" s="519"/>
      <c r="C65" s="513">
        <f>SUM('B.G.R.1A GI Results (AY)'!$AE$17,'B.G.R.1A GI Results (AY)'!$AE$20,'B.G.R.1A GI Results (AY)'!$AQ$17,'B.G.R.1A GI Results (AY)'!$AQ$20,'B.G.R.1A GI Results (AY)'!$BC$17,'B.G.R.1A GI Results (AY)'!$BC$20,'B.G.R.1B GI Results (UY)'!$BO$17,'B.G.R.1B GI Results (UY)'!$BO$20,'B.G.R.1B GI Results (UY)'!$CA$17,'B.G.R.1B GI Results (UY)'!$CA$20)</f>
        <v>0</v>
      </c>
      <c r="I65" s="10"/>
    </row>
    <row r="66" spans="1:9" ht="20.25" customHeight="1">
      <c r="A66" s="497" t="s">
        <v>1019</v>
      </c>
      <c r="B66" s="519"/>
      <c r="C66" s="513">
        <f>IF(C67&gt;200000,40000+(C67-200000)*0.1,C67*0.2)</f>
        <v>0</v>
      </c>
      <c r="I66" s="10"/>
    </row>
    <row r="67" spans="1:9" ht="20.25" customHeight="1">
      <c r="A67" s="521" t="s">
        <v>1020</v>
      </c>
      <c r="B67" s="519"/>
      <c r="C67" s="520">
        <f>SUM('F.G.1_ClaimLiab'!$E$11,'CA.L.1.U URR'!G152,SUM('F.G.1_ClaimLiab'!$E$46,'F.G.1_ClaimLiab'!$E$74,'F.G.1_ClaimLiab'!$E$96,'F.G.1_ClaimLiab'!$E$124,'CA.L.1.U URR'!G162))</f>
        <v>0</v>
      </c>
      <c r="I67" s="10"/>
    </row>
    <row r="68" spans="1:9" ht="14.25" hidden="1" customHeight="1">
      <c r="A68" s="528"/>
      <c r="B68" s="529"/>
      <c r="C68" s="530"/>
      <c r="I68" s="10"/>
    </row>
    <row r="69" spans="1:9" ht="14.25" hidden="1" customHeight="1">
      <c r="A69" s="528"/>
      <c r="B69" s="529"/>
      <c r="C69" s="530"/>
      <c r="I69" s="10"/>
    </row>
    <row r="70" spans="1:9" ht="12.75" hidden="1" customHeight="1">
      <c r="A70" s="528"/>
      <c r="B70" s="529"/>
      <c r="C70" s="530"/>
      <c r="I70" s="10"/>
    </row>
    <row r="71" spans="1:9" ht="12.75" hidden="1" customHeight="1">
      <c r="A71" s="528"/>
      <c r="B71" s="529"/>
      <c r="C71" s="530"/>
      <c r="I71" s="10"/>
    </row>
    <row r="72" spans="1:9" ht="12.75" hidden="1" customHeight="1">
      <c r="A72" s="528"/>
      <c r="B72" s="529"/>
      <c r="C72" s="530"/>
      <c r="I72" s="10"/>
    </row>
    <row r="73" spans="1:9" ht="12.75" hidden="1" customHeight="1">
      <c r="A73" s="531"/>
      <c r="B73" s="529"/>
      <c r="C73" s="532"/>
      <c r="I73" s="10"/>
    </row>
    <row r="74" spans="1:9" ht="12.75" hidden="1" customHeight="1">
      <c r="A74" s="528"/>
      <c r="B74" s="529"/>
      <c r="C74" s="530"/>
      <c r="I74" s="10"/>
    </row>
    <row r="75" spans="1:9" ht="12.75" hidden="1" customHeight="1">
      <c r="A75" s="528"/>
      <c r="B75" s="529"/>
      <c r="C75" s="533"/>
      <c r="I75" s="10"/>
    </row>
    <row r="76" spans="1:9" ht="12.75" hidden="1" customHeight="1">
      <c r="A76" s="528"/>
      <c r="B76" s="529"/>
      <c r="C76" s="533"/>
      <c r="I76" s="10"/>
    </row>
    <row r="77" spans="1:9" ht="12.75" hidden="1" customHeight="1">
      <c r="A77" s="528"/>
      <c r="B77" s="529"/>
      <c r="C77" s="533"/>
      <c r="I77" s="10"/>
    </row>
    <row r="78" spans="1:9" ht="12.75" hidden="1" customHeight="1">
      <c r="A78" s="528"/>
      <c r="B78" s="529"/>
      <c r="C78" s="533"/>
      <c r="I78" s="10"/>
    </row>
    <row r="79" spans="1:9" ht="12.75" hidden="1" customHeight="1">
      <c r="A79" s="528"/>
      <c r="B79" s="529"/>
      <c r="C79" s="533"/>
      <c r="I79" s="10"/>
    </row>
    <row r="80" spans="1:9" ht="12.75" hidden="1" customHeight="1">
      <c r="A80" s="528"/>
      <c r="B80" s="529"/>
      <c r="C80" s="533"/>
      <c r="I80" s="10"/>
    </row>
    <row r="81" spans="1:9" ht="12.75" hidden="1" customHeight="1">
      <c r="A81" s="528"/>
      <c r="B81" s="529"/>
      <c r="C81" s="533"/>
      <c r="I81" s="10"/>
    </row>
    <row r="82" spans="1:9" ht="12.75" hidden="1" customHeight="1">
      <c r="A82" s="528"/>
      <c r="B82" s="529"/>
      <c r="C82" s="533"/>
      <c r="I82" s="10"/>
    </row>
    <row r="83" spans="1:9" ht="12.75" hidden="1" customHeight="1">
      <c r="A83" s="528"/>
      <c r="B83" s="529"/>
      <c r="C83" s="533"/>
      <c r="I83" s="10"/>
    </row>
    <row r="84" spans="1:9" ht="12.75" hidden="1" customHeight="1">
      <c r="A84" s="528"/>
      <c r="B84" s="529"/>
      <c r="C84" s="533"/>
      <c r="I84" s="10"/>
    </row>
    <row r="85" spans="1:9" ht="12.75" hidden="1" customHeight="1">
      <c r="A85" s="528"/>
      <c r="B85" s="529"/>
      <c r="C85" s="533"/>
      <c r="I85" s="10"/>
    </row>
    <row r="86" spans="1:9" ht="12.75" hidden="1" customHeight="1">
      <c r="A86" s="528"/>
      <c r="B86" s="529"/>
      <c r="C86" s="533"/>
      <c r="I86" s="10"/>
    </row>
    <row r="87" spans="1:9" ht="12.75" hidden="1" customHeight="1">
      <c r="A87" s="528"/>
      <c r="B87" s="529"/>
      <c r="C87" s="533"/>
      <c r="I87" s="10"/>
    </row>
    <row r="88" spans="1:9" ht="12.75" hidden="1" customHeight="1">
      <c r="A88" s="528"/>
      <c r="B88" s="529"/>
      <c r="C88" s="533"/>
      <c r="I88" s="10"/>
    </row>
    <row r="89" spans="1:9" ht="12.75" hidden="1" customHeight="1">
      <c r="A89" s="528"/>
      <c r="B89" s="529"/>
      <c r="C89" s="533"/>
      <c r="I89" s="10"/>
    </row>
    <row r="90" spans="1:9" ht="12.75" customHeight="1">
      <c r="A90" s="497" t="s">
        <v>1021</v>
      </c>
      <c r="B90" s="519"/>
      <c r="C90" s="534">
        <f>MAX(C64,C66,10000)</f>
        <v>10000</v>
      </c>
      <c r="I90" s="10"/>
    </row>
    <row r="91" spans="1:9" ht="12.75" customHeight="1">
      <c r="A91" s="497"/>
      <c r="B91" s="519"/>
      <c r="C91" s="535"/>
      <c r="I91" s="10"/>
    </row>
    <row r="92" spans="1:9" ht="25.5" customHeight="1">
      <c r="A92" s="497" t="s">
        <v>1022</v>
      </c>
      <c r="B92" s="519"/>
      <c r="C92" s="536">
        <f>SUM(C61,C90)</f>
        <v>10000</v>
      </c>
      <c r="I92" s="10"/>
    </row>
    <row r="93" spans="1:9" ht="12.75" customHeight="1">
      <c r="A93" s="490" t="s">
        <v>1023</v>
      </c>
      <c r="B93" s="519"/>
      <c r="C93" s="498"/>
      <c r="I93" s="506"/>
    </row>
    <row r="94" spans="1:9" ht="39.75" customHeight="1">
      <c r="A94" s="490" t="s">
        <v>1024</v>
      </c>
      <c r="B94" s="537"/>
      <c r="C94" s="520">
        <f>C92-C93</f>
        <v>10000</v>
      </c>
      <c r="I94" s="10"/>
    </row>
  </sheetData>
  <sheetProtection insertHyperlinks="0"/>
  <mergeCells count="7">
    <mergeCell ref="B2:C2"/>
    <mergeCell ref="B3:C3"/>
    <mergeCell ref="B4:C4"/>
    <mergeCell ref="C14:E14"/>
    <mergeCell ref="A15:A16"/>
    <mergeCell ref="B15:B16"/>
    <mergeCell ref="C15:E15"/>
  </mergeCells>
  <phoneticPr fontId="46" type="noConversion"/>
  <dataValidations count="1">
    <dataValidation type="decimal" allowBlank="1" showInputMessage="1" showErrorMessage="1" errorTitle="Error" error="Please enter a number of +/- 11 digits" sqref="C93 C59 C43 C35:C39 C27:C33 C25 C20:C23" xr:uid="{00000000-0002-0000-1600-000000000000}">
      <formula1>-99999999999</formula1>
      <formula2>99999999999</formula2>
    </dataValidation>
  </dataValidations>
  <pageMargins left="0.7" right="0.7" top="0.75" bottom="0.75" header="0.3" footer="0.3"/>
  <pageSetup paperSize="8" scale="47" fitToHeight="0" orientation="landscape" r:id="rId1"/>
  <headerFooter>
    <oddHeader>&amp;C&amp;G</oddHeader>
  </headerFooter>
  <rowBreaks count="1" manualBreakCount="1">
    <brk id="46" max="18"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5"/>
  <dimension ref="A1:Y55"/>
  <sheetViews>
    <sheetView topLeftCell="B1" zoomScaleNormal="100" workbookViewId="0">
      <selection activeCell="B1" sqref="B1"/>
    </sheetView>
  </sheetViews>
  <sheetFormatPr defaultColWidth="8.42578125" defaultRowHeight="12.75"/>
  <cols>
    <col min="1" max="1" width="2.42578125" style="6" hidden="1" customWidth="1"/>
    <col min="2" max="2" width="26.42578125" style="6" customWidth="1"/>
    <col min="3" max="3" width="42.7109375" style="6" customWidth="1"/>
    <col min="4" max="4" width="22.42578125" style="6" customWidth="1"/>
    <col min="5" max="5" width="23" style="6" customWidth="1"/>
    <col min="6" max="6" width="26.42578125" style="6" customWidth="1"/>
    <col min="7" max="10" width="14.42578125" style="6" customWidth="1"/>
    <col min="11" max="11" width="3.42578125" style="6" customWidth="1"/>
    <col min="12" max="20" width="14.42578125" style="6" customWidth="1"/>
    <col min="21" max="21" width="38.42578125" style="6" customWidth="1"/>
    <col min="22" max="25" width="8.42578125" style="3"/>
    <col min="26" max="16384" width="8.42578125" style="6"/>
  </cols>
  <sheetData>
    <row r="1" spans="2:12" ht="16.5" customHeight="1">
      <c r="B1" s="538" t="s">
        <v>1025</v>
      </c>
      <c r="C1" s="539"/>
      <c r="D1" s="540"/>
      <c r="E1" s="540"/>
      <c r="F1" s="540"/>
      <c r="G1" s="540"/>
      <c r="H1" s="540"/>
      <c r="I1" s="540"/>
      <c r="J1" s="540"/>
    </row>
    <row r="2" spans="2:12" ht="16.5" customHeight="1">
      <c r="B2" s="309" t="s">
        <v>174</v>
      </c>
      <c r="C2" s="412"/>
      <c r="D2" s="3"/>
      <c r="E2" s="3"/>
      <c r="F2" s="3"/>
    </row>
    <row r="3" spans="2:12" ht="16.5" customHeight="1">
      <c r="B3" s="309" t="s">
        <v>175</v>
      </c>
      <c r="C3" s="412"/>
      <c r="D3" s="3"/>
      <c r="E3" s="3"/>
      <c r="F3" s="3"/>
    </row>
    <row r="4" spans="2:12" ht="16.5" customHeight="1">
      <c r="B4" s="309" t="s">
        <v>176</v>
      </c>
      <c r="C4" s="413"/>
      <c r="D4" s="3"/>
      <c r="E4" s="3"/>
      <c r="F4" s="3"/>
    </row>
    <row r="5" spans="2:12" ht="16.5" customHeight="1">
      <c r="L5" s="541" t="s">
        <v>40</v>
      </c>
    </row>
    <row r="6" spans="2:12" ht="16.5" customHeight="1">
      <c r="L6" s="497" t="s">
        <v>61</v>
      </c>
    </row>
    <row r="7" spans="2:12" ht="25.5" customHeight="1">
      <c r="L7" s="541" t="s">
        <v>42</v>
      </c>
    </row>
    <row r="8" spans="2:12" ht="14.25" customHeight="1">
      <c r="B8" s="90" t="s">
        <v>177</v>
      </c>
      <c r="C8" s="542"/>
      <c r="L8" s="541" t="s">
        <v>43</v>
      </c>
    </row>
    <row r="9" spans="2:12" ht="12.75" customHeight="1">
      <c r="B9" s="543" t="s">
        <v>181</v>
      </c>
      <c r="C9" s="543" t="s">
        <v>182</v>
      </c>
      <c r="D9" s="543" t="s">
        <v>183</v>
      </c>
      <c r="E9" s="543" t="s">
        <v>184</v>
      </c>
      <c r="F9" s="543" t="s">
        <v>185</v>
      </c>
      <c r="G9" s="543" t="s">
        <v>186</v>
      </c>
      <c r="H9" s="543" t="s">
        <v>187</v>
      </c>
      <c r="I9" s="543" t="s">
        <v>188</v>
      </c>
      <c r="J9" s="543" t="s">
        <v>189</v>
      </c>
      <c r="L9" s="541" t="s">
        <v>300</v>
      </c>
    </row>
    <row r="10" spans="2:12" ht="25.5" customHeight="1">
      <c r="B10" s="544" t="s">
        <v>1026</v>
      </c>
      <c r="C10" s="544" t="s">
        <v>1027</v>
      </c>
      <c r="D10" s="544" t="s">
        <v>1028</v>
      </c>
      <c r="E10" s="544" t="s">
        <v>1029</v>
      </c>
      <c r="F10" s="544" t="s">
        <v>1030</v>
      </c>
      <c r="G10" s="545" t="s">
        <v>1031</v>
      </c>
      <c r="H10" s="545" t="s">
        <v>1032</v>
      </c>
      <c r="I10" s="545" t="s">
        <v>1033</v>
      </c>
      <c r="J10" s="545" t="s">
        <v>1034</v>
      </c>
      <c r="L10" s="541" t="s">
        <v>47</v>
      </c>
    </row>
    <row r="11" spans="2:12" ht="38.25" customHeight="1">
      <c r="B11" s="546"/>
      <c r="C11" s="547"/>
      <c r="D11" s="546"/>
      <c r="E11" s="546"/>
      <c r="F11" s="546"/>
      <c r="G11" s="548"/>
      <c r="H11" s="546"/>
      <c r="I11" s="546"/>
      <c r="J11" s="549"/>
      <c r="L11" s="541" t="s">
        <v>48</v>
      </c>
    </row>
    <row r="12" spans="2:12" ht="25.5" customHeight="1">
      <c r="B12" s="546"/>
      <c r="C12" s="546"/>
      <c r="D12" s="546"/>
      <c r="E12" s="546"/>
      <c r="F12" s="546"/>
      <c r="G12" s="548"/>
      <c r="H12" s="546"/>
      <c r="I12" s="546"/>
      <c r="J12" s="549"/>
      <c r="L12" s="541" t="s">
        <v>49</v>
      </c>
    </row>
    <row r="13" spans="2:12" ht="25.5" customHeight="1">
      <c r="B13" s="546"/>
      <c r="C13" s="546"/>
      <c r="D13" s="546"/>
      <c r="E13" s="546"/>
      <c r="F13" s="546"/>
      <c r="G13" s="548"/>
      <c r="H13" s="546"/>
      <c r="I13" s="546"/>
      <c r="J13" s="549"/>
      <c r="L13" s="550" t="s">
        <v>50</v>
      </c>
    </row>
    <row r="14" spans="2:12" ht="25.5" customHeight="1">
      <c r="B14" s="546"/>
      <c r="C14" s="546"/>
      <c r="D14" s="546"/>
      <c r="E14" s="546"/>
      <c r="F14" s="546"/>
      <c r="G14" s="548"/>
      <c r="H14" s="546"/>
      <c r="I14" s="546"/>
      <c r="J14" s="549"/>
      <c r="L14" s="550" t="s">
        <v>51</v>
      </c>
    </row>
    <row r="15" spans="2:12" ht="51" customHeight="1">
      <c r="B15" s="546"/>
      <c r="C15" s="546"/>
      <c r="D15" s="546"/>
      <c r="E15" s="546"/>
      <c r="F15" s="546"/>
      <c r="G15" s="548"/>
      <c r="H15" s="546"/>
      <c r="I15" s="546"/>
      <c r="J15" s="549"/>
      <c r="L15" s="550" t="s">
        <v>57</v>
      </c>
    </row>
    <row r="16" spans="2:12" ht="76.5" customHeight="1">
      <c r="B16" s="546"/>
      <c r="C16" s="546"/>
      <c r="D16" s="546"/>
      <c r="E16" s="546"/>
      <c r="F16" s="546"/>
      <c r="G16" s="548"/>
      <c r="H16" s="546"/>
      <c r="I16" s="546"/>
      <c r="J16" s="549"/>
      <c r="L16" s="550" t="s">
        <v>63</v>
      </c>
    </row>
    <row r="17" spans="2:10" ht="12.75" customHeight="1">
      <c r="B17" s="546"/>
      <c r="C17" s="546"/>
      <c r="D17" s="546"/>
      <c r="E17" s="546"/>
      <c r="F17" s="546"/>
      <c r="G17" s="548"/>
      <c r="H17" s="546"/>
      <c r="I17" s="546"/>
      <c r="J17" s="549"/>
    </row>
    <row r="18" spans="2:10" ht="12.75" customHeight="1">
      <c r="B18" s="546"/>
      <c r="C18" s="546"/>
      <c r="D18" s="546"/>
      <c r="E18" s="546"/>
      <c r="F18" s="546"/>
      <c r="G18" s="548"/>
      <c r="H18" s="546"/>
      <c r="I18" s="546"/>
      <c r="J18" s="549"/>
    </row>
    <row r="19" spans="2:10" ht="12.75" customHeight="1">
      <c r="B19" s="546"/>
      <c r="C19" s="546"/>
      <c r="D19" s="546"/>
      <c r="E19" s="546"/>
      <c r="F19" s="546"/>
      <c r="G19" s="548"/>
      <c r="H19" s="546"/>
      <c r="I19" s="546"/>
      <c r="J19" s="549"/>
    </row>
    <row r="20" spans="2:10" ht="12.75" customHeight="1">
      <c r="B20" s="546"/>
      <c r="C20" s="546"/>
      <c r="D20" s="546"/>
      <c r="E20" s="546"/>
      <c r="F20" s="546"/>
      <c r="G20" s="548"/>
      <c r="H20" s="546"/>
      <c r="I20" s="546"/>
      <c r="J20" s="549"/>
    </row>
    <row r="21" spans="2:10" ht="12.75" customHeight="1">
      <c r="B21" s="546"/>
      <c r="C21" s="546"/>
      <c r="D21" s="546"/>
      <c r="E21" s="546"/>
      <c r="F21" s="546"/>
      <c r="G21" s="548"/>
      <c r="H21" s="546"/>
      <c r="I21" s="546"/>
      <c r="J21" s="549"/>
    </row>
    <row r="22" spans="2:10" ht="12.75" customHeight="1">
      <c r="B22" s="546"/>
      <c r="C22" s="546"/>
      <c r="D22" s="546"/>
      <c r="E22" s="546"/>
      <c r="F22" s="546"/>
      <c r="G22" s="548"/>
      <c r="H22" s="546"/>
      <c r="I22" s="546"/>
      <c r="J22" s="549"/>
    </row>
    <row r="23" spans="2:10" ht="12.75" customHeight="1">
      <c r="B23" s="546"/>
      <c r="C23" s="546"/>
      <c r="D23" s="546"/>
      <c r="E23" s="546"/>
      <c r="F23" s="546"/>
      <c r="G23" s="548"/>
      <c r="H23" s="546"/>
      <c r="I23" s="546"/>
      <c r="J23" s="549"/>
    </row>
    <row r="24" spans="2:10" ht="12.75" customHeight="1">
      <c r="B24" s="546"/>
      <c r="C24" s="546"/>
      <c r="D24" s="546"/>
      <c r="E24" s="546"/>
      <c r="F24" s="546"/>
      <c r="G24" s="548"/>
      <c r="H24" s="546"/>
      <c r="I24" s="546"/>
      <c r="J24" s="549"/>
    </row>
    <row r="25" spans="2:10" ht="12.75" customHeight="1">
      <c r="B25" s="546"/>
      <c r="C25" s="546"/>
      <c r="D25" s="546"/>
      <c r="E25" s="546"/>
      <c r="F25" s="546"/>
      <c r="G25" s="548"/>
      <c r="H25" s="546"/>
      <c r="I25" s="546"/>
      <c r="J25" s="549"/>
    </row>
    <row r="26" spans="2:10" ht="12.75" customHeight="1">
      <c r="B26" s="546"/>
      <c r="C26" s="546"/>
      <c r="D26" s="546"/>
      <c r="E26" s="546"/>
      <c r="F26" s="546"/>
      <c r="G26" s="548"/>
      <c r="H26" s="546"/>
      <c r="I26" s="546"/>
      <c r="J26" s="549"/>
    </row>
    <row r="27" spans="2:10" ht="12.75" customHeight="1">
      <c r="B27" s="546"/>
      <c r="C27" s="546"/>
      <c r="D27" s="546"/>
      <c r="E27" s="546"/>
      <c r="F27" s="546"/>
      <c r="G27" s="548"/>
      <c r="H27" s="546"/>
      <c r="I27" s="546"/>
      <c r="J27" s="549"/>
    </row>
    <row r="28" spans="2:10" ht="12.75" customHeight="1">
      <c r="B28" s="546"/>
      <c r="C28" s="546"/>
      <c r="D28" s="546"/>
      <c r="E28" s="546"/>
      <c r="F28" s="546"/>
      <c r="G28" s="548"/>
      <c r="H28" s="546"/>
      <c r="I28" s="546"/>
      <c r="J28" s="549"/>
    </row>
    <row r="29" spans="2:10" ht="12.75" customHeight="1">
      <c r="B29" s="546"/>
      <c r="C29" s="546"/>
      <c r="D29" s="546"/>
      <c r="E29" s="546"/>
      <c r="F29" s="546"/>
      <c r="G29" s="548"/>
      <c r="H29" s="546"/>
      <c r="I29" s="546"/>
      <c r="J29" s="549"/>
    </row>
    <row r="30" spans="2:10" ht="12.75" customHeight="1">
      <c r="B30" s="546"/>
      <c r="C30" s="546"/>
      <c r="D30" s="546"/>
      <c r="E30" s="546"/>
      <c r="F30" s="546"/>
      <c r="G30" s="548"/>
      <c r="H30" s="546"/>
      <c r="I30" s="546"/>
      <c r="J30" s="549"/>
    </row>
    <row r="31" spans="2:10" ht="12.75" customHeight="1">
      <c r="B31" s="546"/>
      <c r="C31" s="546"/>
      <c r="D31" s="546"/>
      <c r="E31" s="546"/>
      <c r="F31" s="546"/>
      <c r="G31" s="548"/>
      <c r="H31" s="546"/>
      <c r="I31" s="546"/>
      <c r="J31" s="549"/>
    </row>
    <row r="32" spans="2:10" ht="12.75" customHeight="1">
      <c r="B32" s="546"/>
      <c r="C32" s="546"/>
      <c r="D32" s="546"/>
      <c r="E32" s="546"/>
      <c r="F32" s="546"/>
      <c r="G32" s="548"/>
      <c r="H32" s="546"/>
      <c r="I32" s="546"/>
      <c r="J32" s="549"/>
    </row>
    <row r="33" spans="2:10" ht="12.75" customHeight="1">
      <c r="B33" s="546"/>
      <c r="C33" s="546"/>
      <c r="D33" s="546"/>
      <c r="E33" s="546"/>
      <c r="F33" s="546"/>
      <c r="G33" s="548"/>
      <c r="H33" s="546"/>
      <c r="I33" s="546"/>
      <c r="J33" s="549"/>
    </row>
    <row r="34" spans="2:10" ht="12.75" customHeight="1">
      <c r="B34" s="546"/>
      <c r="C34" s="546"/>
      <c r="D34" s="546"/>
      <c r="E34" s="546"/>
      <c r="F34" s="546"/>
      <c r="G34" s="548"/>
      <c r="H34" s="546"/>
      <c r="I34" s="546"/>
      <c r="J34" s="549"/>
    </row>
    <row r="35" spans="2:10" ht="12.75" customHeight="1">
      <c r="B35" s="546"/>
      <c r="C35" s="546"/>
      <c r="D35" s="546"/>
      <c r="E35" s="546"/>
      <c r="F35" s="546"/>
      <c r="G35" s="548"/>
      <c r="H35" s="546"/>
      <c r="I35" s="546"/>
      <c r="J35" s="549"/>
    </row>
    <row r="36" spans="2:10" ht="12.75" customHeight="1">
      <c r="B36" s="546"/>
      <c r="C36" s="546"/>
      <c r="D36" s="546"/>
      <c r="E36" s="546"/>
      <c r="F36" s="546"/>
      <c r="G36" s="548"/>
      <c r="H36" s="546"/>
      <c r="I36" s="546"/>
      <c r="J36" s="549"/>
    </row>
    <row r="37" spans="2:10" ht="12.75" customHeight="1">
      <c r="B37" s="546"/>
      <c r="C37" s="546"/>
      <c r="D37" s="546"/>
      <c r="E37" s="546"/>
      <c r="F37" s="546"/>
      <c r="G37" s="548"/>
      <c r="H37" s="546"/>
      <c r="I37" s="546"/>
      <c r="J37" s="549"/>
    </row>
    <row r="38" spans="2:10" ht="12.75" customHeight="1">
      <c r="B38" s="546"/>
      <c r="C38" s="546"/>
      <c r="D38" s="546"/>
      <c r="E38" s="546"/>
      <c r="F38" s="546"/>
      <c r="G38" s="548"/>
      <c r="H38" s="546"/>
      <c r="I38" s="546"/>
      <c r="J38" s="549"/>
    </row>
    <row r="39" spans="2:10" ht="12.75" customHeight="1">
      <c r="B39" s="546"/>
      <c r="C39" s="546"/>
      <c r="D39" s="546"/>
      <c r="E39" s="546"/>
      <c r="F39" s="546"/>
      <c r="G39" s="548"/>
      <c r="H39" s="546"/>
      <c r="I39" s="546"/>
      <c r="J39" s="549"/>
    </row>
    <row r="40" spans="2:10" ht="12.75" customHeight="1">
      <c r="B40" s="546"/>
      <c r="C40" s="546"/>
      <c r="D40" s="546"/>
      <c r="E40" s="546"/>
      <c r="F40" s="546"/>
      <c r="G40" s="548"/>
      <c r="H40" s="546"/>
      <c r="I40" s="546"/>
      <c r="J40" s="549"/>
    </row>
    <row r="41" spans="2:10" ht="12.75" customHeight="1">
      <c r="B41" s="546"/>
      <c r="C41" s="546"/>
      <c r="D41" s="546"/>
      <c r="E41" s="546"/>
      <c r="F41" s="546"/>
      <c r="G41" s="548"/>
      <c r="H41" s="546"/>
      <c r="I41" s="546"/>
      <c r="J41" s="549"/>
    </row>
    <row r="42" spans="2:10" ht="12.75" customHeight="1">
      <c r="B42" s="546"/>
      <c r="C42" s="546"/>
      <c r="D42" s="546"/>
      <c r="E42" s="546"/>
      <c r="F42" s="546"/>
      <c r="G42" s="548"/>
      <c r="H42" s="546"/>
      <c r="I42" s="546"/>
      <c r="J42" s="549"/>
    </row>
    <row r="43" spans="2:10" ht="12.75" customHeight="1">
      <c r="B43" s="546"/>
      <c r="C43" s="546"/>
      <c r="D43" s="546"/>
      <c r="E43" s="546"/>
      <c r="F43" s="546"/>
      <c r="G43" s="548"/>
      <c r="H43" s="546"/>
      <c r="I43" s="546"/>
      <c r="J43" s="549"/>
    </row>
    <row r="44" spans="2:10" ht="12.75" customHeight="1">
      <c r="B44" s="546"/>
      <c r="C44" s="546"/>
      <c r="D44" s="546"/>
      <c r="E44" s="546"/>
      <c r="F44" s="546"/>
      <c r="G44" s="548"/>
      <c r="H44" s="546"/>
      <c r="I44" s="546"/>
      <c r="J44" s="549"/>
    </row>
    <row r="45" spans="2:10" ht="12.75" customHeight="1">
      <c r="B45" s="546"/>
      <c r="C45" s="546"/>
      <c r="D45" s="546"/>
      <c r="E45" s="546"/>
      <c r="F45" s="546"/>
      <c r="G45" s="548"/>
      <c r="H45" s="546"/>
      <c r="I45" s="546"/>
      <c r="J45" s="549"/>
    </row>
    <row r="46" spans="2:10" ht="12.75" customHeight="1">
      <c r="B46" s="546"/>
      <c r="C46" s="546"/>
      <c r="D46" s="546"/>
      <c r="E46" s="546"/>
      <c r="F46" s="546"/>
      <c r="G46" s="548"/>
      <c r="H46" s="546"/>
      <c r="I46" s="546"/>
      <c r="J46" s="549"/>
    </row>
    <row r="47" spans="2:10" ht="12.75" customHeight="1">
      <c r="B47" s="546"/>
      <c r="C47" s="546"/>
      <c r="D47" s="546"/>
      <c r="E47" s="546"/>
      <c r="F47" s="546"/>
      <c r="G47" s="548"/>
      <c r="H47" s="546"/>
      <c r="I47" s="546"/>
      <c r="J47" s="549"/>
    </row>
    <row r="48" spans="2:10" ht="12.75" customHeight="1">
      <c r="B48" s="546"/>
      <c r="C48" s="546"/>
      <c r="D48" s="546"/>
      <c r="E48" s="546"/>
      <c r="F48" s="546"/>
      <c r="G48" s="548"/>
      <c r="H48" s="546"/>
      <c r="I48" s="546"/>
      <c r="J48" s="549"/>
    </row>
    <row r="49" spans="2:10" ht="12.75" customHeight="1">
      <c r="B49" s="546"/>
      <c r="C49" s="546"/>
      <c r="D49" s="546"/>
      <c r="E49" s="546"/>
      <c r="F49" s="546"/>
      <c r="G49" s="548"/>
      <c r="H49" s="546"/>
      <c r="I49" s="546"/>
      <c r="J49" s="549"/>
    </row>
    <row r="50" spans="2:10" ht="12.75" customHeight="1">
      <c r="B50" s="546"/>
      <c r="C50" s="546"/>
      <c r="D50" s="546"/>
      <c r="E50" s="546"/>
      <c r="F50" s="546"/>
      <c r="G50" s="548"/>
      <c r="H50" s="546"/>
      <c r="I50" s="546"/>
      <c r="J50" s="549"/>
    </row>
    <row r="51" spans="2:10" ht="12.75" customHeight="1">
      <c r="B51" s="546"/>
      <c r="C51" s="546"/>
      <c r="D51" s="546"/>
      <c r="E51" s="546"/>
      <c r="F51" s="546"/>
      <c r="G51" s="548"/>
      <c r="H51" s="546"/>
      <c r="I51" s="546"/>
      <c r="J51" s="549"/>
    </row>
    <row r="52" spans="2:10" ht="12.75" customHeight="1">
      <c r="B52" s="546"/>
      <c r="C52" s="546"/>
      <c r="D52" s="546"/>
      <c r="E52" s="546"/>
      <c r="F52" s="546"/>
      <c r="G52" s="548"/>
      <c r="H52" s="546"/>
      <c r="I52" s="546"/>
      <c r="J52" s="549"/>
    </row>
    <row r="53" spans="2:10" ht="12.75" customHeight="1">
      <c r="B53" s="546"/>
      <c r="C53" s="546"/>
      <c r="D53" s="546"/>
      <c r="E53" s="546"/>
      <c r="F53" s="546"/>
      <c r="G53" s="548"/>
      <c r="H53" s="546"/>
      <c r="I53" s="546"/>
      <c r="J53" s="549"/>
    </row>
    <row r="54" spans="2:10" ht="12.75" customHeight="1">
      <c r="B54" s="546"/>
      <c r="C54" s="546"/>
      <c r="D54" s="546"/>
      <c r="E54" s="546"/>
      <c r="F54" s="546"/>
      <c r="G54" s="548"/>
      <c r="H54" s="546"/>
      <c r="I54" s="546"/>
      <c r="J54" s="549"/>
    </row>
    <row r="55" spans="2:10" ht="36.75" customHeight="1">
      <c r="B55" s="551"/>
      <c r="C55" s="551"/>
      <c r="D55" s="551"/>
      <c r="E55" s="551"/>
      <c r="F55" s="551"/>
      <c r="G55" s="551"/>
      <c r="H55" s="551"/>
      <c r="I55" s="551"/>
      <c r="J55" s="551"/>
    </row>
  </sheetData>
  <sheetProtection insertHyperlinks="0"/>
  <phoneticPr fontId="46" type="noConversion"/>
  <dataValidations count="2">
    <dataValidation type="date" allowBlank="1" showInputMessage="1" showErrorMessage="1" errorTitle="Error" error="Please enter a date in the format of dd/mm/yyyy (e.g., 17/06/2024)" sqref="G11:G54" xr:uid="{00000000-0002-0000-1700-000000000000}">
      <formula1>1</formula1>
      <formula2>401404</formula2>
    </dataValidation>
    <dataValidation type="decimal" allowBlank="1" showInputMessage="1" showErrorMessage="1" errorTitle="Error" error="Please enter a number of +/- 11 digits" sqref="J11:J54" xr:uid="{00000000-0002-0000-1700-000001000000}">
      <formula1>-99999999999</formula1>
      <formula2>99999999999</formula2>
    </dataValidation>
  </dataValidation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2000000}">
          <x14:formula1>
            <xm:f>DropDownList!$E$5:$P$5</xm:f>
          </x14:formula1>
          <xm:sqref>B11 B12 B13 B14 B15 B16 B17 B18 B19 B20 B21 B22 B23 B24 B25 B26 B27 B28 B29 B30 B31 B32 B33 B34 B35 B36 B37 B38 B39 B40 B41 B42 B43 B44 B45 B46 B47 B48 B49 B50 B51 B52 B53 B54</xm:sqref>
        </x14:dataValidation>
        <x14:dataValidation type="list" allowBlank="1" showInputMessage="1" showErrorMessage="1" xr:uid="{00000000-0002-0000-1700-000003000000}">
          <x14:formula1>
            <xm:f>DropDownList!$E$6:$F$6</xm:f>
          </x14:formula1>
          <xm:sqref>F11 F12 F13 F14 F15 F16 F17 F18 F19 F20 F21 F22 F23 F24 F25 F26 F27 F28 F29 F30 F31 F32 F33 F34 F35 F36 F37 F38 F39 F40 F41 F42 F43 F44 F45 F46 F47 F48 F49 F50 F51 F52 F53 F54</xm:sqref>
        </x14:dataValidation>
        <x14:dataValidation type="list" allowBlank="1" showInputMessage="1" showErrorMessage="1" xr:uid="{00000000-0002-0000-1700-000004000000}">
          <x14:formula1>
            <xm:f>DropDownList!$E$7:$L$7</xm:f>
          </x14:formula1>
          <xm:sqref>I11 I12 I13 I14 I15 I16 I17 I18 I19 I20 I21 I22 I23 I24 I25 I26 I27 I28 I29 I30 I31 I32 I33 I34 I35 I36 I37 I38 I39 I40 I41 I42 I43 I44 I45 I46 I47 I48 I49 I50 I51 I52 I53 I54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59999389629810485"/>
  </sheetPr>
  <dimension ref="A1"/>
  <sheetViews>
    <sheetView zoomScaleNormal="100" workbookViewId="0"/>
  </sheetViews>
  <sheetFormatPr defaultColWidth="8.42578125" defaultRowHeight="12.75"/>
  <cols>
    <col min="1" max="16384" width="8.42578125" style="93"/>
  </cols>
  <sheetData>
    <row r="1" ht="16.5" customHeight="1"/>
  </sheetData>
  <sheetProtection insertHyperlinks="0"/>
  <phoneticPr fontId="4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9"/>
  <dimension ref="A2:U56"/>
  <sheetViews>
    <sheetView showGridLines="0" zoomScale="80" zoomScaleNormal="80" workbookViewId="0"/>
  </sheetViews>
  <sheetFormatPr defaultColWidth="9.28515625" defaultRowHeight="15"/>
  <cols>
    <col min="1" max="1" width="9.28515625" style="94" customWidth="1"/>
    <col min="2" max="2" width="10.7109375" style="94" customWidth="1"/>
    <col min="3" max="3" width="17.42578125" style="94" customWidth="1"/>
    <col min="4" max="4" width="5.7109375" style="94" hidden="1" customWidth="1"/>
    <col min="5" max="5" width="69" style="94" bestFit="1" customWidth="1"/>
    <col min="6" max="8" width="11.42578125" style="94" customWidth="1"/>
    <col min="9" max="16384" width="9.28515625" style="94"/>
  </cols>
  <sheetData>
    <row r="2" spans="1:21">
      <c r="F2" s="942" t="s">
        <v>1035</v>
      </c>
      <c r="G2" s="943"/>
      <c r="H2" s="944" t="s">
        <v>1036</v>
      </c>
    </row>
    <row r="3" spans="1:21">
      <c r="B3" s="552" t="s">
        <v>1037</v>
      </c>
      <c r="C3" s="552" t="s">
        <v>1038</v>
      </c>
      <c r="D3" s="553" t="s">
        <v>1039</v>
      </c>
      <c r="E3" s="552" t="s">
        <v>1040</v>
      </c>
      <c r="F3" s="552" t="s">
        <v>1041</v>
      </c>
      <c r="G3" s="552" t="s">
        <v>1042</v>
      </c>
      <c r="H3" s="945"/>
      <c r="M3" s="946" t="s">
        <v>1043</v>
      </c>
      <c r="N3" s="947"/>
      <c r="O3" s="947"/>
      <c r="P3" s="947"/>
      <c r="Q3" s="947"/>
      <c r="R3" s="947"/>
      <c r="S3" s="947"/>
      <c r="T3" s="947"/>
      <c r="U3" s="948"/>
    </row>
    <row r="4" spans="1:21" ht="14.25" customHeight="1">
      <c r="A4" s="846" t="str">
        <f>CONCATENATE(B4,D4)</f>
        <v>01.00D_</v>
      </c>
      <c r="B4" s="95" t="str">
        <f t="shared" ref="B4:B56" si="0">LEFT(E4,5)</f>
        <v>01.00</v>
      </c>
      <c r="C4" s="95" t="s">
        <v>254</v>
      </c>
      <c r="D4" s="96" t="s">
        <v>1044</v>
      </c>
      <c r="E4" s="95" t="s">
        <v>1045</v>
      </c>
      <c r="F4" s="97"/>
      <c r="G4" s="97"/>
      <c r="H4" s="98"/>
      <c r="M4" s="949"/>
      <c r="N4" s="950"/>
      <c r="O4" s="950"/>
      <c r="P4" s="950"/>
      <c r="Q4" s="950"/>
      <c r="R4" s="950"/>
      <c r="S4" s="950"/>
      <c r="T4" s="950"/>
      <c r="U4" s="951"/>
    </row>
    <row r="5" spans="1:21" ht="14.25" customHeight="1">
      <c r="A5" s="846" t="str">
        <f t="shared" ref="A5:A56" si="1">CONCATENATE(B5,D5)</f>
        <v>02.00D_</v>
      </c>
      <c r="B5" s="95" t="str">
        <f t="shared" si="0"/>
        <v>02.00</v>
      </c>
      <c r="C5" s="95" t="s">
        <v>254</v>
      </c>
      <c r="D5" s="96" t="s">
        <v>1044</v>
      </c>
      <c r="E5" s="95" t="s">
        <v>1046</v>
      </c>
      <c r="F5" s="97"/>
      <c r="G5" s="97"/>
      <c r="H5" s="98"/>
      <c r="M5" s="949"/>
      <c r="N5" s="950"/>
      <c r="O5" s="950"/>
      <c r="P5" s="950"/>
      <c r="Q5" s="950"/>
      <c r="R5" s="950"/>
      <c r="S5" s="950"/>
      <c r="T5" s="950"/>
      <c r="U5" s="951"/>
    </row>
    <row r="6" spans="1:21" ht="14.65" customHeight="1">
      <c r="A6" s="846" t="str">
        <f t="shared" si="1"/>
        <v>03.00D_</v>
      </c>
      <c r="B6" s="95" t="str">
        <f t="shared" si="0"/>
        <v>03.00</v>
      </c>
      <c r="C6" s="95" t="s">
        <v>254</v>
      </c>
      <c r="D6" s="96" t="s">
        <v>1044</v>
      </c>
      <c r="E6" s="554" t="s">
        <v>1047</v>
      </c>
      <c r="F6" s="97"/>
      <c r="G6" s="97"/>
      <c r="H6" s="98"/>
      <c r="M6" s="949"/>
      <c r="N6" s="950"/>
      <c r="O6" s="950"/>
      <c r="P6" s="950"/>
      <c r="Q6" s="950"/>
      <c r="R6" s="950"/>
      <c r="S6" s="950"/>
      <c r="T6" s="950"/>
      <c r="U6" s="951"/>
    </row>
    <row r="7" spans="1:21" ht="14.65" customHeight="1">
      <c r="A7" s="846" t="str">
        <f t="shared" si="1"/>
        <v>04.00D_</v>
      </c>
      <c r="B7" s="95" t="str">
        <f t="shared" si="0"/>
        <v>04.00</v>
      </c>
      <c r="C7" s="95" t="s">
        <v>254</v>
      </c>
      <c r="D7" s="96" t="s">
        <v>1044</v>
      </c>
      <c r="E7" s="554" t="s">
        <v>1048</v>
      </c>
      <c r="F7" s="97"/>
      <c r="G7" s="97"/>
      <c r="H7" s="98"/>
      <c r="M7" s="949"/>
      <c r="N7" s="950"/>
      <c r="O7" s="950"/>
      <c r="P7" s="950"/>
      <c r="Q7" s="950"/>
      <c r="R7" s="950"/>
      <c r="S7" s="950"/>
      <c r="T7" s="950"/>
      <c r="U7" s="951"/>
    </row>
    <row r="8" spans="1:21" ht="14.65" customHeight="1">
      <c r="A8" s="846" t="str">
        <f t="shared" si="1"/>
        <v>05.00D_</v>
      </c>
      <c r="B8" s="95" t="str">
        <f t="shared" si="0"/>
        <v>05.00</v>
      </c>
      <c r="C8" s="95" t="s">
        <v>254</v>
      </c>
      <c r="D8" s="96" t="s">
        <v>1044</v>
      </c>
      <c r="E8" s="554" t="s">
        <v>1049</v>
      </c>
      <c r="F8" s="97"/>
      <c r="G8" s="97"/>
      <c r="H8" s="98"/>
      <c r="M8" s="949"/>
      <c r="N8" s="950"/>
      <c r="O8" s="950"/>
      <c r="P8" s="950"/>
      <c r="Q8" s="950"/>
      <c r="R8" s="950"/>
      <c r="S8" s="950"/>
      <c r="T8" s="950"/>
      <c r="U8" s="951"/>
    </row>
    <row r="9" spans="1:21" ht="14.65" customHeight="1">
      <c r="A9" s="846" t="str">
        <f t="shared" si="1"/>
        <v>06.00D_</v>
      </c>
      <c r="B9" s="95" t="str">
        <f t="shared" si="0"/>
        <v>06.00</v>
      </c>
      <c r="C9" s="95" t="s">
        <v>254</v>
      </c>
      <c r="D9" s="96" t="s">
        <v>1044</v>
      </c>
      <c r="E9" s="554" t="s">
        <v>1050</v>
      </c>
      <c r="F9" s="97"/>
      <c r="G9" s="97"/>
      <c r="H9" s="98"/>
      <c r="M9" s="949"/>
      <c r="N9" s="950"/>
      <c r="O9" s="950"/>
      <c r="P9" s="950"/>
      <c r="Q9" s="950"/>
      <c r="R9" s="950"/>
      <c r="S9" s="950"/>
      <c r="T9" s="950"/>
      <c r="U9" s="951"/>
    </row>
    <row r="10" spans="1:21" ht="14.65" customHeight="1">
      <c r="A10" s="846" t="str">
        <f t="shared" si="1"/>
        <v>07.01D_</v>
      </c>
      <c r="B10" s="95" t="str">
        <f t="shared" si="0"/>
        <v>07.01</v>
      </c>
      <c r="C10" s="95" t="s">
        <v>254</v>
      </c>
      <c r="D10" s="96" t="s">
        <v>1044</v>
      </c>
      <c r="E10" s="555" t="s">
        <v>1051</v>
      </c>
      <c r="F10" s="97"/>
      <c r="G10" s="97"/>
      <c r="H10" s="98"/>
      <c r="M10" s="949"/>
      <c r="N10" s="950"/>
      <c r="O10" s="950"/>
      <c r="P10" s="950"/>
      <c r="Q10" s="950"/>
      <c r="R10" s="950"/>
      <c r="S10" s="950"/>
      <c r="T10" s="950"/>
      <c r="U10" s="951"/>
    </row>
    <row r="11" spans="1:21" ht="14.65" customHeight="1">
      <c r="A11" s="846" t="str">
        <f t="shared" si="1"/>
        <v>07.02D_</v>
      </c>
      <c r="B11" s="95" t="str">
        <f t="shared" si="0"/>
        <v>07.02</v>
      </c>
      <c r="C11" s="95" t="s">
        <v>254</v>
      </c>
      <c r="D11" s="96" t="s">
        <v>1044</v>
      </c>
      <c r="E11" s="555" t="s">
        <v>1052</v>
      </c>
      <c r="F11" s="97"/>
      <c r="G11" s="97"/>
      <c r="H11" s="98"/>
      <c r="M11" s="949"/>
      <c r="N11" s="950"/>
      <c r="O11" s="950"/>
      <c r="P11" s="950"/>
      <c r="Q11" s="950"/>
      <c r="R11" s="950"/>
      <c r="S11" s="950"/>
      <c r="T11" s="950"/>
      <c r="U11" s="951"/>
    </row>
    <row r="12" spans="1:21" ht="14.65" customHeight="1">
      <c r="A12" s="846" t="str">
        <f t="shared" si="1"/>
        <v>08.00D_</v>
      </c>
      <c r="B12" s="95" t="str">
        <f t="shared" si="0"/>
        <v>08.00</v>
      </c>
      <c r="C12" s="95" t="s">
        <v>254</v>
      </c>
      <c r="D12" s="96" t="s">
        <v>1044</v>
      </c>
      <c r="E12" s="554" t="s">
        <v>1053</v>
      </c>
      <c r="F12" s="97"/>
      <c r="G12" s="97"/>
      <c r="H12" s="98"/>
      <c r="M12" s="949"/>
      <c r="N12" s="950"/>
      <c r="O12" s="950"/>
      <c r="P12" s="950"/>
      <c r="Q12" s="950"/>
      <c r="R12" s="950"/>
      <c r="S12" s="950"/>
      <c r="T12" s="950"/>
      <c r="U12" s="951"/>
    </row>
    <row r="13" spans="1:21" ht="14.65" customHeight="1">
      <c r="A13" s="846" t="str">
        <f t="shared" si="1"/>
        <v>09.00D_</v>
      </c>
      <c r="B13" s="95" t="str">
        <f t="shared" si="0"/>
        <v>09.00</v>
      </c>
      <c r="C13" s="95" t="s">
        <v>254</v>
      </c>
      <c r="D13" s="96" t="s">
        <v>1044</v>
      </c>
      <c r="E13" s="554" t="s">
        <v>1054</v>
      </c>
      <c r="F13" s="97"/>
      <c r="G13" s="97"/>
      <c r="H13" s="98"/>
      <c r="M13" s="949"/>
      <c r="N13" s="950"/>
      <c r="O13" s="950"/>
      <c r="P13" s="950"/>
      <c r="Q13" s="950"/>
      <c r="R13" s="950"/>
      <c r="S13" s="950"/>
      <c r="T13" s="950"/>
      <c r="U13" s="951"/>
    </row>
    <row r="14" spans="1:21" ht="14.65" customHeight="1">
      <c r="A14" s="846" t="str">
        <f t="shared" si="1"/>
        <v>10.00D_</v>
      </c>
      <c r="B14" s="95" t="str">
        <f t="shared" si="0"/>
        <v>10.00</v>
      </c>
      <c r="C14" s="95" t="s">
        <v>254</v>
      </c>
      <c r="D14" s="96" t="s">
        <v>1044</v>
      </c>
      <c r="E14" s="554" t="s">
        <v>1055</v>
      </c>
      <c r="F14" s="97"/>
      <c r="G14" s="97"/>
      <c r="H14" s="98"/>
      <c r="M14" s="949"/>
      <c r="N14" s="950"/>
      <c r="O14" s="950"/>
      <c r="P14" s="950"/>
      <c r="Q14" s="950"/>
      <c r="R14" s="950"/>
      <c r="S14" s="950"/>
      <c r="T14" s="950"/>
      <c r="U14" s="951"/>
    </row>
    <row r="15" spans="1:21" ht="14.65" customHeight="1">
      <c r="A15" s="846" t="str">
        <f t="shared" si="1"/>
        <v>11.00D_</v>
      </c>
      <c r="B15" s="95" t="str">
        <f t="shared" si="0"/>
        <v>11.00</v>
      </c>
      <c r="C15" s="95" t="s">
        <v>254</v>
      </c>
      <c r="D15" s="96" t="s">
        <v>1044</v>
      </c>
      <c r="E15" s="554" t="s">
        <v>1056</v>
      </c>
      <c r="F15" s="97"/>
      <c r="G15" s="97"/>
      <c r="H15" s="98"/>
      <c r="M15" s="949"/>
      <c r="N15" s="950"/>
      <c r="O15" s="950"/>
      <c r="P15" s="950"/>
      <c r="Q15" s="950"/>
      <c r="R15" s="950"/>
      <c r="S15" s="950"/>
      <c r="T15" s="950"/>
      <c r="U15" s="951"/>
    </row>
    <row r="16" spans="1:21" ht="14.65" customHeight="1">
      <c r="A16" s="846" t="str">
        <f t="shared" si="1"/>
        <v>12.00D_</v>
      </c>
      <c r="B16" s="95" t="str">
        <f t="shared" si="0"/>
        <v>12.00</v>
      </c>
      <c r="C16" s="95" t="s">
        <v>254</v>
      </c>
      <c r="D16" s="96" t="s">
        <v>1044</v>
      </c>
      <c r="E16" s="554" t="s">
        <v>1057</v>
      </c>
      <c r="F16" s="97"/>
      <c r="G16" s="97"/>
      <c r="H16" s="98"/>
      <c r="M16" s="949"/>
      <c r="N16" s="950"/>
      <c r="O16" s="950"/>
      <c r="P16" s="950"/>
      <c r="Q16" s="950"/>
      <c r="R16" s="950"/>
      <c r="S16" s="950"/>
      <c r="T16" s="950"/>
      <c r="U16" s="951"/>
    </row>
    <row r="17" spans="1:21" ht="14.65" customHeight="1">
      <c r="A17" s="846" t="str">
        <f t="shared" si="1"/>
        <v>13.00TP</v>
      </c>
      <c r="B17" s="95" t="str">
        <f t="shared" si="0"/>
        <v>13.00</v>
      </c>
      <c r="C17" s="95" t="s">
        <v>1058</v>
      </c>
      <c r="D17" s="96" t="s">
        <v>1059</v>
      </c>
      <c r="E17" s="554" t="s">
        <v>1060</v>
      </c>
      <c r="F17" s="97"/>
      <c r="G17" s="97"/>
      <c r="H17" s="98"/>
      <c r="M17" s="949"/>
      <c r="N17" s="950"/>
      <c r="O17" s="950"/>
      <c r="P17" s="950"/>
      <c r="Q17" s="950"/>
      <c r="R17" s="950"/>
      <c r="S17" s="950"/>
      <c r="T17" s="950"/>
      <c r="U17" s="951"/>
    </row>
    <row r="18" spans="1:21" ht="14.65" customHeight="1">
      <c r="A18" s="846" t="str">
        <f t="shared" si="1"/>
        <v>14.00TP</v>
      </c>
      <c r="B18" s="95" t="str">
        <f t="shared" si="0"/>
        <v>14.00</v>
      </c>
      <c r="C18" s="95" t="s">
        <v>1058</v>
      </c>
      <c r="D18" s="96" t="s">
        <v>1059</v>
      </c>
      <c r="E18" s="554" t="s">
        <v>1061</v>
      </c>
      <c r="F18" s="97"/>
      <c r="G18" s="97"/>
      <c r="H18" s="98"/>
      <c r="M18" s="949"/>
      <c r="N18" s="950"/>
      <c r="O18" s="950"/>
      <c r="P18" s="950"/>
      <c r="Q18" s="950"/>
      <c r="R18" s="950"/>
      <c r="S18" s="950"/>
      <c r="T18" s="950"/>
      <c r="U18" s="951"/>
    </row>
    <row r="19" spans="1:21" ht="14.65" customHeight="1">
      <c r="A19" s="846" t="str">
        <f t="shared" si="1"/>
        <v>15.00TP</v>
      </c>
      <c r="B19" s="95" t="str">
        <f t="shared" si="0"/>
        <v>15.00</v>
      </c>
      <c r="C19" s="95" t="s">
        <v>1058</v>
      </c>
      <c r="D19" s="96" t="s">
        <v>1059</v>
      </c>
      <c r="E19" s="554" t="s">
        <v>1062</v>
      </c>
      <c r="F19" s="97"/>
      <c r="G19" s="97"/>
      <c r="H19" s="98"/>
      <c r="M19" s="949"/>
      <c r="N19" s="950"/>
      <c r="O19" s="950"/>
      <c r="P19" s="950"/>
      <c r="Q19" s="950"/>
      <c r="R19" s="950"/>
      <c r="S19" s="950"/>
      <c r="T19" s="950"/>
      <c r="U19" s="951"/>
    </row>
    <row r="20" spans="1:21" ht="14.65" customHeight="1">
      <c r="A20" s="846" t="str">
        <f t="shared" si="1"/>
        <v>16.00TP</v>
      </c>
      <c r="B20" s="95" t="str">
        <f t="shared" si="0"/>
        <v>16.00</v>
      </c>
      <c r="C20" s="95" t="s">
        <v>1058</v>
      </c>
      <c r="D20" s="96" t="s">
        <v>1059</v>
      </c>
      <c r="E20" s="554" t="s">
        <v>1063</v>
      </c>
      <c r="F20" s="97"/>
      <c r="G20" s="97"/>
      <c r="H20" s="98"/>
      <c r="M20" s="949"/>
      <c r="N20" s="950"/>
      <c r="O20" s="950"/>
      <c r="P20" s="950"/>
      <c r="Q20" s="950"/>
      <c r="R20" s="950"/>
      <c r="S20" s="950"/>
      <c r="T20" s="950"/>
      <c r="U20" s="951"/>
    </row>
    <row r="21" spans="1:21" ht="14.65" customHeight="1">
      <c r="A21" s="846" t="str">
        <f t="shared" si="1"/>
        <v>17.00TP</v>
      </c>
      <c r="B21" s="95" t="str">
        <f t="shared" si="0"/>
        <v>17.00</v>
      </c>
      <c r="C21" s="95" t="s">
        <v>1058</v>
      </c>
      <c r="D21" s="96" t="s">
        <v>1059</v>
      </c>
      <c r="E21" s="554" t="s">
        <v>1064</v>
      </c>
      <c r="F21" s="97"/>
      <c r="G21" s="97"/>
      <c r="H21" s="98"/>
      <c r="M21" s="949"/>
      <c r="N21" s="950"/>
      <c r="O21" s="950"/>
      <c r="P21" s="950"/>
      <c r="Q21" s="950"/>
      <c r="R21" s="950"/>
      <c r="S21" s="950"/>
      <c r="T21" s="950"/>
      <c r="U21" s="951"/>
    </row>
    <row r="22" spans="1:21" ht="14.65" customHeight="1">
      <c r="A22" s="846" t="str">
        <f t="shared" si="1"/>
        <v>18.00TP</v>
      </c>
      <c r="B22" s="95" t="str">
        <f t="shared" si="0"/>
        <v>18.00</v>
      </c>
      <c r="C22" s="95" t="s">
        <v>1058</v>
      </c>
      <c r="D22" s="96" t="s">
        <v>1059</v>
      </c>
      <c r="E22" s="554" t="s">
        <v>1065</v>
      </c>
      <c r="F22" s="97"/>
      <c r="G22" s="97"/>
      <c r="H22" s="98"/>
      <c r="M22" s="949"/>
      <c r="N22" s="950"/>
      <c r="O22" s="950"/>
      <c r="P22" s="950"/>
      <c r="Q22" s="950"/>
      <c r="R22" s="950"/>
      <c r="S22" s="950"/>
      <c r="T22" s="950"/>
      <c r="U22" s="951"/>
    </row>
    <row r="23" spans="1:21" ht="14.65" customHeight="1">
      <c r="A23" s="846" t="str">
        <f t="shared" si="1"/>
        <v>19.00TP</v>
      </c>
      <c r="B23" s="95" t="str">
        <f t="shared" si="0"/>
        <v>19.00</v>
      </c>
      <c r="C23" s="95" t="s">
        <v>1058</v>
      </c>
      <c r="D23" s="96" t="s">
        <v>1059</v>
      </c>
      <c r="E23" s="554" t="s">
        <v>1066</v>
      </c>
      <c r="F23" s="97"/>
      <c r="G23" s="97"/>
      <c r="H23" s="98"/>
      <c r="M23" s="949"/>
      <c r="N23" s="950"/>
      <c r="O23" s="950"/>
      <c r="P23" s="950"/>
      <c r="Q23" s="950"/>
      <c r="R23" s="950"/>
      <c r="S23" s="950"/>
      <c r="T23" s="950"/>
      <c r="U23" s="951"/>
    </row>
    <row r="24" spans="1:21" ht="14.65" customHeight="1">
      <c r="A24" s="846" t="str">
        <f t="shared" si="1"/>
        <v>20.00TP</v>
      </c>
      <c r="B24" s="95" t="str">
        <f t="shared" si="0"/>
        <v>20.00</v>
      </c>
      <c r="C24" s="95" t="s">
        <v>1058</v>
      </c>
      <c r="D24" s="96" t="s">
        <v>1059</v>
      </c>
      <c r="E24" s="554" t="s">
        <v>1067</v>
      </c>
      <c r="F24" s="97"/>
      <c r="G24" s="97"/>
      <c r="H24" s="98"/>
      <c r="M24" s="949"/>
      <c r="N24" s="950"/>
      <c r="O24" s="950"/>
      <c r="P24" s="950"/>
      <c r="Q24" s="950"/>
      <c r="R24" s="950"/>
      <c r="S24" s="950"/>
      <c r="T24" s="950"/>
      <c r="U24" s="951"/>
    </row>
    <row r="25" spans="1:21" ht="14.65" customHeight="1">
      <c r="A25" s="846" t="str">
        <f t="shared" si="1"/>
        <v>21.00TP</v>
      </c>
      <c r="B25" s="95" t="str">
        <f t="shared" si="0"/>
        <v>21.00</v>
      </c>
      <c r="C25" s="95" t="s">
        <v>1058</v>
      </c>
      <c r="D25" s="96" t="s">
        <v>1059</v>
      </c>
      <c r="E25" s="95" t="s">
        <v>1068</v>
      </c>
      <c r="F25" s="97"/>
      <c r="G25" s="97"/>
      <c r="H25" s="98"/>
      <c r="M25" s="949"/>
      <c r="N25" s="950"/>
      <c r="O25" s="950"/>
      <c r="P25" s="950"/>
      <c r="Q25" s="950"/>
      <c r="R25" s="950"/>
      <c r="S25" s="950"/>
      <c r="T25" s="950"/>
      <c r="U25" s="951"/>
    </row>
    <row r="26" spans="1:21" ht="14.65" customHeight="1">
      <c r="A26" s="846" t="str">
        <f t="shared" si="1"/>
        <v>22.00TP</v>
      </c>
      <c r="B26" s="95" t="str">
        <f t="shared" si="0"/>
        <v>22.00</v>
      </c>
      <c r="C26" s="95" t="s">
        <v>1058</v>
      </c>
      <c r="D26" s="96" t="s">
        <v>1059</v>
      </c>
      <c r="E26" s="95" t="s">
        <v>1069</v>
      </c>
      <c r="F26" s="97"/>
      <c r="G26" s="97"/>
      <c r="H26" s="98"/>
      <c r="M26" s="949"/>
      <c r="N26" s="950"/>
      <c r="O26" s="950"/>
      <c r="P26" s="950"/>
      <c r="Q26" s="950"/>
      <c r="R26" s="950"/>
      <c r="S26" s="950"/>
      <c r="T26" s="950"/>
      <c r="U26" s="951"/>
    </row>
    <row r="27" spans="1:21" ht="14.65" customHeight="1">
      <c r="A27" s="846" t="str">
        <f t="shared" si="1"/>
        <v>23.00TP</v>
      </c>
      <c r="B27" s="95" t="str">
        <f t="shared" si="0"/>
        <v>23.00</v>
      </c>
      <c r="C27" s="95" t="s">
        <v>1058</v>
      </c>
      <c r="D27" s="96" t="s">
        <v>1059</v>
      </c>
      <c r="E27" s="95" t="s">
        <v>1070</v>
      </c>
      <c r="F27" s="97"/>
      <c r="G27" s="97"/>
      <c r="H27" s="98"/>
      <c r="M27" s="949"/>
      <c r="N27" s="950"/>
      <c r="O27" s="950"/>
      <c r="P27" s="950"/>
      <c r="Q27" s="950"/>
      <c r="R27" s="950"/>
      <c r="S27" s="950"/>
      <c r="T27" s="950"/>
      <c r="U27" s="951"/>
    </row>
    <row r="28" spans="1:21" ht="14.65" customHeight="1">
      <c r="A28" s="846" t="str">
        <f t="shared" si="1"/>
        <v>24.00TN</v>
      </c>
      <c r="B28" s="95" t="str">
        <f t="shared" si="0"/>
        <v>24.00</v>
      </c>
      <c r="C28" s="95" t="s">
        <v>1071</v>
      </c>
      <c r="D28" s="96" t="s">
        <v>1072</v>
      </c>
      <c r="E28" s="95" t="s">
        <v>1073</v>
      </c>
      <c r="F28" s="97"/>
      <c r="G28" s="97"/>
      <c r="H28" s="98"/>
      <c r="M28" s="949"/>
      <c r="N28" s="950"/>
      <c r="O28" s="950"/>
      <c r="P28" s="950"/>
      <c r="Q28" s="950"/>
      <c r="R28" s="950"/>
      <c r="S28" s="950"/>
      <c r="T28" s="950"/>
      <c r="U28" s="951"/>
    </row>
    <row r="29" spans="1:21" ht="14.65" customHeight="1">
      <c r="A29" s="846" t="str">
        <f t="shared" si="1"/>
        <v>25.00TN</v>
      </c>
      <c r="B29" s="95" t="str">
        <f t="shared" si="0"/>
        <v>25.00</v>
      </c>
      <c r="C29" s="95" t="s">
        <v>1071</v>
      </c>
      <c r="D29" s="96" t="s">
        <v>1072</v>
      </c>
      <c r="E29" s="95" t="s">
        <v>1074</v>
      </c>
      <c r="F29" s="97"/>
      <c r="G29" s="97"/>
      <c r="H29" s="98"/>
      <c r="M29" s="949"/>
      <c r="N29" s="950"/>
      <c r="O29" s="950"/>
      <c r="P29" s="950"/>
      <c r="Q29" s="950"/>
      <c r="R29" s="950"/>
      <c r="S29" s="950"/>
      <c r="T29" s="950"/>
      <c r="U29" s="951"/>
    </row>
    <row r="30" spans="1:21" ht="14.65" customHeight="1">
      <c r="A30" s="846" t="str">
        <f t="shared" si="1"/>
        <v>26.00TN</v>
      </c>
      <c r="B30" s="95" t="str">
        <f t="shared" si="0"/>
        <v>26.00</v>
      </c>
      <c r="C30" s="95" t="s">
        <v>1071</v>
      </c>
      <c r="D30" s="96" t="s">
        <v>1072</v>
      </c>
      <c r="E30" s="95" t="s">
        <v>1075</v>
      </c>
      <c r="F30" s="97"/>
      <c r="G30" s="97"/>
      <c r="H30" s="98"/>
      <c r="M30" s="949"/>
      <c r="N30" s="950"/>
      <c r="O30" s="950"/>
      <c r="P30" s="950"/>
      <c r="Q30" s="950"/>
      <c r="R30" s="950"/>
      <c r="S30" s="950"/>
      <c r="T30" s="950"/>
      <c r="U30" s="951"/>
    </row>
    <row r="31" spans="1:21" ht="14.65" customHeight="1">
      <c r="A31" s="846" t="str">
        <f t="shared" si="1"/>
        <v>27.00TN</v>
      </c>
      <c r="B31" s="95" t="str">
        <f t="shared" si="0"/>
        <v>27.00</v>
      </c>
      <c r="C31" s="95" t="s">
        <v>1071</v>
      </c>
      <c r="D31" s="96" t="s">
        <v>1072</v>
      </c>
      <c r="E31" s="95" t="s">
        <v>1076</v>
      </c>
      <c r="F31" s="97"/>
      <c r="G31" s="97"/>
      <c r="H31" s="98"/>
      <c r="M31" s="949"/>
      <c r="N31" s="950"/>
      <c r="O31" s="950"/>
      <c r="P31" s="950"/>
      <c r="Q31" s="950"/>
      <c r="R31" s="950"/>
      <c r="S31" s="950"/>
      <c r="T31" s="950"/>
      <c r="U31" s="951"/>
    </row>
    <row r="32" spans="1:21" ht="14.65" customHeight="1">
      <c r="A32" s="846" t="str">
        <f t="shared" si="1"/>
        <v>28.00TN</v>
      </c>
      <c r="B32" s="95" t="str">
        <f t="shared" si="0"/>
        <v>28.00</v>
      </c>
      <c r="C32" s="95" t="s">
        <v>1071</v>
      </c>
      <c r="D32" s="96" t="s">
        <v>1072</v>
      </c>
      <c r="E32" s="95" t="s">
        <v>1077</v>
      </c>
      <c r="F32" s="97"/>
      <c r="G32" s="97"/>
      <c r="H32" s="98"/>
      <c r="M32" s="949"/>
      <c r="N32" s="950"/>
      <c r="O32" s="950"/>
      <c r="P32" s="950"/>
      <c r="Q32" s="950"/>
      <c r="R32" s="950"/>
      <c r="S32" s="950"/>
      <c r="T32" s="950"/>
      <c r="U32" s="951"/>
    </row>
    <row r="33" spans="1:21" ht="14.65" customHeight="1">
      <c r="A33" s="846" t="str">
        <f t="shared" si="1"/>
        <v>29.00TN</v>
      </c>
      <c r="B33" s="95" t="str">
        <f t="shared" si="0"/>
        <v>29.00</v>
      </c>
      <c r="C33" s="95" t="s">
        <v>1071</v>
      </c>
      <c r="D33" s="96" t="s">
        <v>1072</v>
      </c>
      <c r="E33" s="95" t="s">
        <v>1078</v>
      </c>
      <c r="F33" s="97"/>
      <c r="G33" s="97"/>
      <c r="H33" s="98"/>
      <c r="M33" s="949"/>
      <c r="N33" s="950"/>
      <c r="O33" s="950"/>
      <c r="P33" s="950"/>
      <c r="Q33" s="950"/>
      <c r="R33" s="950"/>
      <c r="S33" s="950"/>
      <c r="T33" s="950"/>
      <c r="U33" s="951"/>
    </row>
    <row r="34" spans="1:21" ht="14.65" customHeight="1">
      <c r="A34" s="846" t="str">
        <f t="shared" si="1"/>
        <v>30.00TN</v>
      </c>
      <c r="B34" s="95" t="str">
        <f t="shared" si="0"/>
        <v>30.00</v>
      </c>
      <c r="C34" s="95" t="s">
        <v>1071</v>
      </c>
      <c r="D34" s="96" t="s">
        <v>1072</v>
      </c>
      <c r="E34" s="95" t="s">
        <v>1079</v>
      </c>
      <c r="F34" s="97"/>
      <c r="G34" s="97"/>
      <c r="H34" s="98"/>
      <c r="M34" s="952"/>
      <c r="N34" s="953"/>
      <c r="O34" s="953"/>
      <c r="P34" s="953"/>
      <c r="Q34" s="953"/>
      <c r="R34" s="953"/>
      <c r="S34" s="953"/>
      <c r="T34" s="953"/>
      <c r="U34" s="954"/>
    </row>
    <row r="35" spans="1:21" ht="14.65" customHeight="1">
      <c r="A35" s="846" t="str">
        <f t="shared" si="1"/>
        <v>31.00TN</v>
      </c>
      <c r="B35" s="95" t="str">
        <f t="shared" si="0"/>
        <v>31.00</v>
      </c>
      <c r="C35" s="95" t="s">
        <v>1071</v>
      </c>
      <c r="D35" s="96" t="s">
        <v>1072</v>
      </c>
      <c r="E35" s="95" t="s">
        <v>1080</v>
      </c>
      <c r="F35" s="97"/>
      <c r="G35" s="97"/>
      <c r="H35" s="98"/>
    </row>
    <row r="36" spans="1:21" ht="14.65" customHeight="1">
      <c r="A36" s="846" t="str">
        <f t="shared" si="1"/>
        <v>32.00TN</v>
      </c>
      <c r="B36" s="95" t="str">
        <f t="shared" si="0"/>
        <v>32.00</v>
      </c>
      <c r="C36" s="95" t="s">
        <v>1071</v>
      </c>
      <c r="D36" s="96" t="s">
        <v>1072</v>
      </c>
      <c r="E36" s="95" t="s">
        <v>1081</v>
      </c>
      <c r="F36" s="97"/>
      <c r="G36" s="97"/>
      <c r="H36" s="98"/>
    </row>
    <row r="37" spans="1:21" ht="14.65" customHeight="1">
      <c r="A37" s="846" t="str">
        <f t="shared" si="1"/>
        <v>13.00FP</v>
      </c>
      <c r="B37" s="95" t="str">
        <f t="shared" si="0"/>
        <v>13.00</v>
      </c>
      <c r="C37" s="95" t="s">
        <v>1082</v>
      </c>
      <c r="D37" s="96" t="s">
        <v>1083</v>
      </c>
      <c r="E37" s="95" t="s">
        <v>1060</v>
      </c>
      <c r="F37" s="97"/>
      <c r="G37" s="97"/>
      <c r="H37" s="98"/>
    </row>
    <row r="38" spans="1:21" ht="14.65" customHeight="1">
      <c r="A38" s="846" t="str">
        <f t="shared" si="1"/>
        <v>14.00FP</v>
      </c>
      <c r="B38" s="95" t="str">
        <f t="shared" si="0"/>
        <v>14.00</v>
      </c>
      <c r="C38" s="95" t="s">
        <v>1082</v>
      </c>
      <c r="D38" s="96" t="s">
        <v>1083</v>
      </c>
      <c r="E38" s="95" t="s">
        <v>1061</v>
      </c>
      <c r="F38" s="97"/>
      <c r="G38" s="97"/>
      <c r="H38" s="98"/>
    </row>
    <row r="39" spans="1:21" ht="14.65" customHeight="1">
      <c r="A39" s="846" t="str">
        <f t="shared" si="1"/>
        <v>15.00FP</v>
      </c>
      <c r="B39" s="95" t="str">
        <f t="shared" si="0"/>
        <v>15.00</v>
      </c>
      <c r="C39" s="95" t="s">
        <v>1082</v>
      </c>
      <c r="D39" s="96" t="s">
        <v>1083</v>
      </c>
      <c r="E39" s="95" t="s">
        <v>1062</v>
      </c>
      <c r="F39" s="97"/>
      <c r="G39" s="97"/>
      <c r="H39" s="98"/>
    </row>
    <row r="40" spans="1:21" ht="14.65" customHeight="1">
      <c r="A40" s="846" t="str">
        <f t="shared" si="1"/>
        <v>16.00FP</v>
      </c>
      <c r="B40" s="95" t="str">
        <f t="shared" si="0"/>
        <v>16.00</v>
      </c>
      <c r="C40" s="95" t="s">
        <v>1082</v>
      </c>
      <c r="D40" s="96" t="s">
        <v>1083</v>
      </c>
      <c r="E40" s="95" t="s">
        <v>1063</v>
      </c>
      <c r="F40" s="97"/>
      <c r="G40" s="97"/>
      <c r="H40" s="98"/>
    </row>
    <row r="41" spans="1:21" ht="14.65" customHeight="1">
      <c r="A41" s="846" t="str">
        <f t="shared" si="1"/>
        <v>17.00FP</v>
      </c>
      <c r="B41" s="95" t="str">
        <f t="shared" si="0"/>
        <v>17.00</v>
      </c>
      <c r="C41" s="95" t="s">
        <v>1082</v>
      </c>
      <c r="D41" s="96" t="s">
        <v>1083</v>
      </c>
      <c r="E41" s="95" t="s">
        <v>1064</v>
      </c>
      <c r="F41" s="97"/>
      <c r="G41" s="97"/>
      <c r="H41" s="98"/>
    </row>
    <row r="42" spans="1:21" ht="14.65" customHeight="1">
      <c r="A42" s="846" t="str">
        <f t="shared" si="1"/>
        <v>18.00FP</v>
      </c>
      <c r="B42" s="95" t="str">
        <f t="shared" si="0"/>
        <v>18.00</v>
      </c>
      <c r="C42" s="95" t="s">
        <v>1082</v>
      </c>
      <c r="D42" s="96" t="s">
        <v>1083</v>
      </c>
      <c r="E42" s="95" t="s">
        <v>1065</v>
      </c>
      <c r="F42" s="97"/>
      <c r="G42" s="97"/>
      <c r="H42" s="98"/>
    </row>
    <row r="43" spans="1:21" ht="14.65" customHeight="1">
      <c r="A43" s="846" t="str">
        <f t="shared" si="1"/>
        <v>19.00FP</v>
      </c>
      <c r="B43" s="95" t="str">
        <f t="shared" si="0"/>
        <v>19.00</v>
      </c>
      <c r="C43" s="95" t="s">
        <v>1082</v>
      </c>
      <c r="D43" s="96" t="s">
        <v>1083</v>
      </c>
      <c r="E43" s="95" t="s">
        <v>1066</v>
      </c>
      <c r="F43" s="97"/>
      <c r="G43" s="97"/>
      <c r="H43" s="98"/>
    </row>
    <row r="44" spans="1:21" ht="14.65" customHeight="1">
      <c r="A44" s="846" t="str">
        <f t="shared" si="1"/>
        <v>20.00FP</v>
      </c>
      <c r="B44" s="95" t="str">
        <f t="shared" si="0"/>
        <v>20.00</v>
      </c>
      <c r="C44" s="95" t="s">
        <v>1082</v>
      </c>
      <c r="D44" s="96" t="s">
        <v>1083</v>
      </c>
      <c r="E44" s="95" t="s">
        <v>1067</v>
      </c>
      <c r="F44" s="97"/>
      <c r="G44" s="97"/>
      <c r="H44" s="98"/>
    </row>
    <row r="45" spans="1:21" ht="14.65" customHeight="1">
      <c r="A45" s="846" t="str">
        <f t="shared" si="1"/>
        <v>21.00FP</v>
      </c>
      <c r="B45" s="95" t="str">
        <f t="shared" si="0"/>
        <v>21.00</v>
      </c>
      <c r="C45" s="95" t="s">
        <v>1082</v>
      </c>
      <c r="D45" s="96" t="s">
        <v>1083</v>
      </c>
      <c r="E45" s="95" t="s">
        <v>1068</v>
      </c>
      <c r="F45" s="97"/>
      <c r="G45" s="97"/>
      <c r="H45" s="98"/>
    </row>
    <row r="46" spans="1:21" ht="14.65" customHeight="1">
      <c r="A46" s="846" t="str">
        <f t="shared" si="1"/>
        <v>22.00FP</v>
      </c>
      <c r="B46" s="95" t="str">
        <f t="shared" si="0"/>
        <v>22.00</v>
      </c>
      <c r="C46" s="95" t="s">
        <v>1082</v>
      </c>
      <c r="D46" s="96" t="s">
        <v>1083</v>
      </c>
      <c r="E46" s="95" t="s">
        <v>1069</v>
      </c>
      <c r="F46" s="97"/>
      <c r="G46" s="97"/>
      <c r="H46" s="98"/>
    </row>
    <row r="47" spans="1:21" ht="14.65" customHeight="1">
      <c r="A47" s="846" t="str">
        <f t="shared" si="1"/>
        <v>23.00FP</v>
      </c>
      <c r="B47" s="95" t="str">
        <f t="shared" si="0"/>
        <v>23.00</v>
      </c>
      <c r="C47" s="95" t="s">
        <v>1082</v>
      </c>
      <c r="D47" s="96" t="s">
        <v>1083</v>
      </c>
      <c r="E47" s="95" t="s">
        <v>1070</v>
      </c>
      <c r="F47" s="97"/>
      <c r="G47" s="97"/>
      <c r="H47" s="98"/>
    </row>
    <row r="48" spans="1:21" ht="14.65" customHeight="1">
      <c r="A48" s="846" t="str">
        <f t="shared" si="1"/>
        <v>24.00FN</v>
      </c>
      <c r="B48" s="95" t="str">
        <f t="shared" si="0"/>
        <v>24.00</v>
      </c>
      <c r="C48" s="95" t="s">
        <v>1084</v>
      </c>
      <c r="D48" s="96" t="s">
        <v>1085</v>
      </c>
      <c r="E48" s="95" t="s">
        <v>1073</v>
      </c>
      <c r="F48" s="97"/>
      <c r="G48" s="97"/>
      <c r="H48" s="98"/>
    </row>
    <row r="49" spans="1:8" ht="14.65" customHeight="1">
      <c r="A49" s="846" t="str">
        <f t="shared" si="1"/>
        <v>25.00FN</v>
      </c>
      <c r="B49" s="95" t="str">
        <f t="shared" si="0"/>
        <v>25.00</v>
      </c>
      <c r="C49" s="95" t="s">
        <v>1084</v>
      </c>
      <c r="D49" s="96" t="s">
        <v>1085</v>
      </c>
      <c r="E49" s="95" t="s">
        <v>1074</v>
      </c>
      <c r="F49" s="97"/>
      <c r="G49" s="97"/>
      <c r="H49" s="98"/>
    </row>
    <row r="50" spans="1:8" ht="14.65" customHeight="1">
      <c r="A50" s="846" t="str">
        <f t="shared" si="1"/>
        <v>26.00FN</v>
      </c>
      <c r="B50" s="95" t="str">
        <f t="shared" si="0"/>
        <v>26.00</v>
      </c>
      <c r="C50" s="95" t="s">
        <v>1084</v>
      </c>
      <c r="D50" s="96" t="s">
        <v>1085</v>
      </c>
      <c r="E50" s="95" t="s">
        <v>1075</v>
      </c>
      <c r="F50" s="97"/>
      <c r="G50" s="97"/>
      <c r="H50" s="98"/>
    </row>
    <row r="51" spans="1:8" ht="14.65" customHeight="1">
      <c r="A51" s="846" t="str">
        <f t="shared" si="1"/>
        <v>27.00FN</v>
      </c>
      <c r="B51" s="95" t="str">
        <f t="shared" si="0"/>
        <v>27.00</v>
      </c>
      <c r="C51" s="95" t="s">
        <v>1084</v>
      </c>
      <c r="D51" s="96" t="s">
        <v>1085</v>
      </c>
      <c r="E51" s="95" t="s">
        <v>1076</v>
      </c>
      <c r="F51" s="97"/>
      <c r="G51" s="97"/>
      <c r="H51" s="98"/>
    </row>
    <row r="52" spans="1:8" ht="14.65" customHeight="1">
      <c r="A52" s="846" t="str">
        <f t="shared" si="1"/>
        <v>28.00FN</v>
      </c>
      <c r="B52" s="95" t="str">
        <f t="shared" si="0"/>
        <v>28.00</v>
      </c>
      <c r="C52" s="95" t="s">
        <v>1084</v>
      </c>
      <c r="D52" s="96" t="s">
        <v>1085</v>
      </c>
      <c r="E52" s="95" t="s">
        <v>1077</v>
      </c>
      <c r="F52" s="97"/>
      <c r="G52" s="97"/>
      <c r="H52" s="98"/>
    </row>
    <row r="53" spans="1:8" ht="14.65" customHeight="1">
      <c r="A53" s="846" t="str">
        <f t="shared" si="1"/>
        <v>29.00FN</v>
      </c>
      <c r="B53" s="95" t="str">
        <f t="shared" si="0"/>
        <v>29.00</v>
      </c>
      <c r="C53" s="95" t="s">
        <v>1084</v>
      </c>
      <c r="D53" s="96" t="s">
        <v>1085</v>
      </c>
      <c r="E53" s="95" t="s">
        <v>1078</v>
      </c>
      <c r="F53" s="97"/>
      <c r="G53" s="97"/>
      <c r="H53" s="98"/>
    </row>
    <row r="54" spans="1:8" ht="14.65" customHeight="1">
      <c r="A54" s="846" t="str">
        <f t="shared" si="1"/>
        <v>30.00FN</v>
      </c>
      <c r="B54" s="95" t="str">
        <f t="shared" si="0"/>
        <v>30.00</v>
      </c>
      <c r="C54" s="95" t="s">
        <v>1084</v>
      </c>
      <c r="D54" s="96" t="s">
        <v>1085</v>
      </c>
      <c r="E54" s="95" t="s">
        <v>1079</v>
      </c>
      <c r="F54" s="97"/>
      <c r="G54" s="97"/>
      <c r="H54" s="98"/>
    </row>
    <row r="55" spans="1:8" ht="14.65" customHeight="1">
      <c r="A55" s="846" t="str">
        <f t="shared" si="1"/>
        <v>31.00FN</v>
      </c>
      <c r="B55" s="95" t="str">
        <f t="shared" si="0"/>
        <v>31.00</v>
      </c>
      <c r="C55" s="95" t="s">
        <v>1084</v>
      </c>
      <c r="D55" s="96" t="s">
        <v>1085</v>
      </c>
      <c r="E55" s="95" t="s">
        <v>1080</v>
      </c>
      <c r="F55" s="97"/>
      <c r="G55" s="97"/>
      <c r="H55" s="98"/>
    </row>
    <row r="56" spans="1:8" ht="14.65" customHeight="1">
      <c r="A56" s="846" t="str">
        <f t="shared" si="1"/>
        <v>32.00FN</v>
      </c>
      <c r="B56" s="95" t="str">
        <f t="shared" si="0"/>
        <v>32.00</v>
      </c>
      <c r="C56" s="95" t="s">
        <v>1084</v>
      </c>
      <c r="D56" s="96" t="s">
        <v>1085</v>
      </c>
      <c r="E56" s="95" t="s">
        <v>1081</v>
      </c>
      <c r="F56" s="97"/>
      <c r="G56" s="97"/>
      <c r="H56" s="98"/>
    </row>
  </sheetData>
  <sheetProtection insertHyperlinks="0"/>
  <mergeCells count="3">
    <mergeCell ref="F2:G2"/>
    <mergeCell ref="H2:H3"/>
    <mergeCell ref="M3:U34"/>
  </mergeCells>
  <phoneticPr fontId="46" type="noConversion"/>
  <dataValidations count="2">
    <dataValidation type="whole" allowBlank="1" showInputMessage="1" showErrorMessage="1" sqref="H4:H16" xr:uid="{00000000-0002-0000-1900-000000000000}">
      <formula1>0</formula1>
      <formula2>10</formula2>
    </dataValidation>
    <dataValidation type="list" allowBlank="1" showInputMessage="1" showErrorMessage="1" sqref="F4:G56" xr:uid="{00000000-0002-0000-1900-000001000000}">
      <formula1>"Y,N"</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pageSetUpPr fitToPage="1"/>
  </sheetPr>
  <dimension ref="A1:X179"/>
  <sheetViews>
    <sheetView topLeftCell="B1" zoomScaleNormal="100" workbookViewId="0">
      <selection activeCell="B1" sqref="B1"/>
    </sheetView>
  </sheetViews>
  <sheetFormatPr defaultColWidth="9.42578125" defaultRowHeight="12.75"/>
  <cols>
    <col min="1" max="1" width="2.42578125" style="92" hidden="1" customWidth="1"/>
    <col min="2" max="3" width="18.7109375" style="92" customWidth="1"/>
    <col min="4" max="4" width="15.7109375" style="92" customWidth="1"/>
    <col min="5" max="16" width="17.7109375" style="92" customWidth="1"/>
    <col min="17" max="17" width="2.42578125" style="92" customWidth="1"/>
    <col min="18" max="18" width="15.7109375" style="92" customWidth="1"/>
    <col min="19" max="19" width="9.28515625" style="92" customWidth="1"/>
    <col min="20" max="21" width="17.7109375" style="92" customWidth="1"/>
    <col min="22" max="22" width="2.42578125" style="92" customWidth="1"/>
    <col min="23" max="23" width="15.7109375" style="92" customWidth="1"/>
    <col min="24" max="24" width="3.42578125" style="92" customWidth="1"/>
    <col min="25" max="16384" width="9.42578125" style="88"/>
  </cols>
  <sheetData>
    <row r="1" spans="1:24" ht="17.25" customHeight="1">
      <c r="B1" s="67" t="s">
        <v>1086</v>
      </c>
      <c r="C1" s="99"/>
      <c r="D1" s="99"/>
      <c r="E1" s="99"/>
      <c r="F1" s="99"/>
      <c r="G1" s="99"/>
      <c r="H1" s="99"/>
      <c r="I1" s="99"/>
      <c r="J1" s="99"/>
      <c r="K1" s="99"/>
      <c r="L1" s="99"/>
      <c r="M1" s="99"/>
      <c r="N1" s="99"/>
      <c r="O1" s="99"/>
      <c r="P1" s="99"/>
      <c r="Q1" s="99"/>
      <c r="R1" s="99"/>
      <c r="S1" s="99"/>
      <c r="T1" s="99"/>
      <c r="U1" s="99"/>
      <c r="V1" s="99"/>
      <c r="W1" s="99"/>
      <c r="X1" s="99"/>
    </row>
    <row r="2" spans="1:24" ht="15" customHeight="1">
      <c r="B2" s="435" t="s">
        <v>174</v>
      </c>
      <c r="C2" s="997"/>
      <c r="D2" s="998"/>
      <c r="E2" s="36"/>
      <c r="F2" s="36"/>
      <c r="G2" s="36"/>
      <c r="H2" s="36"/>
      <c r="I2" s="36"/>
      <c r="J2" s="36"/>
      <c r="K2" s="36"/>
      <c r="L2" s="36"/>
      <c r="M2" s="36"/>
    </row>
    <row r="3" spans="1:24" ht="15" customHeight="1">
      <c r="B3" s="435" t="s">
        <v>175</v>
      </c>
      <c r="C3" s="999"/>
      <c r="D3" s="1000"/>
      <c r="E3" s="36"/>
      <c r="F3" s="36"/>
      <c r="G3" s="36"/>
      <c r="H3" s="36"/>
      <c r="I3" s="36"/>
      <c r="J3" s="36"/>
      <c r="K3" s="36"/>
      <c r="L3" s="36"/>
      <c r="M3" s="36"/>
    </row>
    <row r="4" spans="1:24" ht="15" customHeight="1">
      <c r="B4" s="435" t="s">
        <v>176</v>
      </c>
      <c r="C4" s="1001"/>
      <c r="D4" s="1002"/>
      <c r="E4" s="36"/>
      <c r="F4" s="36"/>
      <c r="G4" s="36"/>
      <c r="H4" s="36"/>
      <c r="I4" s="36"/>
      <c r="J4" s="36"/>
      <c r="K4" s="36"/>
      <c r="L4" s="36"/>
      <c r="M4" s="36"/>
    </row>
    <row r="5" spans="1:24" ht="15" customHeight="1">
      <c r="B5" s="435" t="s">
        <v>1087</v>
      </c>
      <c r="C5" s="1003"/>
      <c r="D5" s="1004"/>
      <c r="E5" s="36"/>
      <c r="F5" s="36"/>
      <c r="G5" s="36"/>
      <c r="H5" s="36"/>
      <c r="I5" s="36"/>
      <c r="J5" s="36"/>
      <c r="K5" s="36"/>
      <c r="L5" s="36"/>
      <c r="M5" s="36"/>
    </row>
    <row r="6" spans="1:24" ht="15" customHeight="1">
      <c r="B6" s="435" t="s">
        <v>1088</v>
      </c>
      <c r="C6" s="1003"/>
      <c r="D6" s="1004"/>
      <c r="E6" s="556"/>
      <c r="F6" s="556"/>
      <c r="G6" s="556"/>
      <c r="H6" s="556"/>
      <c r="I6" s="556"/>
      <c r="J6" s="556"/>
      <c r="K6" s="556"/>
      <c r="L6" s="556"/>
      <c r="M6" s="556"/>
    </row>
    <row r="7" spans="1:24" ht="15" customHeight="1">
      <c r="B7" s="435" t="s">
        <v>1089</v>
      </c>
      <c r="C7" s="1005"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1006"/>
      <c r="M7" s="556"/>
    </row>
    <row r="8" spans="1:24" ht="15" hidden="1" customHeight="1">
      <c r="B8" s="88"/>
      <c r="C8" s="557"/>
      <c r="D8" s="557"/>
      <c r="E8" s="1007"/>
      <c r="F8" s="1007"/>
      <c r="G8" s="1007"/>
      <c r="H8" s="1007"/>
      <c r="I8" s="1007"/>
      <c r="J8" s="1007"/>
      <c r="K8" s="1007"/>
      <c r="L8" s="1007"/>
      <c r="M8" s="556"/>
    </row>
    <row r="9" spans="1:24" ht="15" hidden="1" customHeight="1">
      <c r="A9" s="557"/>
      <c r="B9" s="557"/>
      <c r="C9" s="557"/>
      <c r="D9" s="556"/>
      <c r="E9" s="556"/>
      <c r="J9" s="556"/>
      <c r="K9" s="556"/>
      <c r="L9" s="556"/>
      <c r="M9" s="556"/>
    </row>
    <row r="10" spans="1:24" ht="15" customHeight="1">
      <c r="A10" s="558"/>
      <c r="B10" s="558" t="s">
        <v>177</v>
      </c>
      <c r="C10" s="557"/>
      <c r="D10" s="556"/>
      <c r="E10" s="556"/>
      <c r="F10" s="556"/>
      <c r="G10" s="556"/>
      <c r="H10" s="556"/>
      <c r="I10" s="556"/>
      <c r="J10" s="556"/>
      <c r="K10" s="556"/>
      <c r="L10" s="556"/>
      <c r="M10" s="556"/>
    </row>
    <row r="11" spans="1:24" ht="15" customHeight="1">
      <c r="B11" s="559" t="s">
        <v>1090</v>
      </c>
      <c r="C11" s="560"/>
      <c r="D11" s="560"/>
      <c r="E11" s="560"/>
      <c r="F11" s="560"/>
      <c r="G11" s="560"/>
      <c r="H11" s="560"/>
      <c r="I11" s="560"/>
      <c r="J11" s="560"/>
      <c r="K11" s="560"/>
      <c r="L11" s="560"/>
      <c r="M11" s="560"/>
      <c r="N11" s="560"/>
      <c r="O11" s="560"/>
      <c r="P11" s="100"/>
      <c r="Q11" s="100"/>
      <c r="R11" s="100"/>
      <c r="S11" s="100"/>
      <c r="T11" s="100"/>
      <c r="U11" s="100"/>
      <c r="V11" s="100"/>
      <c r="W11" s="100"/>
      <c r="X11" s="101"/>
    </row>
    <row r="12" spans="1:24" ht="15" customHeight="1">
      <c r="B12" s="561"/>
      <c r="C12" s="562"/>
      <c r="D12" s="562"/>
      <c r="E12" s="563" t="s">
        <v>1091</v>
      </c>
      <c r="F12" s="563" t="s">
        <v>182</v>
      </c>
      <c r="G12" s="563" t="s">
        <v>183</v>
      </c>
      <c r="H12" s="563" t="s">
        <v>184</v>
      </c>
      <c r="I12" s="563" t="s">
        <v>185</v>
      </c>
      <c r="J12" s="563" t="s">
        <v>186</v>
      </c>
      <c r="K12" s="563" t="s">
        <v>187</v>
      </c>
      <c r="L12" s="563" t="s">
        <v>188</v>
      </c>
      <c r="M12" s="563" t="s">
        <v>189</v>
      </c>
      <c r="N12" s="563" t="s">
        <v>190</v>
      </c>
      <c r="O12" s="563" t="s">
        <v>191</v>
      </c>
      <c r="P12" s="563" t="s">
        <v>192</v>
      </c>
      <c r="Q12" s="102"/>
      <c r="R12" s="102"/>
      <c r="S12" s="102"/>
      <c r="T12" s="102"/>
      <c r="U12" s="102"/>
      <c r="V12" s="102"/>
      <c r="W12" s="102"/>
    </row>
    <row r="13" spans="1:24" ht="15" customHeight="1">
      <c r="B13" s="969" t="e">
        <f>C7</f>
        <v>#N/A</v>
      </c>
      <c r="C13" s="970"/>
      <c r="D13" s="1008" t="s">
        <v>1092</v>
      </c>
      <c r="E13" s="1009"/>
      <c r="F13" s="1009"/>
      <c r="G13" s="1009"/>
      <c r="H13" s="1009"/>
      <c r="I13" s="1009"/>
      <c r="J13" s="1009"/>
      <c r="K13" s="1009"/>
      <c r="L13" s="1009"/>
      <c r="M13" s="1009"/>
      <c r="N13" s="1009"/>
      <c r="O13" s="1009"/>
      <c r="P13" s="1010"/>
      <c r="Q13" s="102"/>
      <c r="R13" s="102"/>
      <c r="S13" s="102"/>
      <c r="T13" s="102"/>
      <c r="U13" s="102"/>
      <c r="V13" s="102"/>
      <c r="W13" s="102"/>
    </row>
    <row r="14" spans="1:24" ht="15" customHeight="1">
      <c r="B14" s="971"/>
      <c r="C14" s="972"/>
      <c r="D14" s="1011"/>
      <c r="E14" s="1012"/>
      <c r="F14" s="1012"/>
      <c r="G14" s="1012"/>
      <c r="H14" s="1012"/>
      <c r="I14" s="1012"/>
      <c r="J14" s="1012"/>
      <c r="K14" s="1012"/>
      <c r="L14" s="1012"/>
      <c r="M14" s="1012"/>
      <c r="N14" s="1012"/>
      <c r="O14" s="1012"/>
      <c r="P14" s="1013"/>
      <c r="Q14" s="102"/>
      <c r="R14" s="102"/>
      <c r="S14" s="102"/>
      <c r="T14" s="102"/>
      <c r="U14" s="102"/>
      <c r="V14" s="102"/>
      <c r="W14" s="102"/>
    </row>
    <row r="15" spans="1:24" ht="15" customHeight="1">
      <c r="B15" s="962" t="s">
        <v>1093</v>
      </c>
      <c r="C15" s="963"/>
      <c r="D15" s="973"/>
      <c r="E15" s="994">
        <f>B18</f>
        <v>1889</v>
      </c>
      <c r="F15" s="994">
        <f>E15+1</f>
        <v>1890</v>
      </c>
      <c r="G15" s="994">
        <f t="shared" ref="G15:P15" si="0">F15+1</f>
        <v>1891</v>
      </c>
      <c r="H15" s="994">
        <f t="shared" si="0"/>
        <v>1892</v>
      </c>
      <c r="I15" s="994">
        <f t="shared" si="0"/>
        <v>1893</v>
      </c>
      <c r="J15" s="994">
        <f t="shared" si="0"/>
        <v>1894</v>
      </c>
      <c r="K15" s="994">
        <f t="shared" si="0"/>
        <v>1895</v>
      </c>
      <c r="L15" s="994">
        <f t="shared" si="0"/>
        <v>1896</v>
      </c>
      <c r="M15" s="994">
        <f t="shared" si="0"/>
        <v>1897</v>
      </c>
      <c r="N15" s="994">
        <f t="shared" si="0"/>
        <v>1898</v>
      </c>
      <c r="O15" s="994">
        <f t="shared" si="0"/>
        <v>1899</v>
      </c>
      <c r="P15" s="986">
        <f t="shared" si="0"/>
        <v>1900</v>
      </c>
      <c r="Q15" s="102"/>
      <c r="R15" s="102"/>
      <c r="S15" s="102"/>
      <c r="T15" s="102"/>
      <c r="U15" s="102"/>
      <c r="V15" s="102"/>
      <c r="W15" s="102"/>
    </row>
    <row r="16" spans="1:24" ht="15" customHeight="1">
      <c r="B16" s="964"/>
      <c r="C16" s="965"/>
      <c r="D16" s="975"/>
      <c r="E16" s="995"/>
      <c r="F16" s="995"/>
      <c r="G16" s="995"/>
      <c r="H16" s="995"/>
      <c r="I16" s="995"/>
      <c r="J16" s="995"/>
      <c r="K16" s="995"/>
      <c r="L16" s="995"/>
      <c r="M16" s="995"/>
      <c r="N16" s="995"/>
      <c r="O16" s="995"/>
      <c r="P16" s="987"/>
      <c r="Q16" s="102"/>
      <c r="R16" s="102"/>
      <c r="S16" s="102"/>
      <c r="T16" s="102"/>
      <c r="U16" s="102"/>
      <c r="V16" s="102"/>
      <c r="W16" s="102"/>
    </row>
    <row r="17" spans="2:23" ht="15" customHeight="1">
      <c r="B17" s="936" t="s">
        <v>1094</v>
      </c>
      <c r="C17" s="938"/>
      <c r="D17" s="563" t="s">
        <v>1095</v>
      </c>
      <c r="E17" s="564"/>
      <c r="F17" s="565"/>
      <c r="G17" s="565"/>
      <c r="H17" s="565"/>
      <c r="I17" s="565"/>
      <c r="J17" s="565"/>
      <c r="K17" s="565"/>
      <c r="L17" s="565"/>
      <c r="M17" s="565"/>
      <c r="N17" s="565"/>
      <c r="O17" s="565"/>
      <c r="P17" s="565"/>
      <c r="Q17" s="102"/>
      <c r="R17" s="102"/>
      <c r="S17" s="102"/>
      <c r="T17" s="102"/>
      <c r="U17" s="102"/>
      <c r="V17" s="102"/>
      <c r="W17" s="102"/>
    </row>
    <row r="18" spans="2:23" ht="15" customHeight="1">
      <c r="B18" s="955">
        <f t="shared" ref="B18:B28" si="1">+B19-1</f>
        <v>1889</v>
      </c>
      <c r="C18" s="956"/>
      <c r="D18" s="563" t="s">
        <v>1096</v>
      </c>
      <c r="E18" s="564"/>
      <c r="F18" s="565"/>
      <c r="G18" s="565"/>
      <c r="H18" s="565"/>
      <c r="I18" s="565"/>
      <c r="J18" s="565"/>
      <c r="K18" s="565"/>
      <c r="L18" s="565"/>
      <c r="M18" s="565"/>
      <c r="N18" s="565"/>
      <c r="O18" s="565"/>
      <c r="P18" s="565"/>
      <c r="Q18" s="102"/>
      <c r="R18" s="102"/>
      <c r="S18" s="102"/>
      <c r="T18" s="102"/>
      <c r="U18" s="102"/>
      <c r="V18" s="102"/>
      <c r="W18" s="102"/>
    </row>
    <row r="19" spans="2:23" ht="15" customHeight="1">
      <c r="B19" s="955">
        <f t="shared" si="1"/>
        <v>1890</v>
      </c>
      <c r="C19" s="956"/>
      <c r="D19" s="563" t="s">
        <v>1097</v>
      </c>
      <c r="E19" s="566"/>
      <c r="F19" s="565"/>
      <c r="G19" s="565"/>
      <c r="H19" s="565"/>
      <c r="I19" s="565"/>
      <c r="J19" s="565"/>
      <c r="K19" s="565"/>
      <c r="L19" s="565"/>
      <c r="M19" s="565"/>
      <c r="N19" s="565"/>
      <c r="O19" s="565"/>
      <c r="P19" s="565"/>
      <c r="Q19" s="102"/>
      <c r="R19" s="102"/>
      <c r="S19" s="102"/>
      <c r="T19" s="102"/>
      <c r="U19" s="102"/>
      <c r="V19" s="102"/>
      <c r="W19" s="102"/>
    </row>
    <row r="20" spans="2:23" ht="15" customHeight="1">
      <c r="B20" s="955">
        <f t="shared" si="1"/>
        <v>1891</v>
      </c>
      <c r="C20" s="956"/>
      <c r="D20" s="563" t="s">
        <v>1098</v>
      </c>
      <c r="E20" s="566"/>
      <c r="F20" s="566"/>
      <c r="G20" s="565"/>
      <c r="H20" s="565"/>
      <c r="I20" s="565"/>
      <c r="J20" s="565"/>
      <c r="K20" s="565"/>
      <c r="L20" s="565"/>
      <c r="M20" s="565"/>
      <c r="N20" s="565"/>
      <c r="O20" s="565"/>
      <c r="P20" s="565"/>
      <c r="Q20" s="102"/>
      <c r="R20" s="102"/>
      <c r="S20" s="102"/>
      <c r="T20" s="102"/>
      <c r="U20" s="102"/>
      <c r="V20" s="102"/>
      <c r="W20" s="102"/>
    </row>
    <row r="21" spans="2:23" ht="15" customHeight="1">
      <c r="B21" s="955">
        <f t="shared" si="1"/>
        <v>1892</v>
      </c>
      <c r="C21" s="956"/>
      <c r="D21" s="563" t="s">
        <v>1099</v>
      </c>
      <c r="E21" s="566"/>
      <c r="F21" s="566"/>
      <c r="G21" s="566"/>
      <c r="H21" s="565"/>
      <c r="I21" s="565"/>
      <c r="J21" s="565"/>
      <c r="K21" s="565"/>
      <c r="L21" s="565"/>
      <c r="M21" s="565"/>
      <c r="N21" s="565"/>
      <c r="O21" s="565"/>
      <c r="P21" s="565"/>
      <c r="Q21" s="102"/>
      <c r="R21" s="102"/>
      <c r="S21" s="102"/>
      <c r="T21" s="102"/>
      <c r="U21" s="102"/>
      <c r="V21" s="102"/>
      <c r="W21" s="102"/>
    </row>
    <row r="22" spans="2:23" ht="15" customHeight="1">
      <c r="B22" s="955">
        <f t="shared" si="1"/>
        <v>1893</v>
      </c>
      <c r="C22" s="956"/>
      <c r="D22" s="563" t="s">
        <v>1100</v>
      </c>
      <c r="E22" s="566"/>
      <c r="F22" s="566"/>
      <c r="G22" s="566"/>
      <c r="H22" s="566"/>
      <c r="I22" s="565"/>
      <c r="J22" s="565"/>
      <c r="K22" s="565"/>
      <c r="L22" s="565"/>
      <c r="M22" s="565"/>
      <c r="N22" s="565"/>
      <c r="O22" s="565"/>
      <c r="P22" s="565"/>
      <c r="Q22" s="102"/>
      <c r="R22" s="102"/>
      <c r="S22" s="102"/>
      <c r="T22" s="102"/>
      <c r="U22" s="102"/>
      <c r="V22" s="102"/>
      <c r="W22" s="102"/>
    </row>
    <row r="23" spans="2:23" ht="15" customHeight="1">
      <c r="B23" s="955">
        <f t="shared" si="1"/>
        <v>1894</v>
      </c>
      <c r="C23" s="956"/>
      <c r="D23" s="563" t="s">
        <v>1101</v>
      </c>
      <c r="E23" s="566"/>
      <c r="F23" s="566"/>
      <c r="G23" s="566"/>
      <c r="H23" s="566"/>
      <c r="I23" s="566"/>
      <c r="J23" s="565"/>
      <c r="K23" s="565"/>
      <c r="L23" s="565"/>
      <c r="M23" s="565"/>
      <c r="N23" s="565"/>
      <c r="O23" s="565"/>
      <c r="P23" s="565"/>
      <c r="Q23" s="102"/>
      <c r="R23" s="102"/>
      <c r="S23" s="102"/>
      <c r="T23" s="102"/>
      <c r="U23" s="102"/>
      <c r="V23" s="102"/>
      <c r="W23" s="102"/>
    </row>
    <row r="24" spans="2:23" ht="15" customHeight="1">
      <c r="B24" s="955">
        <f t="shared" si="1"/>
        <v>1895</v>
      </c>
      <c r="C24" s="956"/>
      <c r="D24" s="563" t="s">
        <v>1102</v>
      </c>
      <c r="E24" s="566"/>
      <c r="F24" s="566"/>
      <c r="G24" s="566"/>
      <c r="H24" s="566"/>
      <c r="I24" s="566"/>
      <c r="J24" s="566"/>
      <c r="K24" s="565"/>
      <c r="L24" s="565"/>
      <c r="M24" s="565"/>
      <c r="N24" s="565"/>
      <c r="O24" s="565"/>
      <c r="P24" s="565"/>
      <c r="Q24" s="102"/>
      <c r="R24" s="102"/>
      <c r="S24" s="102"/>
      <c r="T24" s="102"/>
      <c r="U24" s="102"/>
      <c r="V24" s="102"/>
      <c r="W24" s="102"/>
    </row>
    <row r="25" spans="2:23" ht="15" customHeight="1">
      <c r="B25" s="955">
        <f t="shared" si="1"/>
        <v>1896</v>
      </c>
      <c r="C25" s="956"/>
      <c r="D25" s="563" t="s">
        <v>1103</v>
      </c>
      <c r="E25" s="566"/>
      <c r="F25" s="566"/>
      <c r="G25" s="566"/>
      <c r="H25" s="566"/>
      <c r="I25" s="566"/>
      <c r="J25" s="566"/>
      <c r="K25" s="566"/>
      <c r="L25" s="565"/>
      <c r="M25" s="565"/>
      <c r="N25" s="565"/>
      <c r="O25" s="565"/>
      <c r="P25" s="565"/>
      <c r="Q25" s="102"/>
      <c r="R25" s="102"/>
      <c r="S25" s="102"/>
      <c r="T25" s="102"/>
      <c r="U25" s="102"/>
      <c r="V25" s="102"/>
      <c r="W25" s="102"/>
    </row>
    <row r="26" spans="2:23" ht="15" customHeight="1">
      <c r="B26" s="955">
        <f t="shared" si="1"/>
        <v>1897</v>
      </c>
      <c r="C26" s="956"/>
      <c r="D26" s="563" t="s">
        <v>1104</v>
      </c>
      <c r="E26" s="566"/>
      <c r="F26" s="566"/>
      <c r="G26" s="566"/>
      <c r="H26" s="566"/>
      <c r="I26" s="566"/>
      <c r="J26" s="566"/>
      <c r="K26" s="566"/>
      <c r="L26" s="566"/>
      <c r="M26" s="565"/>
      <c r="N26" s="565"/>
      <c r="O26" s="565"/>
      <c r="P26" s="565"/>
      <c r="Q26" s="102"/>
      <c r="R26" s="102"/>
      <c r="S26" s="102"/>
      <c r="T26" s="102"/>
      <c r="U26" s="102"/>
      <c r="V26" s="102"/>
      <c r="W26" s="102"/>
    </row>
    <row r="27" spans="2:23" ht="15" customHeight="1">
      <c r="B27" s="955">
        <f t="shared" si="1"/>
        <v>1898</v>
      </c>
      <c r="C27" s="956"/>
      <c r="D27" s="563" t="s">
        <v>1105</v>
      </c>
      <c r="E27" s="566"/>
      <c r="F27" s="566"/>
      <c r="G27" s="566"/>
      <c r="H27" s="566"/>
      <c r="I27" s="566"/>
      <c r="J27" s="566"/>
      <c r="K27" s="566"/>
      <c r="L27" s="566"/>
      <c r="M27" s="566"/>
      <c r="N27" s="565"/>
      <c r="O27" s="565"/>
      <c r="P27" s="565"/>
      <c r="Q27" s="102"/>
      <c r="R27" s="102"/>
      <c r="S27" s="102"/>
      <c r="T27" s="102"/>
      <c r="U27" s="102"/>
      <c r="V27" s="102"/>
      <c r="W27" s="102"/>
    </row>
    <row r="28" spans="2:23" ht="15" customHeight="1">
      <c r="B28" s="955">
        <f t="shared" si="1"/>
        <v>1899</v>
      </c>
      <c r="C28" s="956"/>
      <c r="D28" s="563" t="s">
        <v>1106</v>
      </c>
      <c r="E28" s="566"/>
      <c r="F28" s="566"/>
      <c r="G28" s="566"/>
      <c r="H28" s="566"/>
      <c r="I28" s="566"/>
      <c r="J28" s="566"/>
      <c r="K28" s="566"/>
      <c r="L28" s="566"/>
      <c r="M28" s="566"/>
      <c r="N28" s="566"/>
      <c r="O28" s="565"/>
      <c r="P28" s="565"/>
      <c r="Q28" s="102"/>
      <c r="R28" s="102"/>
      <c r="S28" s="102"/>
      <c r="T28" s="102"/>
      <c r="U28" s="102"/>
      <c r="V28" s="102"/>
      <c r="W28" s="102"/>
    </row>
    <row r="29" spans="2:23" ht="15" customHeight="1">
      <c r="B29" s="955">
        <f>YEAR(C3)</f>
        <v>1900</v>
      </c>
      <c r="C29" s="956"/>
      <c r="D29" s="563" t="s">
        <v>1107</v>
      </c>
      <c r="E29" s="566"/>
      <c r="F29" s="566"/>
      <c r="G29" s="566"/>
      <c r="H29" s="566"/>
      <c r="I29" s="566"/>
      <c r="J29" s="566"/>
      <c r="K29" s="566"/>
      <c r="L29" s="566"/>
      <c r="M29" s="566"/>
      <c r="N29" s="566"/>
      <c r="O29" s="566"/>
      <c r="P29" s="565"/>
      <c r="Q29" s="102"/>
      <c r="R29" s="102" t="s">
        <v>1108</v>
      </c>
      <c r="S29" s="102"/>
      <c r="T29" s="102"/>
      <c r="U29" s="102"/>
      <c r="V29" s="102"/>
      <c r="W29" s="102"/>
    </row>
    <row r="30" spans="2:23" ht="15" customHeight="1">
      <c r="B30" s="936" t="s">
        <v>1109</v>
      </c>
      <c r="C30" s="938"/>
      <c r="D30" s="563" t="s">
        <v>1110</v>
      </c>
      <c r="E30" s="567">
        <f>SUM(E17:E29)</f>
        <v>0</v>
      </c>
      <c r="F30" s="568">
        <f>SUM(F17:F29)</f>
        <v>0</v>
      </c>
      <c r="G30" s="568">
        <f t="shared" ref="G30:P30" si="2">SUM(G17:G29)</f>
        <v>0</v>
      </c>
      <c r="H30" s="568">
        <f t="shared" si="2"/>
        <v>0</v>
      </c>
      <c r="I30" s="568">
        <f t="shared" si="2"/>
        <v>0</v>
      </c>
      <c r="J30" s="568">
        <f t="shared" si="2"/>
        <v>0</v>
      </c>
      <c r="K30" s="568">
        <f t="shared" si="2"/>
        <v>0</v>
      </c>
      <c r="L30" s="568">
        <f t="shared" si="2"/>
        <v>0</v>
      </c>
      <c r="M30" s="568">
        <f t="shared" si="2"/>
        <v>0</v>
      </c>
      <c r="N30" s="568">
        <f t="shared" si="2"/>
        <v>0</v>
      </c>
      <c r="O30" s="568">
        <f t="shared" si="2"/>
        <v>0</v>
      </c>
      <c r="P30" s="568">
        <f t="shared" si="2"/>
        <v>0</v>
      </c>
      <c r="Q30" s="102"/>
      <c r="R30" s="136" t="str">
        <f>IF(SUM(E19:E29,F20:F29,G21:G29,H22:H29,I23:I29,J24:J29,K25:K29,L26:L29,M27:M29,N28:N29,O29)=0,"OK","Error")</f>
        <v>OK</v>
      </c>
      <c r="S30" s="102"/>
      <c r="T30" s="102"/>
      <c r="U30" s="102"/>
      <c r="V30" s="102"/>
      <c r="W30" s="102"/>
    </row>
    <row r="31" spans="2:23" ht="15" customHeight="1">
      <c r="B31" s="102"/>
      <c r="C31" s="102"/>
      <c r="D31" s="102"/>
      <c r="E31" s="102"/>
      <c r="F31" s="102"/>
      <c r="G31" s="102"/>
      <c r="H31" s="102"/>
      <c r="I31" s="102"/>
      <c r="J31" s="102"/>
      <c r="K31" s="102"/>
      <c r="L31" s="102"/>
      <c r="M31" s="102"/>
      <c r="N31" s="102"/>
      <c r="O31" s="102"/>
      <c r="P31" s="102"/>
      <c r="Q31" s="102"/>
      <c r="R31" s="102"/>
      <c r="S31" s="102"/>
      <c r="T31" s="102"/>
      <c r="U31" s="102"/>
      <c r="V31" s="102"/>
      <c r="W31" s="102"/>
    </row>
    <row r="32" spans="2:23" ht="15" hidden="1" customHeight="1">
      <c r="B32" s="102"/>
      <c r="C32" s="102"/>
      <c r="D32" s="102"/>
      <c r="E32" s="102"/>
      <c r="F32" s="102"/>
      <c r="G32" s="102"/>
      <c r="H32" s="102"/>
      <c r="I32" s="102"/>
      <c r="J32" s="102"/>
      <c r="K32" s="102"/>
      <c r="L32" s="102"/>
      <c r="M32" s="102"/>
      <c r="N32" s="102"/>
      <c r="O32" s="102"/>
      <c r="P32" s="102"/>
      <c r="Q32" s="102"/>
      <c r="R32" s="102"/>
      <c r="S32" s="102"/>
      <c r="T32" s="102"/>
      <c r="U32" s="102"/>
      <c r="V32" s="102"/>
      <c r="W32" s="102"/>
    </row>
    <row r="33" spans="2:24" ht="15" customHeight="1">
      <c r="B33" s="559" t="s">
        <v>1111</v>
      </c>
      <c r="C33" s="569"/>
      <c r="D33" s="569"/>
      <c r="E33" s="569"/>
      <c r="F33" s="569"/>
      <c r="G33" s="569"/>
      <c r="H33" s="569"/>
      <c r="I33" s="569"/>
      <c r="J33" s="569"/>
      <c r="K33" s="569"/>
      <c r="L33" s="569"/>
      <c r="M33" s="569"/>
      <c r="N33" s="569"/>
      <c r="O33" s="569"/>
      <c r="P33" s="103"/>
      <c r="Q33" s="103"/>
      <c r="R33" s="103"/>
      <c r="S33" s="103"/>
      <c r="T33" s="103"/>
      <c r="U33" s="103"/>
      <c r="V33" s="103"/>
      <c r="W33" s="103"/>
      <c r="X33" s="104"/>
    </row>
    <row r="34" spans="2:24" ht="15" customHeight="1">
      <c r="B34" s="561"/>
      <c r="C34" s="562"/>
      <c r="D34" s="562"/>
      <c r="E34" s="563" t="s">
        <v>1091</v>
      </c>
      <c r="F34" s="563" t="s">
        <v>182</v>
      </c>
      <c r="G34" s="563" t="s">
        <v>183</v>
      </c>
      <c r="H34" s="563" t="s">
        <v>184</v>
      </c>
      <c r="I34" s="563" t="s">
        <v>185</v>
      </c>
      <c r="J34" s="563" t="s">
        <v>186</v>
      </c>
      <c r="K34" s="563" t="s">
        <v>187</v>
      </c>
      <c r="L34" s="563" t="s">
        <v>188</v>
      </c>
      <c r="M34" s="563" t="s">
        <v>189</v>
      </c>
      <c r="N34" s="563" t="s">
        <v>190</v>
      </c>
      <c r="O34" s="563" t="s">
        <v>191</v>
      </c>
      <c r="P34" s="563" t="s">
        <v>192</v>
      </c>
      <c r="Q34" s="102"/>
      <c r="R34" s="102"/>
      <c r="S34" s="102"/>
      <c r="T34" s="102"/>
      <c r="U34" s="102"/>
      <c r="V34" s="102"/>
      <c r="W34" s="102"/>
    </row>
    <row r="35" spans="2:24" ht="15" customHeight="1">
      <c r="B35" s="969" t="e">
        <f>C7</f>
        <v>#N/A</v>
      </c>
      <c r="C35" s="970"/>
      <c r="D35" s="996" t="s">
        <v>1112</v>
      </c>
      <c r="E35" s="996"/>
      <c r="F35" s="996"/>
      <c r="G35" s="996"/>
      <c r="H35" s="996"/>
      <c r="I35" s="996"/>
      <c r="J35" s="996"/>
      <c r="K35" s="996"/>
      <c r="L35" s="996"/>
      <c r="M35" s="996"/>
      <c r="N35" s="996"/>
      <c r="O35" s="996"/>
      <c r="P35" s="996"/>
      <c r="Q35" s="102"/>
      <c r="R35" s="102"/>
      <c r="S35" s="102"/>
      <c r="T35" s="102"/>
      <c r="U35" s="102"/>
      <c r="V35" s="102"/>
      <c r="W35" s="102"/>
    </row>
    <row r="36" spans="2:24" ht="15" customHeight="1">
      <c r="B36" s="971"/>
      <c r="C36" s="972"/>
      <c r="D36" s="996"/>
      <c r="E36" s="996"/>
      <c r="F36" s="996"/>
      <c r="G36" s="996"/>
      <c r="H36" s="996"/>
      <c r="I36" s="996"/>
      <c r="J36" s="996"/>
      <c r="K36" s="996"/>
      <c r="L36" s="996"/>
      <c r="M36" s="996"/>
      <c r="N36" s="996"/>
      <c r="O36" s="996"/>
      <c r="P36" s="996"/>
      <c r="Q36" s="102"/>
      <c r="R36" s="102"/>
      <c r="S36" s="102"/>
      <c r="T36" s="102"/>
      <c r="U36" s="102"/>
      <c r="V36" s="102"/>
      <c r="W36" s="102"/>
    </row>
    <row r="37" spans="2:24" ht="15" customHeight="1">
      <c r="B37" s="962" t="s">
        <v>1093</v>
      </c>
      <c r="C37" s="963"/>
      <c r="D37" s="984"/>
      <c r="E37" s="994">
        <f>B40</f>
        <v>1889</v>
      </c>
      <c r="F37" s="994">
        <f>E37+1</f>
        <v>1890</v>
      </c>
      <c r="G37" s="994">
        <f t="shared" ref="G37:P37" si="3">F37+1</f>
        <v>1891</v>
      </c>
      <c r="H37" s="994">
        <f t="shared" si="3"/>
        <v>1892</v>
      </c>
      <c r="I37" s="994">
        <f t="shared" si="3"/>
        <v>1893</v>
      </c>
      <c r="J37" s="994">
        <f t="shared" si="3"/>
        <v>1894</v>
      </c>
      <c r="K37" s="994">
        <f t="shared" si="3"/>
        <v>1895</v>
      </c>
      <c r="L37" s="994">
        <f t="shared" si="3"/>
        <v>1896</v>
      </c>
      <c r="M37" s="994">
        <f t="shared" si="3"/>
        <v>1897</v>
      </c>
      <c r="N37" s="994">
        <f t="shared" si="3"/>
        <v>1898</v>
      </c>
      <c r="O37" s="994">
        <f t="shared" si="3"/>
        <v>1899</v>
      </c>
      <c r="P37" s="986">
        <f t="shared" si="3"/>
        <v>1900</v>
      </c>
      <c r="Q37" s="102"/>
      <c r="R37" s="102"/>
      <c r="S37" s="102"/>
      <c r="T37" s="102"/>
      <c r="U37" s="102"/>
      <c r="V37" s="102"/>
      <c r="W37" s="102"/>
    </row>
    <row r="38" spans="2:24" ht="15" customHeight="1">
      <c r="B38" s="964"/>
      <c r="C38" s="965"/>
      <c r="D38" s="985"/>
      <c r="E38" s="995"/>
      <c r="F38" s="995" t="s">
        <v>182</v>
      </c>
      <c r="G38" s="995" t="s">
        <v>183</v>
      </c>
      <c r="H38" s="995" t="s">
        <v>184</v>
      </c>
      <c r="I38" s="995" t="s">
        <v>185</v>
      </c>
      <c r="J38" s="995" t="s">
        <v>186</v>
      </c>
      <c r="K38" s="995" t="s">
        <v>187</v>
      </c>
      <c r="L38" s="995" t="s">
        <v>188</v>
      </c>
      <c r="M38" s="995" t="s">
        <v>189</v>
      </c>
      <c r="N38" s="995" t="s">
        <v>190</v>
      </c>
      <c r="O38" s="995" t="s">
        <v>191</v>
      </c>
      <c r="P38" s="987" t="s">
        <v>192</v>
      </c>
      <c r="Q38" s="102"/>
      <c r="R38" s="102"/>
      <c r="S38" s="102"/>
      <c r="T38" s="102"/>
      <c r="U38" s="102"/>
      <c r="V38" s="102"/>
      <c r="W38" s="102"/>
    </row>
    <row r="39" spans="2:24" ht="15" customHeight="1">
      <c r="B39" s="936" t="s">
        <v>1094</v>
      </c>
      <c r="C39" s="938"/>
      <c r="D39" s="563" t="s">
        <v>1095</v>
      </c>
      <c r="E39" s="564"/>
      <c r="F39" s="565"/>
      <c r="G39" s="565"/>
      <c r="H39" s="565"/>
      <c r="I39" s="565"/>
      <c r="J39" s="565"/>
      <c r="K39" s="565"/>
      <c r="L39" s="565"/>
      <c r="M39" s="565"/>
      <c r="N39" s="565"/>
      <c r="O39" s="565"/>
      <c r="P39" s="565"/>
      <c r="Q39" s="102"/>
      <c r="R39" s="102"/>
      <c r="S39" s="102"/>
      <c r="T39" s="102"/>
      <c r="U39" s="102"/>
      <c r="V39" s="102"/>
      <c r="W39" s="102"/>
    </row>
    <row r="40" spans="2:24" ht="15" customHeight="1">
      <c r="B40" s="955">
        <f t="shared" ref="B40:B50" si="4">+B41-1</f>
        <v>1889</v>
      </c>
      <c r="C40" s="956"/>
      <c r="D40" s="563" t="s">
        <v>1096</v>
      </c>
      <c r="E40" s="564"/>
      <c r="F40" s="565"/>
      <c r="G40" s="565"/>
      <c r="H40" s="565"/>
      <c r="I40" s="565"/>
      <c r="J40" s="565"/>
      <c r="K40" s="565"/>
      <c r="L40" s="565"/>
      <c r="M40" s="565"/>
      <c r="N40" s="565"/>
      <c r="O40" s="565"/>
      <c r="P40" s="565"/>
      <c r="Q40" s="102"/>
      <c r="R40" s="102"/>
      <c r="S40" s="102"/>
      <c r="T40" s="102"/>
      <c r="U40" s="102"/>
      <c r="V40" s="102"/>
      <c r="W40" s="102"/>
    </row>
    <row r="41" spans="2:24" ht="15" customHeight="1">
      <c r="B41" s="955">
        <f t="shared" si="4"/>
        <v>1890</v>
      </c>
      <c r="C41" s="956"/>
      <c r="D41" s="563" t="s">
        <v>1097</v>
      </c>
      <c r="E41" s="566"/>
      <c r="F41" s="565"/>
      <c r="G41" s="565"/>
      <c r="H41" s="565"/>
      <c r="I41" s="565"/>
      <c r="J41" s="565"/>
      <c r="K41" s="565"/>
      <c r="L41" s="565"/>
      <c r="M41" s="565"/>
      <c r="N41" s="565"/>
      <c r="O41" s="565"/>
      <c r="P41" s="565"/>
      <c r="Q41" s="102"/>
      <c r="R41" s="102"/>
      <c r="S41" s="102"/>
      <c r="T41" s="102"/>
      <c r="U41" s="102"/>
      <c r="V41" s="102"/>
      <c r="W41" s="102"/>
    </row>
    <row r="42" spans="2:24" ht="15" customHeight="1">
      <c r="B42" s="955">
        <f t="shared" si="4"/>
        <v>1891</v>
      </c>
      <c r="C42" s="956"/>
      <c r="D42" s="563" t="s">
        <v>1098</v>
      </c>
      <c r="E42" s="566"/>
      <c r="F42" s="566"/>
      <c r="G42" s="565"/>
      <c r="H42" s="565"/>
      <c r="I42" s="565"/>
      <c r="J42" s="565"/>
      <c r="K42" s="565"/>
      <c r="L42" s="565"/>
      <c r="M42" s="565"/>
      <c r="N42" s="565"/>
      <c r="O42" s="565"/>
      <c r="P42" s="565"/>
      <c r="Q42" s="102"/>
      <c r="R42" s="102"/>
      <c r="S42" s="102"/>
      <c r="T42" s="102"/>
      <c r="U42" s="102"/>
      <c r="V42" s="102"/>
      <c r="W42" s="102"/>
    </row>
    <row r="43" spans="2:24" ht="15" customHeight="1">
      <c r="B43" s="955">
        <f t="shared" si="4"/>
        <v>1892</v>
      </c>
      <c r="C43" s="956"/>
      <c r="D43" s="563" t="s">
        <v>1099</v>
      </c>
      <c r="E43" s="566"/>
      <c r="F43" s="566"/>
      <c r="G43" s="566"/>
      <c r="H43" s="565"/>
      <c r="I43" s="565"/>
      <c r="J43" s="565"/>
      <c r="K43" s="565"/>
      <c r="L43" s="565"/>
      <c r="M43" s="565"/>
      <c r="N43" s="565"/>
      <c r="O43" s="565"/>
      <c r="P43" s="565"/>
      <c r="Q43" s="102"/>
      <c r="R43" s="102"/>
      <c r="S43" s="102"/>
      <c r="T43" s="102"/>
      <c r="U43" s="102"/>
      <c r="V43" s="102"/>
      <c r="W43" s="102"/>
    </row>
    <row r="44" spans="2:24" ht="15" customHeight="1">
      <c r="B44" s="955">
        <f t="shared" si="4"/>
        <v>1893</v>
      </c>
      <c r="C44" s="956"/>
      <c r="D44" s="563" t="s">
        <v>1100</v>
      </c>
      <c r="E44" s="566"/>
      <c r="F44" s="566"/>
      <c r="G44" s="566"/>
      <c r="H44" s="566"/>
      <c r="I44" s="565"/>
      <c r="J44" s="565"/>
      <c r="K44" s="565"/>
      <c r="L44" s="565"/>
      <c r="M44" s="565"/>
      <c r="N44" s="565"/>
      <c r="O44" s="565"/>
      <c r="P44" s="565"/>
      <c r="Q44" s="102"/>
      <c r="R44" s="102"/>
      <c r="S44" s="102"/>
      <c r="T44" s="102"/>
      <c r="U44" s="102"/>
      <c r="V44" s="102"/>
      <c r="W44" s="102"/>
    </row>
    <row r="45" spans="2:24" ht="15" customHeight="1">
      <c r="B45" s="955">
        <f t="shared" si="4"/>
        <v>1894</v>
      </c>
      <c r="C45" s="956"/>
      <c r="D45" s="563" t="s">
        <v>1101</v>
      </c>
      <c r="E45" s="566"/>
      <c r="F45" s="566"/>
      <c r="G45" s="566"/>
      <c r="H45" s="566"/>
      <c r="I45" s="566"/>
      <c r="J45" s="565"/>
      <c r="K45" s="565"/>
      <c r="L45" s="565"/>
      <c r="M45" s="565"/>
      <c r="N45" s="565"/>
      <c r="O45" s="565"/>
      <c r="P45" s="565"/>
      <c r="Q45" s="102"/>
      <c r="R45" s="102"/>
      <c r="S45" s="102"/>
      <c r="T45" s="102"/>
      <c r="U45" s="102"/>
      <c r="V45" s="102"/>
      <c r="W45" s="102"/>
    </row>
    <row r="46" spans="2:24" ht="15" customHeight="1">
      <c r="B46" s="955">
        <f t="shared" si="4"/>
        <v>1895</v>
      </c>
      <c r="C46" s="956"/>
      <c r="D46" s="563" t="s">
        <v>1102</v>
      </c>
      <c r="E46" s="566"/>
      <c r="F46" s="566"/>
      <c r="G46" s="566"/>
      <c r="H46" s="566"/>
      <c r="I46" s="566"/>
      <c r="J46" s="566"/>
      <c r="K46" s="565"/>
      <c r="L46" s="565"/>
      <c r="M46" s="565"/>
      <c r="N46" s="565"/>
      <c r="O46" s="565"/>
      <c r="P46" s="565"/>
      <c r="Q46" s="102"/>
      <c r="R46" s="102"/>
      <c r="S46" s="102"/>
      <c r="T46" s="102"/>
      <c r="U46" s="102"/>
      <c r="V46" s="102"/>
      <c r="W46" s="102"/>
    </row>
    <row r="47" spans="2:24" ht="15" customHeight="1">
      <c r="B47" s="955">
        <f t="shared" si="4"/>
        <v>1896</v>
      </c>
      <c r="C47" s="956"/>
      <c r="D47" s="563" t="s">
        <v>1103</v>
      </c>
      <c r="E47" s="566"/>
      <c r="F47" s="566"/>
      <c r="G47" s="566"/>
      <c r="H47" s="566"/>
      <c r="I47" s="566"/>
      <c r="J47" s="566"/>
      <c r="K47" s="566"/>
      <c r="L47" s="565"/>
      <c r="M47" s="565"/>
      <c r="N47" s="565"/>
      <c r="O47" s="565"/>
      <c r="P47" s="565"/>
      <c r="Q47" s="102"/>
      <c r="R47" s="102"/>
      <c r="S47" s="102"/>
      <c r="T47" s="102"/>
      <c r="U47" s="102"/>
      <c r="V47" s="102"/>
      <c r="W47" s="102"/>
    </row>
    <row r="48" spans="2:24" ht="15" customHeight="1">
      <c r="B48" s="955">
        <f t="shared" si="4"/>
        <v>1897</v>
      </c>
      <c r="C48" s="956"/>
      <c r="D48" s="563" t="s">
        <v>1104</v>
      </c>
      <c r="E48" s="566"/>
      <c r="F48" s="566"/>
      <c r="G48" s="566"/>
      <c r="H48" s="566"/>
      <c r="I48" s="566"/>
      <c r="J48" s="566"/>
      <c r="K48" s="566"/>
      <c r="L48" s="566"/>
      <c r="M48" s="565"/>
      <c r="N48" s="565"/>
      <c r="O48" s="565"/>
      <c r="P48" s="565"/>
      <c r="Q48" s="102"/>
      <c r="R48" s="102"/>
      <c r="S48" s="102"/>
      <c r="T48" s="102"/>
      <c r="U48" s="102"/>
      <c r="V48" s="102"/>
      <c r="W48" s="102"/>
    </row>
    <row r="49" spans="1:24" ht="15" customHeight="1">
      <c r="B49" s="955">
        <f t="shared" si="4"/>
        <v>1898</v>
      </c>
      <c r="C49" s="956"/>
      <c r="D49" s="563" t="s">
        <v>1105</v>
      </c>
      <c r="E49" s="566"/>
      <c r="F49" s="566"/>
      <c r="G49" s="566"/>
      <c r="H49" s="566"/>
      <c r="I49" s="566"/>
      <c r="J49" s="566"/>
      <c r="K49" s="566"/>
      <c r="L49" s="566"/>
      <c r="M49" s="566"/>
      <c r="N49" s="565"/>
      <c r="O49" s="565"/>
      <c r="P49" s="565"/>
      <c r="Q49" s="102"/>
      <c r="R49" s="102"/>
      <c r="S49" s="102"/>
      <c r="T49" s="102"/>
      <c r="U49" s="102"/>
      <c r="V49" s="102"/>
      <c r="W49" s="102"/>
    </row>
    <row r="50" spans="1:24" ht="15" customHeight="1">
      <c r="B50" s="955">
        <f t="shared" si="4"/>
        <v>1899</v>
      </c>
      <c r="C50" s="956"/>
      <c r="D50" s="563" t="s">
        <v>1106</v>
      </c>
      <c r="E50" s="566"/>
      <c r="F50" s="566"/>
      <c r="G50" s="566"/>
      <c r="H50" s="566"/>
      <c r="I50" s="566"/>
      <c r="J50" s="566"/>
      <c r="K50" s="566"/>
      <c r="L50" s="566"/>
      <c r="M50" s="566"/>
      <c r="N50" s="566"/>
      <c r="O50" s="565"/>
      <c r="P50" s="565"/>
      <c r="Q50" s="102"/>
      <c r="R50" s="102"/>
      <c r="S50" s="102"/>
      <c r="T50" s="102"/>
      <c r="U50" s="102"/>
      <c r="V50" s="102"/>
      <c r="W50" s="102"/>
    </row>
    <row r="51" spans="1:24" ht="15" customHeight="1">
      <c r="B51" s="955">
        <f>YEAR(C3)</f>
        <v>1900</v>
      </c>
      <c r="C51" s="956"/>
      <c r="D51" s="563" t="s">
        <v>1107</v>
      </c>
      <c r="E51" s="566"/>
      <c r="F51" s="566"/>
      <c r="G51" s="566"/>
      <c r="H51" s="566"/>
      <c r="I51" s="566"/>
      <c r="J51" s="566"/>
      <c r="K51" s="566"/>
      <c r="L51" s="566"/>
      <c r="M51" s="566"/>
      <c r="N51" s="566"/>
      <c r="O51" s="566"/>
      <c r="P51" s="565"/>
      <c r="Q51" s="102"/>
      <c r="R51" s="102" t="s">
        <v>1108</v>
      </c>
      <c r="S51" s="102"/>
      <c r="T51" s="102"/>
      <c r="U51" s="102"/>
      <c r="V51" s="102"/>
      <c r="W51" s="102"/>
    </row>
    <row r="52" spans="1:24" ht="15" customHeight="1">
      <c r="B52" s="936" t="s">
        <v>1109</v>
      </c>
      <c r="C52" s="938"/>
      <c r="D52" s="563" t="s">
        <v>1110</v>
      </c>
      <c r="E52" s="567">
        <f>SUM(E39:E51)</f>
        <v>0</v>
      </c>
      <c r="F52" s="568">
        <f t="shared" ref="F52:P52" si="5">SUM(F39:F51)</f>
        <v>0</v>
      </c>
      <c r="G52" s="568">
        <f t="shared" si="5"/>
        <v>0</v>
      </c>
      <c r="H52" s="568">
        <f t="shared" si="5"/>
        <v>0</v>
      </c>
      <c r="I52" s="568">
        <f t="shared" si="5"/>
        <v>0</v>
      </c>
      <c r="J52" s="568">
        <f t="shared" si="5"/>
        <v>0</v>
      </c>
      <c r="K52" s="568">
        <f t="shared" si="5"/>
        <v>0</v>
      </c>
      <c r="L52" s="568">
        <f t="shared" si="5"/>
        <v>0</v>
      </c>
      <c r="M52" s="568">
        <f t="shared" si="5"/>
        <v>0</v>
      </c>
      <c r="N52" s="568">
        <f t="shared" si="5"/>
        <v>0</v>
      </c>
      <c r="O52" s="568">
        <f t="shared" si="5"/>
        <v>0</v>
      </c>
      <c r="P52" s="568">
        <f t="shared" si="5"/>
        <v>0</v>
      </c>
      <c r="Q52" s="102"/>
      <c r="R52" s="136" t="str">
        <f>IF(SUM(E41:E51,F42:F51,G43:G51,H44:H51,I45:I51,J46:J51,K47:K51,L48:L51,M49:M51,N50:N51,O51)=0,"OK","Error")</f>
        <v>OK</v>
      </c>
      <c r="S52" s="102"/>
      <c r="T52" s="102"/>
      <c r="U52" s="102"/>
      <c r="V52" s="102"/>
      <c r="W52" s="102"/>
    </row>
    <row r="53" spans="1:24" ht="15" customHeight="1">
      <c r="A53" s="557"/>
      <c r="B53" s="570"/>
      <c r="C53" s="570"/>
      <c r="D53" s="571"/>
      <c r="E53" s="572"/>
      <c r="F53" s="572"/>
      <c r="G53" s="572"/>
      <c r="H53" s="572"/>
      <c r="I53" s="572"/>
      <c r="J53" s="572"/>
      <c r="K53" s="572"/>
      <c r="L53" s="572"/>
      <c r="M53" s="572"/>
      <c r="N53" s="572"/>
      <c r="O53" s="572"/>
      <c r="P53" s="572"/>
      <c r="Q53" s="102"/>
      <c r="R53" s="573"/>
      <c r="S53" s="102"/>
      <c r="T53" s="102"/>
      <c r="U53" s="102"/>
      <c r="V53" s="102"/>
      <c r="W53" s="102"/>
    </row>
    <row r="54" spans="1:24" ht="15" hidden="1" customHeight="1">
      <c r="A54" s="557"/>
      <c r="B54" s="570"/>
      <c r="C54" s="570"/>
      <c r="D54" s="571"/>
      <c r="E54" s="572"/>
      <c r="F54" s="572"/>
      <c r="G54" s="572"/>
      <c r="H54" s="572"/>
      <c r="I54" s="572"/>
      <c r="J54" s="572"/>
      <c r="K54" s="572"/>
      <c r="L54" s="572"/>
      <c r="M54" s="572"/>
      <c r="N54" s="572"/>
      <c r="O54" s="572"/>
      <c r="P54" s="572"/>
      <c r="Q54" s="102"/>
      <c r="R54" s="573"/>
      <c r="S54" s="102"/>
      <c r="T54" s="102"/>
      <c r="U54" s="102"/>
      <c r="V54" s="102"/>
      <c r="W54" s="102"/>
    </row>
    <row r="55" spans="1:24" ht="15" customHeight="1">
      <c r="B55" s="559" t="s">
        <v>1113</v>
      </c>
      <c r="C55" s="103"/>
      <c r="D55" s="103"/>
      <c r="E55" s="103"/>
      <c r="F55" s="103"/>
      <c r="G55" s="103"/>
      <c r="H55" s="103"/>
      <c r="I55" s="103"/>
      <c r="J55" s="103"/>
      <c r="K55" s="103"/>
      <c r="L55" s="103"/>
      <c r="M55" s="103"/>
      <c r="N55" s="103"/>
      <c r="O55" s="103"/>
      <c r="P55" s="103"/>
      <c r="Q55" s="103"/>
      <c r="R55" s="103"/>
      <c r="S55" s="103"/>
      <c r="T55" s="103"/>
      <c r="U55" s="103"/>
      <c r="V55" s="103"/>
      <c r="W55" s="103"/>
      <c r="X55" s="104"/>
    </row>
    <row r="56" spans="1:24" ht="15" customHeight="1">
      <c r="B56" s="561"/>
      <c r="C56" s="562"/>
      <c r="D56" s="562"/>
      <c r="E56" s="563" t="s">
        <v>1091</v>
      </c>
      <c r="F56" s="563" t="s">
        <v>182</v>
      </c>
      <c r="G56" s="563" t="s">
        <v>183</v>
      </c>
      <c r="H56" s="563" t="s">
        <v>184</v>
      </c>
      <c r="I56" s="563" t="s">
        <v>185</v>
      </c>
      <c r="J56" s="563" t="s">
        <v>186</v>
      </c>
      <c r="K56" s="563" t="s">
        <v>187</v>
      </c>
      <c r="L56" s="563" t="s">
        <v>188</v>
      </c>
      <c r="M56" s="563" t="s">
        <v>189</v>
      </c>
      <c r="N56" s="563" t="s">
        <v>190</v>
      </c>
      <c r="O56" s="563" t="s">
        <v>191</v>
      </c>
      <c r="P56" s="563" t="s">
        <v>192</v>
      </c>
      <c r="Q56" s="102"/>
      <c r="R56" s="102"/>
      <c r="S56" s="102"/>
      <c r="T56" s="102"/>
      <c r="U56" s="102"/>
      <c r="V56" s="102"/>
      <c r="W56" s="102"/>
    </row>
    <row r="57" spans="1:24" ht="15" customHeight="1">
      <c r="B57" s="969" t="e">
        <f>C7</f>
        <v>#N/A</v>
      </c>
      <c r="C57" s="970"/>
      <c r="D57" s="988" t="s">
        <v>1114</v>
      </c>
      <c r="E57" s="989"/>
      <c r="F57" s="989"/>
      <c r="G57" s="989"/>
      <c r="H57" s="989"/>
      <c r="I57" s="989"/>
      <c r="J57" s="989"/>
      <c r="K57" s="989"/>
      <c r="L57" s="989"/>
      <c r="M57" s="989"/>
      <c r="N57" s="989"/>
      <c r="O57" s="989"/>
      <c r="P57" s="990"/>
      <c r="Q57" s="102"/>
      <c r="R57" s="102"/>
      <c r="S57" s="102"/>
      <c r="T57" s="102"/>
      <c r="U57" s="102"/>
      <c r="V57" s="102"/>
      <c r="W57" s="102"/>
    </row>
    <row r="58" spans="1:24" ht="15" customHeight="1">
      <c r="B58" s="971"/>
      <c r="C58" s="972"/>
      <c r="D58" s="991"/>
      <c r="E58" s="992"/>
      <c r="F58" s="992"/>
      <c r="G58" s="992"/>
      <c r="H58" s="992"/>
      <c r="I58" s="992"/>
      <c r="J58" s="992"/>
      <c r="K58" s="992"/>
      <c r="L58" s="992"/>
      <c r="M58" s="992"/>
      <c r="N58" s="992"/>
      <c r="O58" s="992"/>
      <c r="P58" s="993"/>
      <c r="Q58" s="102"/>
      <c r="R58" s="102"/>
      <c r="S58" s="102"/>
      <c r="T58" s="102"/>
      <c r="U58" s="102"/>
      <c r="V58" s="102"/>
      <c r="W58" s="102"/>
    </row>
    <row r="59" spans="1:24" ht="15" customHeight="1">
      <c r="B59" s="962" t="s">
        <v>1093</v>
      </c>
      <c r="C59" s="963"/>
      <c r="D59" s="984"/>
      <c r="E59" s="994">
        <f>B62</f>
        <v>1889</v>
      </c>
      <c r="F59" s="994">
        <f>E59+1</f>
        <v>1890</v>
      </c>
      <c r="G59" s="994">
        <f t="shared" ref="G59:P59" si="6">F59+1</f>
        <v>1891</v>
      </c>
      <c r="H59" s="994">
        <f t="shared" si="6"/>
        <v>1892</v>
      </c>
      <c r="I59" s="994">
        <f t="shared" si="6"/>
        <v>1893</v>
      </c>
      <c r="J59" s="994">
        <f t="shared" si="6"/>
        <v>1894</v>
      </c>
      <c r="K59" s="994">
        <f t="shared" si="6"/>
        <v>1895</v>
      </c>
      <c r="L59" s="994">
        <f t="shared" si="6"/>
        <v>1896</v>
      </c>
      <c r="M59" s="994">
        <f t="shared" si="6"/>
        <v>1897</v>
      </c>
      <c r="N59" s="994">
        <f t="shared" si="6"/>
        <v>1898</v>
      </c>
      <c r="O59" s="994">
        <f t="shared" si="6"/>
        <v>1899</v>
      </c>
      <c r="P59" s="986">
        <f t="shared" si="6"/>
        <v>1900</v>
      </c>
      <c r="Q59" s="102"/>
      <c r="R59" s="102"/>
      <c r="S59" s="102"/>
      <c r="T59" s="102"/>
      <c r="U59" s="102"/>
      <c r="V59" s="102"/>
      <c r="W59" s="102"/>
    </row>
    <row r="60" spans="1:24" ht="15" customHeight="1">
      <c r="B60" s="964"/>
      <c r="C60" s="965"/>
      <c r="D60" s="985"/>
      <c r="E60" s="995"/>
      <c r="F60" s="995"/>
      <c r="G60" s="995"/>
      <c r="H60" s="995"/>
      <c r="I60" s="995"/>
      <c r="J60" s="995"/>
      <c r="K60" s="995"/>
      <c r="L60" s="995"/>
      <c r="M60" s="995"/>
      <c r="N60" s="995"/>
      <c r="O60" s="995"/>
      <c r="P60" s="987"/>
      <c r="Q60" s="102"/>
      <c r="R60" s="102"/>
      <c r="S60" s="102"/>
      <c r="T60" s="102"/>
      <c r="U60" s="102"/>
      <c r="V60" s="102"/>
      <c r="W60" s="102"/>
    </row>
    <row r="61" spans="1:24" ht="15" customHeight="1">
      <c r="B61" s="936" t="s">
        <v>1094</v>
      </c>
      <c r="C61" s="938"/>
      <c r="D61" s="563" t="s">
        <v>1095</v>
      </c>
      <c r="E61" s="574"/>
      <c r="F61" s="574"/>
      <c r="G61" s="574"/>
      <c r="H61" s="574"/>
      <c r="I61" s="574"/>
      <c r="J61" s="574"/>
      <c r="K61" s="574"/>
      <c r="L61" s="574"/>
      <c r="M61" s="574"/>
      <c r="N61" s="574"/>
      <c r="O61" s="574"/>
      <c r="P61" s="574"/>
      <c r="Q61" s="102"/>
      <c r="R61" s="102"/>
      <c r="S61" s="102"/>
      <c r="T61" s="102"/>
      <c r="U61" s="102"/>
      <c r="V61" s="102"/>
      <c r="W61" s="102"/>
    </row>
    <row r="62" spans="1:24" ht="15" customHeight="1">
      <c r="B62" s="955">
        <f t="shared" ref="B62:B72" si="7">+B63-1</f>
        <v>1889</v>
      </c>
      <c r="C62" s="956"/>
      <c r="D62" s="563" t="s">
        <v>1096</v>
      </c>
      <c r="E62" s="564"/>
      <c r="F62" s="564"/>
      <c r="G62" s="564"/>
      <c r="H62" s="564"/>
      <c r="I62" s="564"/>
      <c r="J62" s="564"/>
      <c r="K62" s="564"/>
      <c r="L62" s="564"/>
      <c r="M62" s="564"/>
      <c r="N62" s="564"/>
      <c r="O62" s="564"/>
      <c r="P62" s="564"/>
      <c r="Q62" s="102"/>
      <c r="R62" s="102"/>
      <c r="S62" s="102"/>
      <c r="T62" s="102"/>
      <c r="U62" s="102"/>
      <c r="V62" s="102"/>
      <c r="W62" s="102"/>
    </row>
    <row r="63" spans="1:24" ht="15" customHeight="1">
      <c r="B63" s="955">
        <f t="shared" si="7"/>
        <v>1890</v>
      </c>
      <c r="C63" s="956"/>
      <c r="D63" s="563" t="s">
        <v>1097</v>
      </c>
      <c r="E63" s="566"/>
      <c r="F63" s="564"/>
      <c r="G63" s="564"/>
      <c r="H63" s="564"/>
      <c r="I63" s="564"/>
      <c r="J63" s="564"/>
      <c r="K63" s="564"/>
      <c r="L63" s="564"/>
      <c r="M63" s="564"/>
      <c r="N63" s="564"/>
      <c r="O63" s="564"/>
      <c r="P63" s="564"/>
      <c r="Q63" s="102"/>
      <c r="R63" s="102"/>
      <c r="S63" s="102"/>
      <c r="T63" s="102"/>
      <c r="U63" s="102"/>
      <c r="V63" s="102"/>
      <c r="W63" s="102"/>
    </row>
    <row r="64" spans="1:24" ht="15" customHeight="1">
      <c r="B64" s="955">
        <f t="shared" si="7"/>
        <v>1891</v>
      </c>
      <c r="C64" s="956"/>
      <c r="D64" s="563" t="s">
        <v>1098</v>
      </c>
      <c r="E64" s="566"/>
      <c r="F64" s="566"/>
      <c r="G64" s="564"/>
      <c r="H64" s="564"/>
      <c r="I64" s="564"/>
      <c r="J64" s="564"/>
      <c r="K64" s="564"/>
      <c r="L64" s="564"/>
      <c r="M64" s="564"/>
      <c r="N64" s="564"/>
      <c r="O64" s="564"/>
      <c r="P64" s="564"/>
      <c r="Q64" s="102"/>
      <c r="R64" s="102"/>
      <c r="S64" s="102"/>
      <c r="T64" s="102"/>
      <c r="U64" s="102"/>
      <c r="V64" s="102"/>
      <c r="W64" s="102"/>
    </row>
    <row r="65" spans="2:24" ht="15" customHeight="1">
      <c r="B65" s="955">
        <f t="shared" si="7"/>
        <v>1892</v>
      </c>
      <c r="C65" s="956"/>
      <c r="D65" s="563" t="s">
        <v>1099</v>
      </c>
      <c r="E65" s="566"/>
      <c r="F65" s="566"/>
      <c r="G65" s="566"/>
      <c r="H65" s="564"/>
      <c r="I65" s="564"/>
      <c r="J65" s="564"/>
      <c r="K65" s="564"/>
      <c r="L65" s="564"/>
      <c r="M65" s="564"/>
      <c r="N65" s="564"/>
      <c r="O65" s="564"/>
      <c r="P65" s="564"/>
      <c r="Q65" s="102"/>
      <c r="R65" s="102"/>
      <c r="S65" s="102"/>
      <c r="T65" s="102"/>
      <c r="U65" s="102"/>
      <c r="V65" s="102"/>
      <c r="W65" s="102"/>
    </row>
    <row r="66" spans="2:24" ht="15" customHeight="1">
      <c r="B66" s="955">
        <f t="shared" si="7"/>
        <v>1893</v>
      </c>
      <c r="C66" s="956"/>
      <c r="D66" s="563" t="s">
        <v>1100</v>
      </c>
      <c r="E66" s="566"/>
      <c r="F66" s="566"/>
      <c r="G66" s="566"/>
      <c r="H66" s="566"/>
      <c r="I66" s="564"/>
      <c r="J66" s="564"/>
      <c r="K66" s="564"/>
      <c r="L66" s="564"/>
      <c r="M66" s="564"/>
      <c r="N66" s="564"/>
      <c r="O66" s="564"/>
      <c r="P66" s="564"/>
      <c r="Q66" s="102"/>
      <c r="R66" s="102"/>
      <c r="S66" s="102"/>
      <c r="T66" s="102"/>
      <c r="U66" s="102"/>
      <c r="V66" s="102"/>
      <c r="W66" s="102"/>
    </row>
    <row r="67" spans="2:24" ht="15" customHeight="1">
      <c r="B67" s="955">
        <f t="shared" si="7"/>
        <v>1894</v>
      </c>
      <c r="C67" s="956"/>
      <c r="D67" s="563" t="s">
        <v>1101</v>
      </c>
      <c r="E67" s="566"/>
      <c r="F67" s="566"/>
      <c r="G67" s="566"/>
      <c r="H67" s="566"/>
      <c r="I67" s="566"/>
      <c r="J67" s="564"/>
      <c r="K67" s="564"/>
      <c r="L67" s="564"/>
      <c r="M67" s="564"/>
      <c r="N67" s="564"/>
      <c r="O67" s="564"/>
      <c r="P67" s="564"/>
      <c r="Q67" s="102"/>
      <c r="R67" s="102"/>
      <c r="S67" s="102"/>
      <c r="T67" s="102"/>
      <c r="U67" s="102"/>
      <c r="V67" s="102"/>
      <c r="W67" s="102"/>
    </row>
    <row r="68" spans="2:24" ht="15" customHeight="1">
      <c r="B68" s="955">
        <f t="shared" si="7"/>
        <v>1895</v>
      </c>
      <c r="C68" s="956"/>
      <c r="D68" s="563" t="s">
        <v>1102</v>
      </c>
      <c r="E68" s="566"/>
      <c r="F68" s="566"/>
      <c r="G68" s="566"/>
      <c r="H68" s="566"/>
      <c r="I68" s="566"/>
      <c r="J68" s="566"/>
      <c r="K68" s="564"/>
      <c r="L68" s="564"/>
      <c r="M68" s="564"/>
      <c r="N68" s="564"/>
      <c r="O68" s="564"/>
      <c r="P68" s="564"/>
      <c r="Q68" s="102"/>
      <c r="R68" s="102"/>
      <c r="S68" s="102"/>
      <c r="T68" s="102"/>
      <c r="U68" s="102"/>
      <c r="V68" s="102"/>
      <c r="W68" s="102"/>
    </row>
    <row r="69" spans="2:24" ht="15" customHeight="1">
      <c r="B69" s="955">
        <f t="shared" si="7"/>
        <v>1896</v>
      </c>
      <c r="C69" s="956"/>
      <c r="D69" s="563" t="s">
        <v>1103</v>
      </c>
      <c r="E69" s="566"/>
      <c r="F69" s="566"/>
      <c r="G69" s="566"/>
      <c r="H69" s="566"/>
      <c r="I69" s="566"/>
      <c r="J69" s="566"/>
      <c r="K69" s="566"/>
      <c r="L69" s="564"/>
      <c r="M69" s="564"/>
      <c r="N69" s="564"/>
      <c r="O69" s="564"/>
      <c r="P69" s="564"/>
      <c r="Q69" s="102"/>
      <c r="R69" s="102"/>
      <c r="S69" s="102"/>
      <c r="T69" s="102"/>
      <c r="U69" s="102"/>
      <c r="V69" s="102"/>
      <c r="W69" s="102"/>
    </row>
    <row r="70" spans="2:24" ht="15" customHeight="1">
      <c r="B70" s="955">
        <f t="shared" si="7"/>
        <v>1897</v>
      </c>
      <c r="C70" s="956"/>
      <c r="D70" s="563" t="s">
        <v>1104</v>
      </c>
      <c r="E70" s="566"/>
      <c r="F70" s="566"/>
      <c r="G70" s="566"/>
      <c r="H70" s="566"/>
      <c r="I70" s="566"/>
      <c r="J70" s="566"/>
      <c r="K70" s="566"/>
      <c r="L70" s="566"/>
      <c r="M70" s="564"/>
      <c r="N70" s="564"/>
      <c r="O70" s="564"/>
      <c r="P70" s="564"/>
      <c r="Q70" s="102"/>
      <c r="R70" s="102"/>
      <c r="S70" s="102"/>
      <c r="T70" s="102"/>
      <c r="U70" s="102"/>
      <c r="V70" s="102"/>
      <c r="W70" s="102"/>
    </row>
    <row r="71" spans="2:24" ht="15" customHeight="1">
      <c r="B71" s="955">
        <f t="shared" si="7"/>
        <v>1898</v>
      </c>
      <c r="C71" s="956"/>
      <c r="D71" s="563" t="s">
        <v>1105</v>
      </c>
      <c r="E71" s="566"/>
      <c r="F71" s="566"/>
      <c r="G71" s="566"/>
      <c r="H71" s="566"/>
      <c r="I71" s="566"/>
      <c r="J71" s="566"/>
      <c r="K71" s="566"/>
      <c r="L71" s="566"/>
      <c r="M71" s="566"/>
      <c r="N71" s="564"/>
      <c r="O71" s="564"/>
      <c r="P71" s="564"/>
      <c r="Q71" s="102"/>
      <c r="R71" s="102"/>
      <c r="S71" s="102"/>
      <c r="T71" s="102"/>
      <c r="U71" s="102"/>
      <c r="V71" s="102"/>
      <c r="W71" s="102"/>
    </row>
    <row r="72" spans="2:24" ht="15" customHeight="1">
      <c r="B72" s="955">
        <f t="shared" si="7"/>
        <v>1899</v>
      </c>
      <c r="C72" s="956"/>
      <c r="D72" s="563" t="s">
        <v>1106</v>
      </c>
      <c r="E72" s="566"/>
      <c r="F72" s="566"/>
      <c r="G72" s="566"/>
      <c r="H72" s="566"/>
      <c r="I72" s="566"/>
      <c r="J72" s="566"/>
      <c r="K72" s="566"/>
      <c r="L72" s="566"/>
      <c r="M72" s="566"/>
      <c r="N72" s="566"/>
      <c r="O72" s="564"/>
      <c r="P72" s="564"/>
      <c r="Q72" s="102"/>
      <c r="R72" s="102"/>
      <c r="S72" s="102"/>
      <c r="T72" s="102"/>
      <c r="U72" s="102"/>
      <c r="V72" s="102"/>
      <c r="W72" s="102"/>
    </row>
    <row r="73" spans="2:24" ht="15" customHeight="1">
      <c r="B73" s="955">
        <f>YEAR(C3)</f>
        <v>1900</v>
      </c>
      <c r="C73" s="956"/>
      <c r="D73" s="563" t="s">
        <v>1107</v>
      </c>
      <c r="E73" s="566"/>
      <c r="F73" s="566"/>
      <c r="G73" s="566"/>
      <c r="H73" s="566"/>
      <c r="I73" s="566"/>
      <c r="J73" s="566"/>
      <c r="K73" s="566"/>
      <c r="L73" s="566"/>
      <c r="M73" s="566"/>
      <c r="N73" s="566"/>
      <c r="O73" s="566"/>
      <c r="P73" s="564"/>
      <c r="Q73" s="102"/>
      <c r="R73" s="102" t="s">
        <v>1108</v>
      </c>
      <c r="S73" s="102"/>
      <c r="T73" s="102"/>
      <c r="U73" s="102"/>
      <c r="V73" s="102"/>
      <c r="W73" s="102"/>
    </row>
    <row r="74" spans="2:24" ht="15" customHeight="1">
      <c r="B74" s="936" t="s">
        <v>1109</v>
      </c>
      <c r="C74" s="938"/>
      <c r="D74" s="563" t="s">
        <v>1110</v>
      </c>
      <c r="E74" s="567">
        <f t="shared" ref="E74:P74" si="8">SUM(E61:E73)</f>
        <v>0</v>
      </c>
      <c r="F74" s="568">
        <f t="shared" si="8"/>
        <v>0</v>
      </c>
      <c r="G74" s="568">
        <f t="shared" si="8"/>
        <v>0</v>
      </c>
      <c r="H74" s="568">
        <f t="shared" si="8"/>
        <v>0</v>
      </c>
      <c r="I74" s="568">
        <f t="shared" si="8"/>
        <v>0</v>
      </c>
      <c r="J74" s="568">
        <f t="shared" si="8"/>
        <v>0</v>
      </c>
      <c r="K74" s="568">
        <f t="shared" si="8"/>
        <v>0</v>
      </c>
      <c r="L74" s="568">
        <f t="shared" si="8"/>
        <v>0</v>
      </c>
      <c r="M74" s="568">
        <f t="shared" si="8"/>
        <v>0</v>
      </c>
      <c r="N74" s="568">
        <f t="shared" si="8"/>
        <v>0</v>
      </c>
      <c r="O74" s="568">
        <f t="shared" si="8"/>
        <v>0</v>
      </c>
      <c r="P74" s="568">
        <f t="shared" si="8"/>
        <v>0</v>
      </c>
      <c r="Q74" s="102"/>
      <c r="R74" s="136" t="str">
        <f>IF(SUM(E63:E73,F64:F73,G65:G73,H66:H73,I67:I73,J68:J73,K69:K73,L70:L73,M71:M73,N72:N73,O73)=0,"OK","Error")</f>
        <v>OK</v>
      </c>
      <c r="S74" s="102"/>
      <c r="T74" s="102"/>
      <c r="U74" s="102"/>
      <c r="V74" s="102"/>
      <c r="W74" s="102"/>
    </row>
    <row r="75" spans="2:24" ht="15" customHeight="1">
      <c r="B75" s="102" t="s">
        <v>1115</v>
      </c>
      <c r="C75" s="102"/>
      <c r="D75" s="102"/>
      <c r="E75" s="102"/>
      <c r="F75" s="102"/>
      <c r="G75" s="102"/>
      <c r="H75" s="102"/>
      <c r="I75" s="102"/>
      <c r="J75" s="102"/>
      <c r="K75" s="102"/>
      <c r="L75" s="102"/>
      <c r="M75" s="102"/>
      <c r="N75" s="102"/>
      <c r="O75" s="102"/>
      <c r="P75" s="102"/>
      <c r="Q75" s="102"/>
      <c r="R75" s="102"/>
      <c r="S75" s="102"/>
      <c r="T75" s="102"/>
      <c r="U75" s="102"/>
      <c r="V75" s="102"/>
      <c r="W75" s="102"/>
    </row>
    <row r="76" spans="2:24" ht="15" customHeight="1">
      <c r="B76" s="102"/>
      <c r="C76" s="102"/>
      <c r="D76" s="102"/>
      <c r="E76" s="102"/>
      <c r="F76" s="102"/>
      <c r="G76" s="102"/>
      <c r="H76" s="102"/>
      <c r="I76" s="102"/>
      <c r="J76" s="102"/>
      <c r="K76" s="102"/>
      <c r="L76" s="102"/>
      <c r="M76" s="102"/>
      <c r="N76" s="102"/>
      <c r="O76" s="102"/>
      <c r="P76" s="102"/>
      <c r="Q76" s="102"/>
      <c r="R76" s="102"/>
      <c r="S76" s="102"/>
      <c r="T76" s="102"/>
      <c r="U76" s="102"/>
      <c r="V76" s="102"/>
      <c r="W76" s="102"/>
    </row>
    <row r="77" spans="2:24" ht="15" hidden="1" customHeight="1">
      <c r="B77" s="102"/>
      <c r="C77" s="102"/>
      <c r="D77" s="102"/>
      <c r="E77" s="102"/>
      <c r="F77" s="102"/>
      <c r="G77" s="102"/>
      <c r="H77" s="102"/>
      <c r="I77" s="102"/>
      <c r="J77" s="102"/>
      <c r="K77" s="102"/>
      <c r="L77" s="102"/>
      <c r="M77" s="102"/>
      <c r="N77" s="102"/>
      <c r="O77" s="102"/>
      <c r="P77" s="102"/>
      <c r="Q77" s="102"/>
      <c r="R77" s="102"/>
      <c r="S77" s="102"/>
      <c r="T77" s="102"/>
      <c r="U77" s="102"/>
      <c r="V77" s="102"/>
      <c r="W77" s="102"/>
    </row>
    <row r="78" spans="2:24" ht="15" hidden="1" customHeight="1">
      <c r="B78" s="102"/>
      <c r="C78" s="102"/>
      <c r="D78" s="102"/>
      <c r="E78" s="102"/>
      <c r="F78" s="102"/>
      <c r="G78" s="102"/>
      <c r="H78" s="102"/>
      <c r="I78" s="102"/>
      <c r="J78" s="102"/>
      <c r="K78" s="102"/>
      <c r="L78" s="102"/>
      <c r="M78" s="102"/>
      <c r="N78" s="102"/>
      <c r="O78" s="102"/>
      <c r="P78" s="102"/>
      <c r="Q78" s="102"/>
      <c r="R78" s="102"/>
      <c r="S78" s="102"/>
      <c r="T78" s="102"/>
      <c r="U78" s="102"/>
      <c r="V78" s="102"/>
      <c r="W78" s="102"/>
    </row>
    <row r="79" spans="2:24" ht="15" customHeight="1">
      <c r="B79" s="575" t="s">
        <v>1116</v>
      </c>
      <c r="C79" s="569"/>
      <c r="D79" s="569"/>
      <c r="E79" s="569"/>
      <c r="F79" s="569"/>
      <c r="G79" s="569"/>
      <c r="H79" s="569"/>
      <c r="I79" s="569"/>
      <c r="J79" s="569"/>
      <c r="K79" s="569"/>
      <c r="L79" s="569"/>
      <c r="M79" s="569"/>
      <c r="N79" s="569"/>
      <c r="O79" s="569"/>
      <c r="P79" s="103"/>
      <c r="Q79" s="103"/>
      <c r="R79" s="103"/>
      <c r="S79" s="103"/>
      <c r="T79" s="103"/>
      <c r="U79" s="103"/>
      <c r="V79" s="103"/>
      <c r="W79" s="103"/>
      <c r="X79" s="104"/>
    </row>
    <row r="80" spans="2:24" ht="15" customHeight="1">
      <c r="B80" s="561"/>
      <c r="C80" s="576"/>
      <c r="D80" s="577"/>
      <c r="E80" s="563" t="s">
        <v>1091</v>
      </c>
      <c r="F80" s="563" t="s">
        <v>182</v>
      </c>
      <c r="G80" s="563" t="s">
        <v>183</v>
      </c>
      <c r="H80" s="563" t="s">
        <v>184</v>
      </c>
      <c r="I80" s="563" t="s">
        <v>185</v>
      </c>
      <c r="J80" s="563" t="s">
        <v>186</v>
      </c>
      <c r="K80" s="563" t="s">
        <v>187</v>
      </c>
      <c r="L80" s="563" t="s">
        <v>188</v>
      </c>
      <c r="M80" s="563" t="s">
        <v>189</v>
      </c>
      <c r="N80" s="563" t="s">
        <v>190</v>
      </c>
      <c r="O80" s="563" t="s">
        <v>191</v>
      </c>
      <c r="P80" s="563" t="s">
        <v>192</v>
      </c>
      <c r="Q80" s="102"/>
      <c r="R80" s="563" t="s">
        <v>193</v>
      </c>
      <c r="S80" s="571"/>
      <c r="T80" s="563" t="s">
        <v>194</v>
      </c>
      <c r="U80" s="563" t="s">
        <v>195</v>
      </c>
      <c r="V80" s="105"/>
      <c r="W80" s="563" t="s">
        <v>196</v>
      </c>
    </row>
    <row r="81" spans="2:23" ht="15" customHeight="1">
      <c r="B81" s="969" t="e">
        <f>C7</f>
        <v>#N/A</v>
      </c>
      <c r="C81" s="970"/>
      <c r="D81" s="988" t="s">
        <v>1117</v>
      </c>
      <c r="E81" s="989"/>
      <c r="F81" s="989"/>
      <c r="G81" s="989"/>
      <c r="H81" s="989"/>
      <c r="I81" s="989"/>
      <c r="J81" s="989"/>
      <c r="K81" s="989"/>
      <c r="L81" s="989"/>
      <c r="M81" s="989"/>
      <c r="N81" s="989"/>
      <c r="O81" s="989"/>
      <c r="P81" s="990"/>
      <c r="Q81" s="578"/>
      <c r="R81" s="959" t="s">
        <v>1118</v>
      </c>
      <c r="S81" s="579"/>
      <c r="T81" s="959" t="s">
        <v>1119</v>
      </c>
      <c r="U81" s="959" t="s">
        <v>1120</v>
      </c>
      <c r="V81" s="580"/>
      <c r="W81" s="959" t="s">
        <v>1121</v>
      </c>
    </row>
    <row r="82" spans="2:23" ht="15" customHeight="1">
      <c r="B82" s="971"/>
      <c r="C82" s="972"/>
      <c r="D82" s="991"/>
      <c r="E82" s="992"/>
      <c r="F82" s="992"/>
      <c r="G82" s="992"/>
      <c r="H82" s="992"/>
      <c r="I82" s="992"/>
      <c r="J82" s="992"/>
      <c r="K82" s="992"/>
      <c r="L82" s="992"/>
      <c r="M82" s="992"/>
      <c r="N82" s="992"/>
      <c r="O82" s="992"/>
      <c r="P82" s="993"/>
      <c r="Q82" s="578"/>
      <c r="R82" s="960"/>
      <c r="S82" s="579"/>
      <c r="T82" s="960"/>
      <c r="U82" s="960"/>
      <c r="V82" s="580"/>
      <c r="W82" s="960"/>
    </row>
    <row r="83" spans="2:23" ht="15" customHeight="1">
      <c r="B83" s="962" t="s">
        <v>1093</v>
      </c>
      <c r="C83" s="963"/>
      <c r="D83" s="984"/>
      <c r="E83" s="986">
        <f>B86</f>
        <v>1889</v>
      </c>
      <c r="F83" s="986">
        <f>E83+1</f>
        <v>1890</v>
      </c>
      <c r="G83" s="986">
        <f t="shared" ref="G83:P83" si="9">F83+1</f>
        <v>1891</v>
      </c>
      <c r="H83" s="986">
        <f t="shared" si="9"/>
        <v>1892</v>
      </c>
      <c r="I83" s="986">
        <f t="shared" si="9"/>
        <v>1893</v>
      </c>
      <c r="J83" s="986">
        <f t="shared" si="9"/>
        <v>1894</v>
      </c>
      <c r="K83" s="986">
        <f t="shared" si="9"/>
        <v>1895</v>
      </c>
      <c r="L83" s="986">
        <f t="shared" si="9"/>
        <v>1896</v>
      </c>
      <c r="M83" s="986">
        <f t="shared" si="9"/>
        <v>1897</v>
      </c>
      <c r="N83" s="986">
        <f t="shared" si="9"/>
        <v>1898</v>
      </c>
      <c r="O83" s="986">
        <f t="shared" si="9"/>
        <v>1899</v>
      </c>
      <c r="P83" s="986">
        <f t="shared" si="9"/>
        <v>1900</v>
      </c>
      <c r="Q83" s="581"/>
      <c r="R83" s="960"/>
      <c r="S83" s="582"/>
      <c r="T83" s="960"/>
      <c r="U83" s="960"/>
      <c r="V83" s="583"/>
      <c r="W83" s="960"/>
    </row>
    <row r="84" spans="2:23" ht="15" customHeight="1">
      <c r="B84" s="964"/>
      <c r="C84" s="965"/>
      <c r="D84" s="985"/>
      <c r="E84" s="987"/>
      <c r="F84" s="987"/>
      <c r="G84" s="987"/>
      <c r="H84" s="987"/>
      <c r="I84" s="987"/>
      <c r="J84" s="987"/>
      <c r="K84" s="987"/>
      <c r="L84" s="987"/>
      <c r="M84" s="987"/>
      <c r="N84" s="987"/>
      <c r="O84" s="987"/>
      <c r="P84" s="987"/>
      <c r="Q84" s="584"/>
      <c r="R84" s="961"/>
      <c r="S84" s="585"/>
      <c r="T84" s="961"/>
      <c r="U84" s="961"/>
      <c r="V84" s="102"/>
      <c r="W84" s="961"/>
    </row>
    <row r="85" spans="2:23" ht="15" customHeight="1">
      <c r="B85" s="957" t="s">
        <v>1122</v>
      </c>
      <c r="C85" s="958"/>
      <c r="D85" s="563" t="s">
        <v>1095</v>
      </c>
      <c r="E85" s="564"/>
      <c r="F85" s="565"/>
      <c r="G85" s="565"/>
      <c r="H85" s="565"/>
      <c r="I85" s="565"/>
      <c r="J85" s="565"/>
      <c r="K85" s="565"/>
      <c r="L85" s="565"/>
      <c r="M85" s="565"/>
      <c r="N85" s="565"/>
      <c r="O85" s="565"/>
      <c r="P85" s="565"/>
      <c r="Q85" s="584"/>
      <c r="R85" s="586">
        <f>+P85-O85+P39-O39+P17</f>
        <v>0</v>
      </c>
      <c r="S85" s="587"/>
      <c r="T85" s="588"/>
      <c r="U85" s="588"/>
      <c r="V85" s="589"/>
      <c r="W85" s="590"/>
    </row>
    <row r="86" spans="2:23" ht="15" customHeight="1">
      <c r="B86" s="955">
        <f t="shared" ref="B86:B96" si="10">+B87-1</f>
        <v>1889</v>
      </c>
      <c r="C86" s="956"/>
      <c r="D86" s="563" t="s">
        <v>1096</v>
      </c>
      <c r="E86" s="564"/>
      <c r="F86" s="565"/>
      <c r="G86" s="565"/>
      <c r="H86" s="565"/>
      <c r="I86" s="565"/>
      <c r="J86" s="565"/>
      <c r="K86" s="565"/>
      <c r="L86" s="565"/>
      <c r="M86" s="565"/>
      <c r="N86" s="565"/>
      <c r="O86" s="565"/>
      <c r="P86" s="565"/>
      <c r="Q86" s="584"/>
      <c r="R86" s="586">
        <f t="shared" ref="R86:R96" si="11">+P86-O86</f>
        <v>0</v>
      </c>
      <c r="S86" s="587"/>
      <c r="T86" s="591"/>
      <c r="U86" s="591"/>
      <c r="V86" s="592"/>
      <c r="W86" s="593" t="str">
        <f t="shared" ref="W86:W97" si="12">+IFERROR(P86/U86,"-")</f>
        <v>-</v>
      </c>
    </row>
    <row r="87" spans="2:23" ht="15" customHeight="1">
      <c r="B87" s="955">
        <f t="shared" si="10"/>
        <v>1890</v>
      </c>
      <c r="C87" s="956"/>
      <c r="D87" s="563" t="s">
        <v>1097</v>
      </c>
      <c r="E87" s="566"/>
      <c r="F87" s="565"/>
      <c r="G87" s="565"/>
      <c r="H87" s="565"/>
      <c r="I87" s="565"/>
      <c r="J87" s="565"/>
      <c r="K87" s="565"/>
      <c r="L87" s="565"/>
      <c r="M87" s="565"/>
      <c r="N87" s="565"/>
      <c r="O87" s="565"/>
      <c r="P87" s="565"/>
      <c r="Q87" s="584"/>
      <c r="R87" s="586">
        <f t="shared" si="11"/>
        <v>0</v>
      </c>
      <c r="S87" s="587"/>
      <c r="T87" s="591"/>
      <c r="U87" s="591"/>
      <c r="V87" s="592"/>
      <c r="W87" s="593" t="str">
        <f t="shared" si="12"/>
        <v>-</v>
      </c>
    </row>
    <row r="88" spans="2:23" ht="15" customHeight="1">
      <c r="B88" s="955">
        <f t="shared" si="10"/>
        <v>1891</v>
      </c>
      <c r="C88" s="956"/>
      <c r="D88" s="563" t="s">
        <v>1098</v>
      </c>
      <c r="E88" s="566"/>
      <c r="F88" s="566"/>
      <c r="G88" s="565"/>
      <c r="H88" s="565"/>
      <c r="I88" s="565"/>
      <c r="J88" s="565"/>
      <c r="K88" s="565"/>
      <c r="L88" s="565"/>
      <c r="M88" s="565"/>
      <c r="N88" s="565"/>
      <c r="O88" s="565"/>
      <c r="P88" s="565"/>
      <c r="Q88" s="584"/>
      <c r="R88" s="586">
        <f t="shared" si="11"/>
        <v>0</v>
      </c>
      <c r="S88" s="587"/>
      <c r="T88" s="591"/>
      <c r="U88" s="591"/>
      <c r="V88" s="592"/>
      <c r="W88" s="593" t="str">
        <f t="shared" si="12"/>
        <v>-</v>
      </c>
    </row>
    <row r="89" spans="2:23" ht="15" customHeight="1">
      <c r="B89" s="955">
        <f t="shared" si="10"/>
        <v>1892</v>
      </c>
      <c r="C89" s="956"/>
      <c r="D89" s="563" t="s">
        <v>1099</v>
      </c>
      <c r="E89" s="566"/>
      <c r="F89" s="566"/>
      <c r="G89" s="566"/>
      <c r="H89" s="565"/>
      <c r="I89" s="565"/>
      <c r="J89" s="565"/>
      <c r="K89" s="565"/>
      <c r="L89" s="565"/>
      <c r="M89" s="565"/>
      <c r="N89" s="565"/>
      <c r="O89" s="565"/>
      <c r="P89" s="565"/>
      <c r="Q89" s="584"/>
      <c r="R89" s="586">
        <f t="shared" si="11"/>
        <v>0</v>
      </c>
      <c r="S89" s="587"/>
      <c r="T89" s="591"/>
      <c r="U89" s="591"/>
      <c r="V89" s="592"/>
      <c r="W89" s="593" t="str">
        <f t="shared" si="12"/>
        <v>-</v>
      </c>
    </row>
    <row r="90" spans="2:23" ht="15" customHeight="1">
      <c r="B90" s="955">
        <f t="shared" si="10"/>
        <v>1893</v>
      </c>
      <c r="C90" s="956"/>
      <c r="D90" s="563" t="s">
        <v>1100</v>
      </c>
      <c r="E90" s="566"/>
      <c r="F90" s="566"/>
      <c r="G90" s="566"/>
      <c r="H90" s="566"/>
      <c r="I90" s="565"/>
      <c r="J90" s="565"/>
      <c r="K90" s="565"/>
      <c r="L90" s="565"/>
      <c r="M90" s="565"/>
      <c r="N90" s="565"/>
      <c r="O90" s="565"/>
      <c r="P90" s="565"/>
      <c r="Q90" s="584"/>
      <c r="R90" s="586">
        <f t="shared" si="11"/>
        <v>0</v>
      </c>
      <c r="S90" s="587"/>
      <c r="T90" s="591"/>
      <c r="U90" s="591"/>
      <c r="V90" s="592"/>
      <c r="W90" s="593" t="str">
        <f t="shared" si="12"/>
        <v>-</v>
      </c>
    </row>
    <row r="91" spans="2:23" ht="15" customHeight="1">
      <c r="B91" s="955">
        <f t="shared" si="10"/>
        <v>1894</v>
      </c>
      <c r="C91" s="956"/>
      <c r="D91" s="563" t="s">
        <v>1101</v>
      </c>
      <c r="E91" s="566"/>
      <c r="F91" s="566"/>
      <c r="G91" s="566"/>
      <c r="H91" s="566"/>
      <c r="I91" s="566"/>
      <c r="J91" s="565"/>
      <c r="K91" s="565"/>
      <c r="L91" s="565"/>
      <c r="M91" s="565"/>
      <c r="N91" s="565"/>
      <c r="O91" s="565"/>
      <c r="P91" s="565"/>
      <c r="Q91" s="584"/>
      <c r="R91" s="586">
        <f t="shared" si="11"/>
        <v>0</v>
      </c>
      <c r="S91" s="587"/>
      <c r="T91" s="591"/>
      <c r="U91" s="591"/>
      <c r="V91" s="592"/>
      <c r="W91" s="593" t="str">
        <f t="shared" si="12"/>
        <v>-</v>
      </c>
    </row>
    <row r="92" spans="2:23" ht="15" customHeight="1">
      <c r="B92" s="955">
        <f t="shared" si="10"/>
        <v>1895</v>
      </c>
      <c r="C92" s="956"/>
      <c r="D92" s="563" t="s">
        <v>1102</v>
      </c>
      <c r="E92" s="566"/>
      <c r="F92" s="566"/>
      <c r="G92" s="566"/>
      <c r="H92" s="566"/>
      <c r="I92" s="566"/>
      <c r="J92" s="566"/>
      <c r="K92" s="565"/>
      <c r="L92" s="565"/>
      <c r="M92" s="565"/>
      <c r="N92" s="565"/>
      <c r="O92" s="565"/>
      <c r="P92" s="565"/>
      <c r="Q92" s="584"/>
      <c r="R92" s="586">
        <f t="shared" si="11"/>
        <v>0</v>
      </c>
      <c r="S92" s="587"/>
      <c r="T92" s="591"/>
      <c r="U92" s="591"/>
      <c r="V92" s="592"/>
      <c r="W92" s="593" t="str">
        <f t="shared" si="12"/>
        <v>-</v>
      </c>
    </row>
    <row r="93" spans="2:23" ht="15" customHeight="1">
      <c r="B93" s="955">
        <f t="shared" si="10"/>
        <v>1896</v>
      </c>
      <c r="C93" s="956"/>
      <c r="D93" s="563" t="s">
        <v>1103</v>
      </c>
      <c r="E93" s="566"/>
      <c r="F93" s="566"/>
      <c r="G93" s="566"/>
      <c r="H93" s="566"/>
      <c r="I93" s="566"/>
      <c r="J93" s="566"/>
      <c r="K93" s="566"/>
      <c r="L93" s="565"/>
      <c r="M93" s="565"/>
      <c r="N93" s="565"/>
      <c r="O93" s="565"/>
      <c r="P93" s="565"/>
      <c r="Q93" s="584"/>
      <c r="R93" s="586">
        <f t="shared" si="11"/>
        <v>0</v>
      </c>
      <c r="S93" s="587"/>
      <c r="T93" s="591"/>
      <c r="U93" s="591"/>
      <c r="V93" s="592"/>
      <c r="W93" s="593" t="str">
        <f t="shared" si="12"/>
        <v>-</v>
      </c>
    </row>
    <row r="94" spans="2:23" ht="15" customHeight="1">
      <c r="B94" s="955">
        <f t="shared" si="10"/>
        <v>1897</v>
      </c>
      <c r="C94" s="956"/>
      <c r="D94" s="563" t="s">
        <v>1104</v>
      </c>
      <c r="E94" s="566"/>
      <c r="F94" s="566"/>
      <c r="G94" s="566"/>
      <c r="H94" s="566"/>
      <c r="I94" s="566"/>
      <c r="J94" s="566"/>
      <c r="K94" s="566"/>
      <c r="L94" s="566"/>
      <c r="M94" s="565"/>
      <c r="N94" s="565"/>
      <c r="O94" s="565"/>
      <c r="P94" s="565"/>
      <c r="Q94" s="584"/>
      <c r="R94" s="586">
        <f t="shared" si="11"/>
        <v>0</v>
      </c>
      <c r="S94" s="587"/>
      <c r="T94" s="591"/>
      <c r="U94" s="591"/>
      <c r="V94" s="592"/>
      <c r="W94" s="593" t="str">
        <f t="shared" si="12"/>
        <v>-</v>
      </c>
    </row>
    <row r="95" spans="2:23" ht="15" customHeight="1">
      <c r="B95" s="955">
        <f t="shared" si="10"/>
        <v>1898</v>
      </c>
      <c r="C95" s="956"/>
      <c r="D95" s="563" t="s">
        <v>1105</v>
      </c>
      <c r="E95" s="566"/>
      <c r="F95" s="566"/>
      <c r="G95" s="566"/>
      <c r="H95" s="566"/>
      <c r="I95" s="566"/>
      <c r="J95" s="566"/>
      <c r="K95" s="566"/>
      <c r="L95" s="566"/>
      <c r="M95" s="566"/>
      <c r="N95" s="565"/>
      <c r="O95" s="565"/>
      <c r="P95" s="565"/>
      <c r="Q95" s="584"/>
      <c r="R95" s="586">
        <f t="shared" si="11"/>
        <v>0</v>
      </c>
      <c r="S95" s="587"/>
      <c r="T95" s="591"/>
      <c r="U95" s="591"/>
      <c r="V95" s="592"/>
      <c r="W95" s="593" t="str">
        <f t="shared" si="12"/>
        <v>-</v>
      </c>
    </row>
    <row r="96" spans="2:23" ht="15" customHeight="1">
      <c r="B96" s="955">
        <f t="shared" si="10"/>
        <v>1899</v>
      </c>
      <c r="C96" s="956"/>
      <c r="D96" s="563" t="s">
        <v>1106</v>
      </c>
      <c r="E96" s="566"/>
      <c r="F96" s="566"/>
      <c r="G96" s="566"/>
      <c r="H96" s="566"/>
      <c r="I96" s="566"/>
      <c r="J96" s="566"/>
      <c r="K96" s="566"/>
      <c r="L96" s="566"/>
      <c r="M96" s="566"/>
      <c r="N96" s="566"/>
      <c r="O96" s="565"/>
      <c r="P96" s="565"/>
      <c r="Q96" s="584"/>
      <c r="R96" s="586">
        <f t="shared" si="11"/>
        <v>0</v>
      </c>
      <c r="S96" s="587"/>
      <c r="T96" s="591"/>
      <c r="U96" s="591"/>
      <c r="V96" s="592"/>
      <c r="W96" s="593" t="str">
        <f t="shared" si="12"/>
        <v>-</v>
      </c>
    </row>
    <row r="97" spans="2:24" ht="15" customHeight="1">
      <c r="B97" s="955">
        <f>YEAR(C3)</f>
        <v>1900</v>
      </c>
      <c r="C97" s="956"/>
      <c r="D97" s="563" t="s">
        <v>1107</v>
      </c>
      <c r="E97" s="566"/>
      <c r="F97" s="566"/>
      <c r="G97" s="566"/>
      <c r="H97" s="566"/>
      <c r="I97" s="566"/>
      <c r="J97" s="566"/>
      <c r="K97" s="566"/>
      <c r="L97" s="566"/>
      <c r="M97" s="566"/>
      <c r="N97" s="566"/>
      <c r="O97" s="566"/>
      <c r="P97" s="565"/>
      <c r="Q97" s="102"/>
      <c r="R97" s="594"/>
      <c r="S97" s="102"/>
      <c r="T97" s="591"/>
      <c r="U97" s="591"/>
      <c r="V97" s="592"/>
      <c r="W97" s="593" t="str">
        <f t="shared" si="12"/>
        <v>-</v>
      </c>
    </row>
    <row r="98" spans="2:24" ht="15" customHeight="1">
      <c r="B98" s="936" t="s">
        <v>1109</v>
      </c>
      <c r="C98" s="938"/>
      <c r="D98" s="563" t="s">
        <v>1110</v>
      </c>
      <c r="E98" s="102"/>
      <c r="F98" s="102"/>
      <c r="G98" s="102"/>
      <c r="H98" s="102"/>
      <c r="I98" s="102"/>
      <c r="J98" s="102"/>
      <c r="K98" s="102"/>
      <c r="L98" s="102"/>
      <c r="M98" s="102"/>
      <c r="N98" s="102"/>
      <c r="O98" s="102"/>
      <c r="P98" s="102"/>
      <c r="Q98" s="102"/>
      <c r="R98" s="586">
        <f>SUM(R85:R96)</f>
        <v>0</v>
      </c>
      <c r="S98" s="102"/>
      <c r="T98" s="102"/>
      <c r="U98" s="102"/>
      <c r="V98" s="102"/>
      <c r="W98" s="102"/>
    </row>
    <row r="99" spans="2:24" ht="15" customHeight="1">
      <c r="B99" s="102"/>
      <c r="C99" s="102"/>
      <c r="D99" s="102"/>
      <c r="E99" s="102"/>
      <c r="F99" s="102"/>
      <c r="G99" s="102"/>
      <c r="H99" s="102"/>
      <c r="I99" s="102"/>
      <c r="J99" s="102"/>
      <c r="K99" s="102"/>
      <c r="L99" s="102"/>
      <c r="M99" s="102"/>
      <c r="N99" s="102"/>
      <c r="O99" s="102"/>
      <c r="P99" s="102"/>
      <c r="Q99" s="102"/>
      <c r="R99" s="102"/>
      <c r="S99" s="102"/>
      <c r="T99" s="102"/>
      <c r="U99" s="102"/>
      <c r="V99" s="102"/>
      <c r="W99" s="102"/>
    </row>
    <row r="100" spans="2:24" ht="15" customHeight="1">
      <c r="B100" s="102"/>
      <c r="C100" s="102"/>
      <c r="D100" s="102"/>
      <c r="E100" s="102"/>
      <c r="F100" s="102"/>
      <c r="G100" s="102"/>
      <c r="H100" s="102"/>
      <c r="I100" s="102"/>
      <c r="J100" s="102"/>
      <c r="K100" s="102"/>
      <c r="L100" s="102"/>
      <c r="M100" s="102"/>
      <c r="N100" s="102" t="s">
        <v>1123</v>
      </c>
      <c r="O100" s="102"/>
      <c r="P100" s="563" t="s">
        <v>1124</v>
      </c>
      <c r="Q100" s="102"/>
      <c r="R100" s="586">
        <f>SUM(O86:O96)-SUM(E18:O29)+O85+O39</f>
        <v>0</v>
      </c>
      <c r="S100" s="102"/>
      <c r="T100" s="102"/>
      <c r="U100" s="102"/>
      <c r="V100" s="102"/>
      <c r="W100" s="102"/>
    </row>
    <row r="101" spans="2:24" ht="15" customHeight="1">
      <c r="B101" s="102"/>
      <c r="C101" s="102"/>
      <c r="D101" s="102"/>
      <c r="E101" s="102"/>
      <c r="F101" s="102"/>
      <c r="G101" s="102"/>
      <c r="H101" s="102"/>
      <c r="I101" s="102"/>
      <c r="J101" s="102"/>
      <c r="K101" s="102"/>
      <c r="L101" s="102"/>
      <c r="M101" s="102"/>
      <c r="N101" s="102" t="s">
        <v>1125</v>
      </c>
      <c r="O101" s="102"/>
      <c r="P101" s="563" t="s">
        <v>1126</v>
      </c>
      <c r="Q101" s="102"/>
      <c r="R101" s="595" t="str">
        <f>+IFERROR(R98/R100,"-")</f>
        <v>-</v>
      </c>
      <c r="S101" s="102"/>
      <c r="T101" s="102"/>
      <c r="U101" s="102"/>
      <c r="V101" s="102"/>
      <c r="W101" s="102"/>
    </row>
    <row r="102" spans="2:24" ht="15" customHeight="1">
      <c r="B102" s="102"/>
      <c r="C102" s="102"/>
      <c r="D102" s="102"/>
      <c r="E102" s="102"/>
      <c r="F102" s="102"/>
      <c r="G102" s="102"/>
      <c r="H102" s="102"/>
      <c r="I102" s="102"/>
      <c r="J102" s="102"/>
      <c r="K102" s="102"/>
      <c r="L102" s="102"/>
      <c r="M102" s="102"/>
      <c r="N102" s="102" t="s">
        <v>1127</v>
      </c>
      <c r="O102" s="102"/>
      <c r="P102" s="102"/>
      <c r="Q102" s="102"/>
      <c r="R102" s="136" t="str">
        <f>IF(SUM(E87:E97,F88:F97,G89:G97,H90:H97,I91:I97,J92:J97,K93:K97,L94:L97,M95:M97,N96:N97,O97)=0,"OK","Error")</f>
        <v>OK</v>
      </c>
      <c r="S102" s="102"/>
      <c r="T102" s="102"/>
      <c r="U102" s="102"/>
      <c r="V102" s="102"/>
      <c r="W102" s="102"/>
    </row>
    <row r="103" spans="2:24" ht="15" customHeight="1">
      <c r="B103" s="102"/>
      <c r="C103" s="102"/>
      <c r="D103" s="102"/>
      <c r="E103" s="102"/>
      <c r="F103" s="102"/>
      <c r="G103" s="102"/>
      <c r="H103" s="102"/>
      <c r="I103" s="102"/>
      <c r="J103" s="102"/>
      <c r="K103" s="102"/>
      <c r="L103" s="102"/>
      <c r="M103" s="102"/>
      <c r="N103" s="102"/>
      <c r="O103" s="102"/>
      <c r="P103" s="102"/>
      <c r="Q103" s="102"/>
      <c r="R103" s="60"/>
      <c r="S103" s="60"/>
      <c r="T103" s="102"/>
      <c r="U103" s="102"/>
      <c r="V103" s="102"/>
      <c r="W103" s="102"/>
    </row>
    <row r="104" spans="2:24" ht="15" customHeight="1">
      <c r="B104" s="559" t="s">
        <v>1128</v>
      </c>
      <c r="C104" s="569"/>
      <c r="D104" s="569"/>
      <c r="E104" s="569"/>
      <c r="F104" s="569"/>
      <c r="G104" s="569"/>
      <c r="H104" s="569"/>
      <c r="I104" s="569"/>
      <c r="J104" s="569"/>
      <c r="K104" s="569"/>
      <c r="L104" s="569"/>
      <c r="M104" s="569"/>
      <c r="N104" s="569"/>
      <c r="O104" s="103"/>
      <c r="P104" s="103"/>
      <c r="Q104" s="103"/>
      <c r="R104" s="103"/>
      <c r="S104" s="103"/>
      <c r="T104" s="103"/>
      <c r="U104" s="103"/>
      <c r="V104" s="103"/>
      <c r="W104" s="103"/>
      <c r="X104" s="104"/>
    </row>
    <row r="105" spans="2:24" ht="15" hidden="1" customHeight="1">
      <c r="B105" s="102"/>
      <c r="C105" s="102"/>
      <c r="D105" s="102"/>
      <c r="E105" s="102"/>
      <c r="F105" s="102"/>
      <c r="G105" s="102"/>
      <c r="H105" s="596"/>
      <c r="I105" s="102"/>
      <c r="J105" s="102"/>
      <c r="K105" s="102"/>
      <c r="L105" s="102"/>
      <c r="M105" s="102"/>
      <c r="N105" s="102"/>
      <c r="O105" s="102"/>
      <c r="P105" s="102"/>
      <c r="Q105" s="102"/>
      <c r="R105" s="102"/>
      <c r="S105" s="102"/>
      <c r="T105" s="102"/>
      <c r="U105" s="102"/>
      <c r="V105" s="102"/>
      <c r="W105" s="102"/>
    </row>
    <row r="106" spans="2:24" ht="15" customHeight="1">
      <c r="B106" s="561"/>
      <c r="C106" s="562"/>
      <c r="D106" s="562"/>
      <c r="E106" s="563" t="s">
        <v>1091</v>
      </c>
      <c r="F106" s="563" t="s">
        <v>182</v>
      </c>
      <c r="G106" s="563" t="s">
        <v>183</v>
      </c>
      <c r="H106" s="563" t="s">
        <v>184</v>
      </c>
      <c r="I106" s="563" t="s">
        <v>185</v>
      </c>
      <c r="J106" s="563" t="s">
        <v>186</v>
      </c>
      <c r="K106" s="563" t="s">
        <v>187</v>
      </c>
      <c r="L106" s="563" t="s">
        <v>188</v>
      </c>
      <c r="M106" s="563" t="s">
        <v>189</v>
      </c>
      <c r="N106" s="105"/>
      <c r="O106" s="105"/>
      <c r="P106" s="102"/>
      <c r="Q106" s="102"/>
      <c r="R106" s="102"/>
      <c r="S106" s="102"/>
      <c r="T106" s="102"/>
      <c r="U106" s="102"/>
      <c r="V106" s="102"/>
      <c r="W106" s="102"/>
    </row>
    <row r="107" spans="2:24" ht="19.5" customHeight="1">
      <c r="B107" s="980" t="e">
        <f>C7</f>
        <v>#N/A</v>
      </c>
      <c r="C107" s="981"/>
      <c r="D107" s="973"/>
      <c r="E107" s="982" t="s">
        <v>1129</v>
      </c>
      <c r="F107" s="982"/>
      <c r="G107" s="983"/>
      <c r="H107" s="976" t="s">
        <v>1130</v>
      </c>
      <c r="I107" s="976"/>
      <c r="J107" s="976"/>
      <c r="K107" s="968" t="s">
        <v>1131</v>
      </c>
      <c r="L107" s="966"/>
      <c r="M107" s="967"/>
      <c r="N107" s="102"/>
      <c r="O107" s="102"/>
      <c r="P107" s="102"/>
      <c r="Q107" s="102"/>
      <c r="R107" s="102"/>
      <c r="S107" s="102"/>
      <c r="T107" s="102"/>
      <c r="U107" s="102"/>
      <c r="V107" s="102"/>
      <c r="W107" s="102"/>
    </row>
    <row r="108" spans="2:24" ht="19.5" customHeight="1">
      <c r="B108" s="971"/>
      <c r="C108" s="972"/>
      <c r="D108" s="974"/>
      <c r="E108" s="977" t="s">
        <v>1132</v>
      </c>
      <c r="F108" s="959" t="s">
        <v>1133</v>
      </c>
      <c r="G108" s="959" t="s">
        <v>1134</v>
      </c>
      <c r="H108" s="959" t="s">
        <v>1132</v>
      </c>
      <c r="I108" s="959" t="s">
        <v>1135</v>
      </c>
      <c r="J108" s="959" t="s">
        <v>1134</v>
      </c>
      <c r="K108" s="959" t="s">
        <v>1136</v>
      </c>
      <c r="L108" s="959" t="s">
        <v>1137</v>
      </c>
      <c r="M108" s="959" t="s">
        <v>1138</v>
      </c>
      <c r="N108" s="102"/>
      <c r="O108" s="102"/>
      <c r="P108" s="102"/>
      <c r="Q108" s="102"/>
      <c r="R108" s="102"/>
      <c r="S108" s="102"/>
      <c r="T108" s="102"/>
      <c r="U108" s="102"/>
      <c r="V108" s="102"/>
      <c r="W108" s="102"/>
    </row>
    <row r="109" spans="2:24" ht="19.5" customHeight="1">
      <c r="B109" s="962" t="s">
        <v>1093</v>
      </c>
      <c r="C109" s="963"/>
      <c r="D109" s="974"/>
      <c r="E109" s="978"/>
      <c r="F109" s="960"/>
      <c r="G109" s="960"/>
      <c r="H109" s="960"/>
      <c r="I109" s="960"/>
      <c r="J109" s="960"/>
      <c r="K109" s="960"/>
      <c r="L109" s="960"/>
      <c r="M109" s="960"/>
      <c r="N109" s="102"/>
      <c r="O109" s="102"/>
      <c r="P109" s="102"/>
      <c r="Q109" s="102"/>
      <c r="R109" s="102"/>
      <c r="S109" s="102"/>
      <c r="T109" s="102"/>
      <c r="U109" s="102"/>
      <c r="V109" s="102"/>
      <c r="W109" s="102"/>
    </row>
    <row r="110" spans="2:24" ht="15" customHeight="1">
      <c r="B110" s="964"/>
      <c r="C110" s="965"/>
      <c r="D110" s="975"/>
      <c r="E110" s="979"/>
      <c r="F110" s="961"/>
      <c r="G110" s="961"/>
      <c r="H110" s="961"/>
      <c r="I110" s="961"/>
      <c r="J110" s="961"/>
      <c r="K110" s="961"/>
      <c r="L110" s="961"/>
      <c r="M110" s="961"/>
      <c r="N110" s="102"/>
      <c r="O110" s="102"/>
      <c r="P110" s="102"/>
      <c r="Q110" s="102"/>
      <c r="R110" s="102"/>
      <c r="S110" s="102"/>
      <c r="T110" s="102"/>
      <c r="U110" s="102"/>
      <c r="V110" s="102"/>
      <c r="W110" s="102"/>
    </row>
    <row r="111" spans="2:24" ht="15" customHeight="1">
      <c r="B111" s="957" t="s">
        <v>1122</v>
      </c>
      <c r="C111" s="958"/>
      <c r="D111" s="563" t="s">
        <v>1095</v>
      </c>
      <c r="E111" s="574"/>
      <c r="F111" s="600"/>
      <c r="G111" s="588"/>
      <c r="H111" s="574"/>
      <c r="I111" s="600"/>
      <c r="J111" s="588"/>
      <c r="K111" s="586">
        <f>F111-I111+P39-O39+P17</f>
        <v>0</v>
      </c>
      <c r="L111" s="588"/>
      <c r="M111" s="588"/>
      <c r="N111" s="102"/>
      <c r="O111" s="102"/>
      <c r="P111" s="102"/>
      <c r="Q111" s="102"/>
      <c r="R111" s="102"/>
      <c r="S111" s="102"/>
      <c r="T111" s="102"/>
      <c r="U111" s="102"/>
      <c r="V111" s="102"/>
      <c r="W111" s="102"/>
    </row>
    <row r="112" spans="2:24" ht="15" customHeight="1">
      <c r="B112" s="955">
        <f t="shared" ref="B112:B122" si="13">+B113-1</f>
        <v>1889</v>
      </c>
      <c r="C112" s="956"/>
      <c r="D112" s="563" t="s">
        <v>1096</v>
      </c>
      <c r="E112" s="600"/>
      <c r="F112" s="600"/>
      <c r="G112" s="595" t="str">
        <f t="shared" ref="G112:G123" si="14">IFERROR(F112/E112,"-")</f>
        <v>-</v>
      </c>
      <c r="H112" s="600"/>
      <c r="I112" s="600"/>
      <c r="J112" s="595" t="str">
        <f t="shared" ref="J112:J122" si="15">IFERROR(I112/H112,"-")</f>
        <v>-</v>
      </c>
      <c r="K112" s="586">
        <f t="shared" ref="K112:K122" si="16">+F112-I112</f>
        <v>0</v>
      </c>
      <c r="L112" s="586" t="str">
        <f t="shared" ref="L112:L122" si="17">IFERROR(K112-M112,"-")</f>
        <v>-</v>
      </c>
      <c r="M112" s="586" t="str">
        <f>IFERROR(H112*(G112-J112),"-")</f>
        <v>-</v>
      </c>
      <c r="N112" s="102"/>
      <c r="O112" s="102"/>
      <c r="P112" s="102"/>
      <c r="Q112" s="102"/>
      <c r="R112" s="102"/>
      <c r="S112" s="102"/>
      <c r="T112" s="102"/>
      <c r="U112" s="102"/>
      <c r="V112" s="102"/>
      <c r="W112" s="102"/>
    </row>
    <row r="113" spans="1:23" ht="15" customHeight="1">
      <c r="B113" s="955">
        <f t="shared" si="13"/>
        <v>1890</v>
      </c>
      <c r="C113" s="956"/>
      <c r="D113" s="563" t="s">
        <v>1097</v>
      </c>
      <c r="E113" s="600"/>
      <c r="F113" s="600"/>
      <c r="G113" s="595" t="str">
        <f t="shared" si="14"/>
        <v>-</v>
      </c>
      <c r="H113" s="600"/>
      <c r="I113" s="600"/>
      <c r="J113" s="595" t="str">
        <f t="shared" si="15"/>
        <v>-</v>
      </c>
      <c r="K113" s="586">
        <f t="shared" si="16"/>
        <v>0</v>
      </c>
      <c r="L113" s="586" t="str">
        <f t="shared" si="17"/>
        <v>-</v>
      </c>
      <c r="M113" s="586" t="str">
        <f t="shared" ref="M113:M122" si="18">IFERROR(H113*(G113-J113),"-")</f>
        <v>-</v>
      </c>
      <c r="N113" s="102"/>
      <c r="O113" s="102"/>
      <c r="P113" s="102"/>
      <c r="Q113" s="102"/>
      <c r="R113" s="102"/>
      <c r="S113" s="102"/>
      <c r="T113" s="102"/>
      <c r="U113" s="102"/>
      <c r="V113" s="102"/>
      <c r="W113" s="102"/>
    </row>
    <row r="114" spans="1:23" ht="15" customHeight="1">
      <c r="B114" s="955">
        <f t="shared" si="13"/>
        <v>1891</v>
      </c>
      <c r="C114" s="956"/>
      <c r="D114" s="563" t="s">
        <v>1098</v>
      </c>
      <c r="E114" s="600"/>
      <c r="F114" s="600"/>
      <c r="G114" s="595" t="str">
        <f t="shared" si="14"/>
        <v>-</v>
      </c>
      <c r="H114" s="600"/>
      <c r="I114" s="600"/>
      <c r="J114" s="595" t="str">
        <f t="shared" si="15"/>
        <v>-</v>
      </c>
      <c r="K114" s="586">
        <f t="shared" si="16"/>
        <v>0</v>
      </c>
      <c r="L114" s="586" t="str">
        <f t="shared" si="17"/>
        <v>-</v>
      </c>
      <c r="M114" s="586" t="str">
        <f t="shared" si="18"/>
        <v>-</v>
      </c>
      <c r="N114" s="102"/>
      <c r="O114" s="102"/>
      <c r="P114" s="102"/>
      <c r="Q114" s="102"/>
      <c r="R114" s="102"/>
      <c r="S114" s="102"/>
      <c r="T114" s="102"/>
      <c r="U114" s="102"/>
      <c r="V114" s="102"/>
      <c r="W114" s="102"/>
    </row>
    <row r="115" spans="1:23" ht="15" customHeight="1">
      <c r="B115" s="955">
        <f t="shared" si="13"/>
        <v>1892</v>
      </c>
      <c r="C115" s="956"/>
      <c r="D115" s="563" t="s">
        <v>1099</v>
      </c>
      <c r="E115" s="600"/>
      <c r="F115" s="600"/>
      <c r="G115" s="595" t="str">
        <f t="shared" si="14"/>
        <v>-</v>
      </c>
      <c r="H115" s="600"/>
      <c r="I115" s="600"/>
      <c r="J115" s="595" t="str">
        <f t="shared" si="15"/>
        <v>-</v>
      </c>
      <c r="K115" s="586">
        <f t="shared" si="16"/>
        <v>0</v>
      </c>
      <c r="L115" s="586" t="str">
        <f t="shared" si="17"/>
        <v>-</v>
      </c>
      <c r="M115" s="586" t="str">
        <f t="shared" si="18"/>
        <v>-</v>
      </c>
      <c r="N115" s="102"/>
      <c r="O115" s="102"/>
      <c r="P115" s="102"/>
      <c r="Q115" s="102"/>
      <c r="R115" s="102"/>
      <c r="S115" s="102"/>
      <c r="T115" s="102"/>
      <c r="U115" s="102"/>
      <c r="V115" s="102"/>
      <c r="W115" s="102"/>
    </row>
    <row r="116" spans="1:23" ht="15" customHeight="1">
      <c r="B116" s="955">
        <f t="shared" si="13"/>
        <v>1893</v>
      </c>
      <c r="C116" s="956"/>
      <c r="D116" s="563" t="s">
        <v>1100</v>
      </c>
      <c r="E116" s="600"/>
      <c r="F116" s="600"/>
      <c r="G116" s="595" t="str">
        <f t="shared" si="14"/>
        <v>-</v>
      </c>
      <c r="H116" s="600"/>
      <c r="I116" s="600"/>
      <c r="J116" s="595" t="str">
        <f t="shared" si="15"/>
        <v>-</v>
      </c>
      <c r="K116" s="586">
        <f t="shared" si="16"/>
        <v>0</v>
      </c>
      <c r="L116" s="586" t="str">
        <f t="shared" si="17"/>
        <v>-</v>
      </c>
      <c r="M116" s="586" t="str">
        <f t="shared" si="18"/>
        <v>-</v>
      </c>
      <c r="N116" s="102"/>
      <c r="O116" s="102"/>
      <c r="P116" s="102"/>
      <c r="Q116" s="102"/>
      <c r="R116" s="102"/>
      <c r="S116" s="102"/>
      <c r="T116" s="102"/>
      <c r="U116" s="102"/>
      <c r="V116" s="102"/>
      <c r="W116" s="102"/>
    </row>
    <row r="117" spans="1:23" ht="15" customHeight="1">
      <c r="B117" s="955">
        <f t="shared" si="13"/>
        <v>1894</v>
      </c>
      <c r="C117" s="956"/>
      <c r="D117" s="563" t="s">
        <v>1101</v>
      </c>
      <c r="E117" s="600"/>
      <c r="F117" s="600"/>
      <c r="G117" s="595" t="str">
        <f t="shared" si="14"/>
        <v>-</v>
      </c>
      <c r="H117" s="600"/>
      <c r="I117" s="600"/>
      <c r="J117" s="595" t="str">
        <f t="shared" si="15"/>
        <v>-</v>
      </c>
      <c r="K117" s="586">
        <f t="shared" si="16"/>
        <v>0</v>
      </c>
      <c r="L117" s="586" t="str">
        <f t="shared" si="17"/>
        <v>-</v>
      </c>
      <c r="M117" s="586" t="str">
        <f t="shared" si="18"/>
        <v>-</v>
      </c>
      <c r="N117" s="102"/>
      <c r="O117" s="102"/>
      <c r="P117" s="102"/>
      <c r="Q117" s="102"/>
      <c r="R117" s="102"/>
      <c r="S117" s="102"/>
      <c r="T117" s="102"/>
      <c r="U117" s="102"/>
      <c r="V117" s="102"/>
      <c r="W117" s="102"/>
    </row>
    <row r="118" spans="1:23" ht="15" customHeight="1">
      <c r="B118" s="955">
        <f t="shared" si="13"/>
        <v>1895</v>
      </c>
      <c r="C118" s="956"/>
      <c r="D118" s="563" t="s">
        <v>1102</v>
      </c>
      <c r="E118" s="600"/>
      <c r="F118" s="600"/>
      <c r="G118" s="595" t="str">
        <f t="shared" si="14"/>
        <v>-</v>
      </c>
      <c r="H118" s="600"/>
      <c r="I118" s="600"/>
      <c r="J118" s="595" t="str">
        <f t="shared" si="15"/>
        <v>-</v>
      </c>
      <c r="K118" s="586">
        <f t="shared" si="16"/>
        <v>0</v>
      </c>
      <c r="L118" s="586" t="str">
        <f t="shared" si="17"/>
        <v>-</v>
      </c>
      <c r="M118" s="586" t="str">
        <f t="shared" si="18"/>
        <v>-</v>
      </c>
      <c r="N118" s="102"/>
      <c r="O118" s="102"/>
      <c r="P118" s="102"/>
      <c r="Q118" s="102"/>
      <c r="R118" s="102"/>
      <c r="S118" s="102"/>
      <c r="T118" s="102"/>
      <c r="U118" s="102"/>
      <c r="V118" s="102"/>
      <c r="W118" s="102"/>
    </row>
    <row r="119" spans="1:23" ht="15" customHeight="1">
      <c r="B119" s="955">
        <f t="shared" si="13"/>
        <v>1896</v>
      </c>
      <c r="C119" s="956"/>
      <c r="D119" s="563" t="s">
        <v>1103</v>
      </c>
      <c r="E119" s="600"/>
      <c r="F119" s="600"/>
      <c r="G119" s="595" t="str">
        <f t="shared" si="14"/>
        <v>-</v>
      </c>
      <c r="H119" s="600"/>
      <c r="I119" s="600"/>
      <c r="J119" s="595" t="str">
        <f t="shared" si="15"/>
        <v>-</v>
      </c>
      <c r="K119" s="586">
        <f t="shared" si="16"/>
        <v>0</v>
      </c>
      <c r="L119" s="586" t="str">
        <f t="shared" si="17"/>
        <v>-</v>
      </c>
      <c r="M119" s="586" t="str">
        <f t="shared" si="18"/>
        <v>-</v>
      </c>
      <c r="N119" s="102"/>
      <c r="O119" s="102"/>
      <c r="P119" s="102"/>
      <c r="Q119" s="102"/>
      <c r="R119" s="102"/>
      <c r="S119" s="102"/>
      <c r="T119" s="102"/>
      <c r="U119" s="102"/>
      <c r="V119" s="102"/>
      <c r="W119" s="102"/>
    </row>
    <row r="120" spans="1:23" ht="15" customHeight="1">
      <c r="B120" s="955">
        <f t="shared" si="13"/>
        <v>1897</v>
      </c>
      <c r="C120" s="956"/>
      <c r="D120" s="563" t="s">
        <v>1104</v>
      </c>
      <c r="E120" s="600"/>
      <c r="F120" s="600"/>
      <c r="G120" s="595" t="str">
        <f t="shared" si="14"/>
        <v>-</v>
      </c>
      <c r="H120" s="600"/>
      <c r="I120" s="600"/>
      <c r="J120" s="595" t="str">
        <f t="shared" si="15"/>
        <v>-</v>
      </c>
      <c r="K120" s="586">
        <f t="shared" si="16"/>
        <v>0</v>
      </c>
      <c r="L120" s="586" t="str">
        <f t="shared" si="17"/>
        <v>-</v>
      </c>
      <c r="M120" s="586" t="str">
        <f t="shared" si="18"/>
        <v>-</v>
      </c>
      <c r="N120" s="102"/>
      <c r="O120" s="102"/>
      <c r="P120" s="102"/>
      <c r="Q120" s="102"/>
      <c r="R120" s="102"/>
      <c r="S120" s="102"/>
      <c r="T120" s="102"/>
      <c r="U120" s="102"/>
      <c r="V120" s="102"/>
      <c r="W120" s="102"/>
    </row>
    <row r="121" spans="1:23" ht="15" customHeight="1">
      <c r="B121" s="955">
        <f t="shared" si="13"/>
        <v>1898</v>
      </c>
      <c r="C121" s="956"/>
      <c r="D121" s="563" t="s">
        <v>1105</v>
      </c>
      <c r="E121" s="600"/>
      <c r="F121" s="600"/>
      <c r="G121" s="595" t="str">
        <f t="shared" si="14"/>
        <v>-</v>
      </c>
      <c r="H121" s="600"/>
      <c r="I121" s="600"/>
      <c r="J121" s="595" t="str">
        <f t="shared" si="15"/>
        <v>-</v>
      </c>
      <c r="K121" s="586">
        <f t="shared" si="16"/>
        <v>0</v>
      </c>
      <c r="L121" s="586" t="str">
        <f t="shared" si="17"/>
        <v>-</v>
      </c>
      <c r="M121" s="586" t="str">
        <f t="shared" si="18"/>
        <v>-</v>
      </c>
      <c r="N121" s="102"/>
      <c r="O121" s="102"/>
      <c r="P121" s="102"/>
      <c r="Q121" s="102"/>
      <c r="R121" s="102"/>
      <c r="S121" s="102"/>
      <c r="T121" s="102"/>
      <c r="U121" s="102"/>
      <c r="V121" s="102"/>
      <c r="W121" s="102"/>
    </row>
    <row r="122" spans="1:23" ht="15" customHeight="1">
      <c r="B122" s="955">
        <f t="shared" si="13"/>
        <v>1899</v>
      </c>
      <c r="C122" s="956"/>
      <c r="D122" s="563" t="s">
        <v>1106</v>
      </c>
      <c r="E122" s="600"/>
      <c r="F122" s="600"/>
      <c r="G122" s="595" t="str">
        <f t="shared" si="14"/>
        <v>-</v>
      </c>
      <c r="H122" s="600"/>
      <c r="I122" s="600"/>
      <c r="J122" s="595" t="str">
        <f t="shared" si="15"/>
        <v>-</v>
      </c>
      <c r="K122" s="586">
        <f t="shared" si="16"/>
        <v>0</v>
      </c>
      <c r="L122" s="586" t="str">
        <f t="shared" si="17"/>
        <v>-</v>
      </c>
      <c r="M122" s="586" t="str">
        <f t="shared" si="18"/>
        <v>-</v>
      </c>
      <c r="N122" s="102"/>
      <c r="O122" s="102"/>
      <c r="P122" s="102"/>
      <c r="Q122" s="102"/>
      <c r="R122" s="102"/>
      <c r="S122" s="570"/>
      <c r="T122" s="102"/>
      <c r="U122" s="102"/>
      <c r="V122" s="102"/>
      <c r="W122" s="102"/>
    </row>
    <row r="123" spans="1:23" ht="15" customHeight="1">
      <c r="B123" s="955">
        <f>YEAR(C3)</f>
        <v>1900</v>
      </c>
      <c r="C123" s="956"/>
      <c r="D123" s="563" t="s">
        <v>1107</v>
      </c>
      <c r="E123" s="600"/>
      <c r="F123" s="600"/>
      <c r="G123" s="595" t="str">
        <f t="shared" si="14"/>
        <v>-</v>
      </c>
      <c r="H123" s="588"/>
      <c r="I123" s="588"/>
      <c r="J123" s="588"/>
      <c r="K123" s="588"/>
      <c r="L123" s="588"/>
      <c r="M123" s="588"/>
      <c r="N123" s="102"/>
      <c r="O123" s="102"/>
      <c r="P123" s="102"/>
      <c r="Q123" s="102"/>
      <c r="R123" s="102"/>
      <c r="S123" s="570"/>
      <c r="T123" s="102"/>
      <c r="U123" s="102"/>
      <c r="V123" s="102"/>
      <c r="W123" s="102"/>
    </row>
    <row r="124" spans="1:23" ht="15" customHeight="1">
      <c r="B124" s="957" t="s">
        <v>1109</v>
      </c>
      <c r="C124" s="958"/>
      <c r="D124" s="563" t="s">
        <v>1110</v>
      </c>
      <c r="E124" s="601"/>
      <c r="F124" s="601"/>
      <c r="G124" s="601"/>
      <c r="H124" s="601"/>
      <c r="I124" s="601"/>
      <c r="J124" s="601"/>
      <c r="K124" s="586">
        <f>SUM(K112:K122)</f>
        <v>0</v>
      </c>
      <c r="L124" s="586">
        <f t="shared" ref="L124:M124" si="19">SUM(L112:L122)</f>
        <v>0</v>
      </c>
      <c r="M124" s="586">
        <f t="shared" si="19"/>
        <v>0</v>
      </c>
      <c r="N124" s="102"/>
      <c r="O124" s="102"/>
      <c r="P124" s="102"/>
      <c r="Q124" s="102"/>
      <c r="R124" s="102"/>
      <c r="S124" s="570"/>
      <c r="T124" s="102"/>
      <c r="U124" s="102"/>
      <c r="V124" s="102"/>
      <c r="W124" s="102"/>
    </row>
    <row r="125" spans="1:23" ht="15" customHeight="1">
      <c r="A125" s="557"/>
      <c r="B125" s="570"/>
      <c r="C125" s="570"/>
      <c r="D125" s="570"/>
      <c r="E125" s="570"/>
      <c r="F125" s="570"/>
      <c r="G125" s="570"/>
      <c r="H125" s="570"/>
      <c r="I125" s="570"/>
      <c r="J125" s="570"/>
      <c r="K125" s="570"/>
      <c r="L125" s="570"/>
      <c r="M125" s="570"/>
      <c r="N125" s="570"/>
      <c r="O125" s="570"/>
      <c r="P125" s="570"/>
      <c r="Q125" s="570"/>
      <c r="R125" s="570"/>
      <c r="S125" s="570"/>
      <c r="T125" s="570"/>
      <c r="U125" s="570"/>
      <c r="V125" s="102"/>
      <c r="W125" s="102"/>
    </row>
    <row r="126" spans="1:23" ht="15" hidden="1" customHeight="1">
      <c r="A126" s="557"/>
      <c r="B126" s="570"/>
      <c r="C126" s="570"/>
      <c r="D126" s="570"/>
      <c r="E126" s="570"/>
      <c r="F126" s="570"/>
      <c r="G126" s="570"/>
      <c r="H126" s="570"/>
      <c r="I126" s="570"/>
      <c r="J126" s="570"/>
      <c r="K126" s="570"/>
      <c r="L126" s="570"/>
      <c r="M126" s="570"/>
      <c r="N126" s="570"/>
      <c r="O126" s="570"/>
      <c r="P126" s="570"/>
      <c r="Q126" s="570"/>
      <c r="R126" s="570"/>
      <c r="S126" s="570"/>
      <c r="T126" s="570"/>
      <c r="U126" s="102"/>
      <c r="V126" s="102"/>
      <c r="W126" s="102"/>
    </row>
    <row r="127" spans="1:23" ht="15" hidden="1" customHeight="1">
      <c r="A127" s="557"/>
      <c r="B127" s="570"/>
      <c r="C127" s="570"/>
      <c r="D127" s="570"/>
      <c r="E127" s="570"/>
      <c r="F127" s="570"/>
      <c r="G127" s="570"/>
      <c r="H127" s="570"/>
      <c r="I127" s="570"/>
      <c r="J127" s="570"/>
      <c r="K127" s="570"/>
      <c r="L127" s="570"/>
      <c r="M127" s="570"/>
      <c r="N127" s="570"/>
      <c r="O127" s="570"/>
      <c r="P127" s="570"/>
      <c r="Q127" s="570"/>
      <c r="R127" s="570"/>
      <c r="S127" s="570"/>
      <c r="T127" s="570"/>
      <c r="U127" s="102"/>
      <c r="V127" s="102"/>
      <c r="W127" s="102"/>
    </row>
    <row r="128" spans="1:23" ht="15" hidden="1" customHeight="1">
      <c r="A128" s="557"/>
      <c r="B128" s="570"/>
      <c r="C128" s="570"/>
      <c r="D128" s="570"/>
      <c r="E128" s="570"/>
      <c r="F128" s="570"/>
      <c r="G128" s="570"/>
      <c r="H128" s="570"/>
      <c r="I128" s="570"/>
      <c r="J128" s="570"/>
      <c r="K128" s="570"/>
      <c r="L128" s="570"/>
      <c r="M128" s="570"/>
      <c r="N128" s="570"/>
      <c r="O128" s="570"/>
      <c r="P128" s="570"/>
      <c r="Q128" s="570"/>
      <c r="R128" s="570"/>
      <c r="S128" s="102"/>
      <c r="T128" s="102"/>
      <c r="U128" s="102"/>
      <c r="V128" s="102"/>
      <c r="W128" s="102"/>
    </row>
    <row r="129" spans="2:24" ht="15" customHeight="1">
      <c r="B129" s="575" t="s">
        <v>1139</v>
      </c>
      <c r="C129" s="569"/>
      <c r="D129" s="569"/>
      <c r="E129" s="569"/>
      <c r="F129" s="569"/>
      <c r="G129" s="569"/>
      <c r="H129" s="569"/>
      <c r="I129" s="569"/>
      <c r="J129" s="569"/>
      <c r="K129" s="569"/>
      <c r="L129" s="569"/>
      <c r="M129" s="569"/>
      <c r="N129" s="569"/>
      <c r="O129" s="103"/>
      <c r="P129" s="103"/>
      <c r="Q129" s="103"/>
      <c r="R129" s="103"/>
      <c r="S129" s="103"/>
      <c r="T129" s="103"/>
      <c r="U129" s="103"/>
      <c r="V129" s="103"/>
      <c r="W129" s="103"/>
      <c r="X129" s="104"/>
    </row>
    <row r="130" spans="2:24" ht="15" hidden="1" customHeight="1">
      <c r="B130" s="102"/>
      <c r="C130" s="102"/>
      <c r="D130" s="102"/>
      <c r="E130" s="102"/>
      <c r="F130" s="102"/>
      <c r="G130" s="102"/>
      <c r="H130" s="596"/>
      <c r="I130" s="102"/>
      <c r="J130" s="102"/>
      <c r="K130" s="102"/>
      <c r="L130" s="102"/>
      <c r="M130" s="102"/>
      <c r="N130" s="102"/>
      <c r="O130" s="102"/>
      <c r="P130" s="102"/>
      <c r="Q130" s="102"/>
      <c r="R130" s="102"/>
      <c r="S130" s="102"/>
      <c r="T130" s="102"/>
      <c r="U130" s="102"/>
      <c r="V130" s="102"/>
      <c r="W130" s="102"/>
    </row>
    <row r="131" spans="2:24" ht="15" customHeight="1">
      <c r="B131" s="561"/>
      <c r="C131" s="562"/>
      <c r="D131" s="602"/>
      <c r="E131" s="563" t="s">
        <v>1091</v>
      </c>
      <c r="F131" s="563" t="s">
        <v>182</v>
      </c>
      <c r="G131" s="563" t="s">
        <v>183</v>
      </c>
      <c r="H131" s="563" t="s">
        <v>184</v>
      </c>
      <c r="I131" s="563" t="s">
        <v>185</v>
      </c>
      <c r="J131" s="563" t="s">
        <v>186</v>
      </c>
      <c r="K131" s="563" t="s">
        <v>187</v>
      </c>
      <c r="L131" s="563" t="s">
        <v>188</v>
      </c>
      <c r="M131" s="563" t="s">
        <v>189</v>
      </c>
      <c r="N131" s="102"/>
      <c r="O131" s="102"/>
      <c r="P131" s="102"/>
      <c r="Q131" s="102"/>
      <c r="R131" s="102"/>
      <c r="S131" s="102"/>
      <c r="T131" s="102"/>
      <c r="U131" s="102"/>
      <c r="V131" s="102"/>
      <c r="W131" s="102"/>
    </row>
    <row r="132" spans="2:24" ht="21" customHeight="1">
      <c r="B132" s="969" t="e">
        <f>$C$7</f>
        <v>#N/A</v>
      </c>
      <c r="C132" s="970"/>
      <c r="D132" s="973"/>
      <c r="E132" s="966" t="s">
        <v>1129</v>
      </c>
      <c r="F132" s="966"/>
      <c r="G132" s="967"/>
      <c r="H132" s="968" t="s">
        <v>1130</v>
      </c>
      <c r="I132" s="966"/>
      <c r="J132" s="967"/>
      <c r="K132" s="968" t="s">
        <v>1136</v>
      </c>
      <c r="L132" s="966"/>
      <c r="M132" s="967"/>
      <c r="N132" s="102"/>
      <c r="O132" s="102"/>
      <c r="P132" s="102"/>
      <c r="Q132" s="102"/>
      <c r="R132" s="102"/>
      <c r="S132" s="102"/>
      <c r="T132" s="102"/>
      <c r="U132" s="102"/>
      <c r="V132" s="102"/>
      <c r="W132" s="102"/>
    </row>
    <row r="133" spans="2:24" ht="21" customHeight="1">
      <c r="B133" s="971"/>
      <c r="C133" s="972"/>
      <c r="D133" s="974"/>
      <c r="E133" s="959" t="s">
        <v>1140</v>
      </c>
      <c r="F133" s="959" t="s">
        <v>1141</v>
      </c>
      <c r="G133" s="959" t="s">
        <v>1121</v>
      </c>
      <c r="H133" s="959" t="s">
        <v>1140</v>
      </c>
      <c r="I133" s="959" t="s">
        <v>1141</v>
      </c>
      <c r="J133" s="959" t="s">
        <v>1121</v>
      </c>
      <c r="K133" s="959" t="s">
        <v>1136</v>
      </c>
      <c r="L133" s="959" t="s">
        <v>1142</v>
      </c>
      <c r="M133" s="959" t="s">
        <v>1138</v>
      </c>
      <c r="N133" s="102"/>
      <c r="O133" s="102"/>
      <c r="P133" s="102"/>
      <c r="Q133" s="102"/>
      <c r="R133" s="102"/>
      <c r="S133" s="102"/>
      <c r="T133" s="102"/>
      <c r="U133" s="102"/>
      <c r="V133" s="102"/>
      <c r="W133" s="102"/>
    </row>
    <row r="134" spans="2:24" ht="21" customHeight="1">
      <c r="B134" s="962" t="s">
        <v>1093</v>
      </c>
      <c r="C134" s="963"/>
      <c r="D134" s="974"/>
      <c r="E134" s="960"/>
      <c r="F134" s="960"/>
      <c r="G134" s="960"/>
      <c r="H134" s="960"/>
      <c r="I134" s="960"/>
      <c r="J134" s="960"/>
      <c r="K134" s="960"/>
      <c r="L134" s="960"/>
      <c r="M134" s="960"/>
      <c r="N134" s="102"/>
      <c r="O134" s="102"/>
      <c r="P134" s="102"/>
      <c r="Q134" s="102"/>
      <c r="R134" s="102"/>
      <c r="S134" s="102"/>
      <c r="T134" s="102"/>
      <c r="U134" s="102"/>
      <c r="V134" s="102"/>
      <c r="W134" s="102"/>
    </row>
    <row r="135" spans="2:24" ht="21" customHeight="1">
      <c r="B135" s="964"/>
      <c r="C135" s="965"/>
      <c r="D135" s="975"/>
      <c r="E135" s="961"/>
      <c r="F135" s="961"/>
      <c r="G135" s="961"/>
      <c r="H135" s="961"/>
      <c r="I135" s="961"/>
      <c r="J135" s="961"/>
      <c r="K135" s="961"/>
      <c r="L135" s="961"/>
      <c r="M135" s="961"/>
      <c r="N135" s="102"/>
      <c r="O135" s="102"/>
      <c r="P135" s="102"/>
      <c r="Q135" s="102"/>
      <c r="R135" s="102"/>
      <c r="S135" s="102"/>
      <c r="T135" s="102"/>
      <c r="U135" s="102"/>
      <c r="V135" s="102"/>
      <c r="W135" s="102"/>
    </row>
    <row r="136" spans="2:24" ht="15" customHeight="1">
      <c r="B136" s="957" t="s">
        <v>1122</v>
      </c>
      <c r="C136" s="958"/>
      <c r="D136" s="563" t="s">
        <v>1095</v>
      </c>
      <c r="E136" s="574"/>
      <c r="F136" s="568">
        <f>F111</f>
        <v>0</v>
      </c>
      <c r="G136" s="588"/>
      <c r="H136" s="574"/>
      <c r="I136" s="568">
        <f>I111</f>
        <v>0</v>
      </c>
      <c r="J136" s="588"/>
      <c r="K136" s="586">
        <f>F136-I136+P39-O39+P17</f>
        <v>0</v>
      </c>
      <c r="L136" s="588"/>
      <c r="M136" s="588"/>
      <c r="N136" s="102"/>
      <c r="O136" s="102"/>
      <c r="P136" s="102"/>
      <c r="Q136" s="102"/>
      <c r="R136" s="102"/>
      <c r="S136" s="102"/>
      <c r="T136" s="102"/>
      <c r="U136" s="102"/>
      <c r="V136" s="102"/>
      <c r="W136" s="102"/>
    </row>
    <row r="137" spans="2:24" ht="15" customHeight="1">
      <c r="B137" s="955">
        <f t="shared" ref="B137:B147" si="20">+B138-1</f>
        <v>1889</v>
      </c>
      <c r="C137" s="956"/>
      <c r="D137" s="563" t="s">
        <v>1096</v>
      </c>
      <c r="E137" s="600"/>
      <c r="F137" s="600"/>
      <c r="G137" s="595" t="str">
        <f t="shared" ref="G137:G148" si="21">IFERROR(F137/E137,"-")</f>
        <v>-</v>
      </c>
      <c r="H137" s="600"/>
      <c r="I137" s="600"/>
      <c r="J137" s="595" t="str">
        <f t="shared" ref="J137:J147" si="22">IFERROR(I137/H137,"-")</f>
        <v>-</v>
      </c>
      <c r="K137" s="586">
        <f t="shared" ref="K137:K147" si="23">+F137-I137</f>
        <v>0</v>
      </c>
      <c r="L137" s="586" t="str">
        <f t="shared" ref="L137:L147" si="24">IFERROR(K137-M137,"-")</f>
        <v>-</v>
      </c>
      <c r="M137" s="586" t="str">
        <f t="shared" ref="M137:M147" si="25">IFERROR(H137*(G137-J137),"-")</f>
        <v>-</v>
      </c>
      <c r="N137" s="102"/>
      <c r="O137" s="102"/>
      <c r="P137" s="102"/>
      <c r="Q137" s="102"/>
      <c r="R137" s="102"/>
      <c r="S137" s="102"/>
      <c r="T137" s="102"/>
      <c r="U137" s="102"/>
      <c r="V137" s="102"/>
      <c r="W137" s="102"/>
    </row>
    <row r="138" spans="2:24" ht="15" customHeight="1">
      <c r="B138" s="955">
        <f t="shared" si="20"/>
        <v>1890</v>
      </c>
      <c r="C138" s="956"/>
      <c r="D138" s="563" t="s">
        <v>1097</v>
      </c>
      <c r="E138" s="600"/>
      <c r="F138" s="600"/>
      <c r="G138" s="595" t="str">
        <f t="shared" si="21"/>
        <v>-</v>
      </c>
      <c r="H138" s="600"/>
      <c r="I138" s="600"/>
      <c r="J138" s="595" t="str">
        <f t="shared" si="22"/>
        <v>-</v>
      </c>
      <c r="K138" s="586">
        <f t="shared" si="23"/>
        <v>0</v>
      </c>
      <c r="L138" s="586" t="str">
        <f t="shared" si="24"/>
        <v>-</v>
      </c>
      <c r="M138" s="586" t="str">
        <f t="shared" si="25"/>
        <v>-</v>
      </c>
      <c r="N138" s="102"/>
      <c r="O138" s="102"/>
      <c r="P138" s="102"/>
      <c r="Q138" s="102"/>
      <c r="R138" s="102"/>
      <c r="S138" s="102"/>
      <c r="T138" s="102"/>
      <c r="U138" s="102"/>
      <c r="V138" s="102"/>
      <c r="W138" s="102"/>
    </row>
    <row r="139" spans="2:24" ht="15" customHeight="1">
      <c r="B139" s="955">
        <f t="shared" si="20"/>
        <v>1891</v>
      </c>
      <c r="C139" s="956"/>
      <c r="D139" s="563" t="s">
        <v>1098</v>
      </c>
      <c r="E139" s="600"/>
      <c r="F139" s="600"/>
      <c r="G139" s="595" t="str">
        <f t="shared" si="21"/>
        <v>-</v>
      </c>
      <c r="H139" s="600"/>
      <c r="I139" s="600"/>
      <c r="J139" s="595" t="str">
        <f t="shared" si="22"/>
        <v>-</v>
      </c>
      <c r="K139" s="586">
        <f t="shared" si="23"/>
        <v>0</v>
      </c>
      <c r="L139" s="586" t="str">
        <f t="shared" si="24"/>
        <v>-</v>
      </c>
      <c r="M139" s="586" t="str">
        <f t="shared" si="25"/>
        <v>-</v>
      </c>
      <c r="N139" s="102"/>
      <c r="O139" s="102"/>
      <c r="P139" s="102"/>
      <c r="Q139" s="102"/>
      <c r="R139" s="102"/>
      <c r="S139" s="102"/>
      <c r="T139" s="102"/>
      <c r="U139" s="102"/>
      <c r="V139" s="102"/>
      <c r="W139" s="102"/>
    </row>
    <row r="140" spans="2:24" ht="15" customHeight="1">
      <c r="B140" s="955">
        <f t="shared" si="20"/>
        <v>1892</v>
      </c>
      <c r="C140" s="956"/>
      <c r="D140" s="563" t="s">
        <v>1099</v>
      </c>
      <c r="E140" s="600"/>
      <c r="F140" s="600"/>
      <c r="G140" s="595" t="str">
        <f t="shared" si="21"/>
        <v>-</v>
      </c>
      <c r="H140" s="600"/>
      <c r="I140" s="600"/>
      <c r="J140" s="595" t="str">
        <f t="shared" si="22"/>
        <v>-</v>
      </c>
      <c r="K140" s="586">
        <f t="shared" si="23"/>
        <v>0</v>
      </c>
      <c r="L140" s="586" t="str">
        <f t="shared" si="24"/>
        <v>-</v>
      </c>
      <c r="M140" s="586" t="str">
        <f t="shared" si="25"/>
        <v>-</v>
      </c>
      <c r="N140" s="102"/>
      <c r="O140" s="102"/>
      <c r="P140" s="102"/>
      <c r="Q140" s="102"/>
      <c r="R140" s="102"/>
      <c r="S140" s="102"/>
      <c r="T140" s="102"/>
      <c r="U140" s="102"/>
      <c r="V140" s="102"/>
      <c r="W140" s="102"/>
    </row>
    <row r="141" spans="2:24" ht="15" customHeight="1">
      <c r="B141" s="955">
        <f t="shared" si="20"/>
        <v>1893</v>
      </c>
      <c r="C141" s="956"/>
      <c r="D141" s="563" t="s">
        <v>1100</v>
      </c>
      <c r="E141" s="600"/>
      <c r="F141" s="600"/>
      <c r="G141" s="595" t="str">
        <f t="shared" si="21"/>
        <v>-</v>
      </c>
      <c r="H141" s="600"/>
      <c r="I141" s="600"/>
      <c r="J141" s="595" t="str">
        <f t="shared" si="22"/>
        <v>-</v>
      </c>
      <c r="K141" s="586">
        <f t="shared" si="23"/>
        <v>0</v>
      </c>
      <c r="L141" s="586" t="str">
        <f t="shared" si="24"/>
        <v>-</v>
      </c>
      <c r="M141" s="586" t="str">
        <f t="shared" si="25"/>
        <v>-</v>
      </c>
      <c r="N141" s="102"/>
      <c r="O141" s="102"/>
      <c r="P141" s="102"/>
      <c r="Q141" s="102"/>
      <c r="R141" s="102"/>
      <c r="S141" s="102"/>
      <c r="T141" s="102"/>
      <c r="U141" s="102"/>
      <c r="V141" s="102"/>
      <c r="W141" s="102"/>
    </row>
    <row r="142" spans="2:24" ht="15" customHeight="1">
      <c r="B142" s="955">
        <f t="shared" si="20"/>
        <v>1894</v>
      </c>
      <c r="C142" s="956"/>
      <c r="D142" s="563" t="s">
        <v>1101</v>
      </c>
      <c r="E142" s="600"/>
      <c r="F142" s="600"/>
      <c r="G142" s="595" t="str">
        <f t="shared" si="21"/>
        <v>-</v>
      </c>
      <c r="H142" s="600"/>
      <c r="I142" s="600"/>
      <c r="J142" s="595" t="str">
        <f t="shared" si="22"/>
        <v>-</v>
      </c>
      <c r="K142" s="586">
        <f t="shared" si="23"/>
        <v>0</v>
      </c>
      <c r="L142" s="586" t="str">
        <f t="shared" si="24"/>
        <v>-</v>
      </c>
      <c r="M142" s="586" t="str">
        <f t="shared" si="25"/>
        <v>-</v>
      </c>
      <c r="N142" s="102"/>
      <c r="O142" s="102"/>
      <c r="P142" s="102"/>
      <c r="Q142" s="102"/>
      <c r="R142" s="102"/>
      <c r="S142" s="102"/>
      <c r="T142" s="102"/>
      <c r="U142" s="102"/>
      <c r="V142" s="102"/>
      <c r="W142" s="102"/>
    </row>
    <row r="143" spans="2:24" ht="15" customHeight="1">
      <c r="B143" s="955">
        <f t="shared" si="20"/>
        <v>1895</v>
      </c>
      <c r="C143" s="956"/>
      <c r="D143" s="563" t="s">
        <v>1102</v>
      </c>
      <c r="E143" s="600"/>
      <c r="F143" s="600"/>
      <c r="G143" s="595" t="str">
        <f t="shared" si="21"/>
        <v>-</v>
      </c>
      <c r="H143" s="600"/>
      <c r="I143" s="600"/>
      <c r="J143" s="595" t="str">
        <f t="shared" si="22"/>
        <v>-</v>
      </c>
      <c r="K143" s="586">
        <f t="shared" si="23"/>
        <v>0</v>
      </c>
      <c r="L143" s="586" t="str">
        <f t="shared" si="24"/>
        <v>-</v>
      </c>
      <c r="M143" s="586" t="str">
        <f t="shared" si="25"/>
        <v>-</v>
      </c>
      <c r="N143" s="102"/>
      <c r="O143" s="102"/>
      <c r="P143" s="102"/>
      <c r="Q143" s="102"/>
      <c r="R143" s="102"/>
      <c r="S143" s="102"/>
      <c r="T143" s="102"/>
      <c r="U143" s="102"/>
      <c r="V143" s="102"/>
      <c r="W143" s="102"/>
    </row>
    <row r="144" spans="2:24" ht="15" customHeight="1">
      <c r="B144" s="955">
        <f t="shared" si="20"/>
        <v>1896</v>
      </c>
      <c r="C144" s="956"/>
      <c r="D144" s="563" t="s">
        <v>1103</v>
      </c>
      <c r="E144" s="600"/>
      <c r="F144" s="600"/>
      <c r="G144" s="595" t="str">
        <f t="shared" si="21"/>
        <v>-</v>
      </c>
      <c r="H144" s="600"/>
      <c r="I144" s="600"/>
      <c r="J144" s="595" t="str">
        <f t="shared" si="22"/>
        <v>-</v>
      </c>
      <c r="K144" s="586">
        <f t="shared" si="23"/>
        <v>0</v>
      </c>
      <c r="L144" s="586" t="str">
        <f t="shared" si="24"/>
        <v>-</v>
      </c>
      <c r="M144" s="586" t="str">
        <f t="shared" si="25"/>
        <v>-</v>
      </c>
      <c r="N144" s="102"/>
      <c r="O144" s="102"/>
      <c r="P144" s="102"/>
      <c r="Q144" s="102"/>
      <c r="R144" s="102"/>
      <c r="S144" s="102"/>
      <c r="T144" s="102"/>
      <c r="U144" s="102"/>
      <c r="V144" s="102"/>
      <c r="W144" s="102"/>
    </row>
    <row r="145" spans="1:23" ht="15" customHeight="1">
      <c r="B145" s="955">
        <f t="shared" si="20"/>
        <v>1897</v>
      </c>
      <c r="C145" s="956"/>
      <c r="D145" s="563" t="s">
        <v>1104</v>
      </c>
      <c r="E145" s="600"/>
      <c r="F145" s="600"/>
      <c r="G145" s="595" t="str">
        <f t="shared" si="21"/>
        <v>-</v>
      </c>
      <c r="H145" s="600"/>
      <c r="I145" s="600"/>
      <c r="J145" s="595" t="str">
        <f t="shared" si="22"/>
        <v>-</v>
      </c>
      <c r="K145" s="586">
        <f t="shared" si="23"/>
        <v>0</v>
      </c>
      <c r="L145" s="586" t="str">
        <f t="shared" si="24"/>
        <v>-</v>
      </c>
      <c r="M145" s="586" t="str">
        <f t="shared" si="25"/>
        <v>-</v>
      </c>
      <c r="N145" s="102"/>
      <c r="O145" s="102"/>
      <c r="P145" s="102"/>
      <c r="Q145" s="102"/>
      <c r="R145" s="102"/>
      <c r="S145" s="102"/>
      <c r="T145" s="102"/>
      <c r="U145" s="102"/>
      <c r="V145" s="102"/>
      <c r="W145" s="102"/>
    </row>
    <row r="146" spans="1:23" ht="15" customHeight="1">
      <c r="B146" s="955">
        <f t="shared" si="20"/>
        <v>1898</v>
      </c>
      <c r="C146" s="956"/>
      <c r="D146" s="563" t="s">
        <v>1105</v>
      </c>
      <c r="E146" s="600"/>
      <c r="F146" s="600"/>
      <c r="G146" s="595" t="str">
        <f t="shared" si="21"/>
        <v>-</v>
      </c>
      <c r="H146" s="600"/>
      <c r="I146" s="600"/>
      <c r="J146" s="595" t="str">
        <f t="shared" si="22"/>
        <v>-</v>
      </c>
      <c r="K146" s="586">
        <f t="shared" si="23"/>
        <v>0</v>
      </c>
      <c r="L146" s="586" t="str">
        <f t="shared" si="24"/>
        <v>-</v>
      </c>
      <c r="M146" s="586" t="str">
        <f t="shared" si="25"/>
        <v>-</v>
      </c>
      <c r="N146" s="102"/>
      <c r="O146" s="102"/>
      <c r="P146" s="102"/>
      <c r="Q146" s="102"/>
      <c r="R146" s="102"/>
      <c r="S146" s="102"/>
      <c r="T146" s="102"/>
      <c r="U146" s="102"/>
      <c r="V146" s="102"/>
      <c r="W146" s="102"/>
    </row>
    <row r="147" spans="1:23" ht="15" customHeight="1">
      <c r="B147" s="955">
        <f t="shared" si="20"/>
        <v>1899</v>
      </c>
      <c r="C147" s="956"/>
      <c r="D147" s="563" t="s">
        <v>1106</v>
      </c>
      <c r="E147" s="600"/>
      <c r="F147" s="600"/>
      <c r="G147" s="595" t="str">
        <f t="shared" si="21"/>
        <v>-</v>
      </c>
      <c r="H147" s="600"/>
      <c r="I147" s="600"/>
      <c r="J147" s="595" t="str">
        <f t="shared" si="22"/>
        <v>-</v>
      </c>
      <c r="K147" s="586">
        <f t="shared" si="23"/>
        <v>0</v>
      </c>
      <c r="L147" s="586" t="str">
        <f t="shared" si="24"/>
        <v>-</v>
      </c>
      <c r="M147" s="586" t="str">
        <f t="shared" si="25"/>
        <v>-</v>
      </c>
      <c r="N147" s="102"/>
      <c r="O147" s="102"/>
      <c r="P147" s="102"/>
      <c r="Q147" s="102"/>
      <c r="R147" s="102"/>
      <c r="S147" s="102"/>
      <c r="T147" s="102"/>
      <c r="U147" s="102"/>
      <c r="V147" s="102"/>
      <c r="W147" s="102"/>
    </row>
    <row r="148" spans="1:23" ht="15" customHeight="1">
      <c r="B148" s="955">
        <f>YEAR(C3)</f>
        <v>1900</v>
      </c>
      <c r="C148" s="956"/>
      <c r="D148" s="563" t="s">
        <v>1107</v>
      </c>
      <c r="E148" s="600"/>
      <c r="F148" s="600"/>
      <c r="G148" s="595" t="str">
        <f t="shared" si="21"/>
        <v>-</v>
      </c>
      <c r="H148" s="574"/>
      <c r="I148" s="574"/>
      <c r="J148" s="588"/>
      <c r="K148" s="588"/>
      <c r="L148" s="588"/>
      <c r="M148" s="588"/>
      <c r="N148" s="102"/>
      <c r="O148" s="102"/>
      <c r="P148" s="102"/>
      <c r="Q148" s="102"/>
      <c r="R148" s="102"/>
      <c r="S148" s="102"/>
      <c r="T148" s="102"/>
      <c r="U148" s="102"/>
      <c r="V148" s="102"/>
      <c r="W148" s="102"/>
    </row>
    <row r="149" spans="1:23" ht="15" customHeight="1">
      <c r="B149" s="957" t="s">
        <v>1109</v>
      </c>
      <c r="C149" s="958"/>
      <c r="D149" s="563" t="s">
        <v>1110</v>
      </c>
      <c r="E149" s="601"/>
      <c r="F149" s="601"/>
      <c r="G149" s="601"/>
      <c r="H149" s="601"/>
      <c r="I149" s="601"/>
      <c r="J149" s="601"/>
      <c r="K149" s="586">
        <f>SUM(K137:K147)</f>
        <v>0</v>
      </c>
      <c r="L149" s="586">
        <f t="shared" ref="L149:M149" si="26">SUM(L137:L147)</f>
        <v>0</v>
      </c>
      <c r="M149" s="586">
        <f t="shared" si="26"/>
        <v>0</v>
      </c>
      <c r="N149" s="102"/>
      <c r="O149" s="102"/>
      <c r="P149" s="102"/>
      <c r="Q149" s="102"/>
      <c r="R149" s="102"/>
      <c r="S149" s="102"/>
      <c r="T149" s="102"/>
      <c r="U149" s="102"/>
      <c r="V149" s="102"/>
      <c r="W149" s="102"/>
    </row>
    <row r="150" spans="1:23" ht="15" customHeight="1">
      <c r="A150" s="557"/>
      <c r="B150" s="557"/>
      <c r="C150" s="557"/>
      <c r="D150" s="603"/>
      <c r="E150" s="603"/>
      <c r="F150" s="603"/>
      <c r="G150" s="603"/>
      <c r="H150" s="603"/>
      <c r="I150" s="603"/>
      <c r="J150" s="603"/>
      <c r="K150" s="603"/>
    </row>
    <row r="151" spans="1:23" ht="12.75" customHeight="1">
      <c r="A151" s="557"/>
      <c r="B151" s="557"/>
      <c r="C151" s="557"/>
      <c r="F151" s="603"/>
      <c r="G151" s="603"/>
      <c r="H151" s="603"/>
      <c r="I151" s="603"/>
      <c r="J151" s="603"/>
      <c r="K151" s="603"/>
    </row>
    <row r="158" spans="1:23" ht="12.75" customHeight="1">
      <c r="D158" s="603"/>
      <c r="E158" s="603"/>
    </row>
    <row r="179" ht="22.5" customHeight="1"/>
  </sheetData>
  <sheetProtection insertHyperlinks="0"/>
  <mergeCells count="189">
    <mergeCell ref="B23:C23"/>
    <mergeCell ref="C2:D2"/>
    <mergeCell ref="C3:D3"/>
    <mergeCell ref="C4:D4"/>
    <mergeCell ref="C5:D5"/>
    <mergeCell ref="C6:D6"/>
    <mergeCell ref="C7:D7"/>
    <mergeCell ref="E8:L8"/>
    <mergeCell ref="B13:C14"/>
    <mergeCell ref="D13:P14"/>
    <mergeCell ref="B24:C24"/>
    <mergeCell ref="B25:C25"/>
    <mergeCell ref="B26:C26"/>
    <mergeCell ref="B27:C27"/>
    <mergeCell ref="P15:P16"/>
    <mergeCell ref="B17:C17"/>
    <mergeCell ref="B18:C18"/>
    <mergeCell ref="B19:C19"/>
    <mergeCell ref="B20:C20"/>
    <mergeCell ref="B21:C21"/>
    <mergeCell ref="J15:J16"/>
    <mergeCell ref="K15:K16"/>
    <mergeCell ref="L15:L16"/>
    <mergeCell ref="M15:M16"/>
    <mergeCell ref="N15:N16"/>
    <mergeCell ref="O15:O16"/>
    <mergeCell ref="B15:C16"/>
    <mergeCell ref="D15:D16"/>
    <mergeCell ref="E15:E16"/>
    <mergeCell ref="F15:F16"/>
    <mergeCell ref="G15:G16"/>
    <mergeCell ref="H15:H16"/>
    <mergeCell ref="I15:I16"/>
    <mergeCell ref="B22:C22"/>
    <mergeCell ref="B28:C28"/>
    <mergeCell ref="B29:C29"/>
    <mergeCell ref="B30:C30"/>
    <mergeCell ref="B35:C36"/>
    <mergeCell ref="D35:P36"/>
    <mergeCell ref="B37:C38"/>
    <mergeCell ref="D37:D38"/>
    <mergeCell ref="E37:E38"/>
    <mergeCell ref="F37:F38"/>
    <mergeCell ref="G37:G38"/>
    <mergeCell ref="N37:N38"/>
    <mergeCell ref="O37:O38"/>
    <mergeCell ref="P37:P38"/>
    <mergeCell ref="B39:C39"/>
    <mergeCell ref="B40:C40"/>
    <mergeCell ref="B41:C41"/>
    <mergeCell ref="H37:H38"/>
    <mergeCell ref="I37:I38"/>
    <mergeCell ref="J37:J38"/>
    <mergeCell ref="K37:K38"/>
    <mergeCell ref="L37:L38"/>
    <mergeCell ref="M37:M38"/>
    <mergeCell ref="B48:C48"/>
    <mergeCell ref="B49:C49"/>
    <mergeCell ref="B50:C50"/>
    <mergeCell ref="B51:C51"/>
    <mergeCell ref="B52:C52"/>
    <mergeCell ref="B57:C58"/>
    <mergeCell ref="B42:C42"/>
    <mergeCell ref="B43:C43"/>
    <mergeCell ref="B44:C44"/>
    <mergeCell ref="B45:C45"/>
    <mergeCell ref="B46:C46"/>
    <mergeCell ref="B47:C47"/>
    <mergeCell ref="L59:L60"/>
    <mergeCell ref="M59:M60"/>
    <mergeCell ref="N59:N60"/>
    <mergeCell ref="O59:O60"/>
    <mergeCell ref="P59:P60"/>
    <mergeCell ref="B61:C61"/>
    <mergeCell ref="D57:P58"/>
    <mergeCell ref="B59:C60"/>
    <mergeCell ref="D59:D60"/>
    <mergeCell ref="E59:E60"/>
    <mergeCell ref="F59:F60"/>
    <mergeCell ref="G59:G60"/>
    <mergeCell ref="H59:H60"/>
    <mergeCell ref="I59:I60"/>
    <mergeCell ref="J59:J60"/>
    <mergeCell ref="K59:K60"/>
    <mergeCell ref="B68:C68"/>
    <mergeCell ref="B69:C69"/>
    <mergeCell ref="B70:C70"/>
    <mergeCell ref="B71:C71"/>
    <mergeCell ref="B72:C72"/>
    <mergeCell ref="B73:C73"/>
    <mergeCell ref="B62:C62"/>
    <mergeCell ref="B63:C63"/>
    <mergeCell ref="B64:C64"/>
    <mergeCell ref="B65:C65"/>
    <mergeCell ref="B66:C66"/>
    <mergeCell ref="B67:C67"/>
    <mergeCell ref="B74:C74"/>
    <mergeCell ref="B81:C82"/>
    <mergeCell ref="D81:P82"/>
    <mergeCell ref="R81:R84"/>
    <mergeCell ref="T81:T84"/>
    <mergeCell ref="U81:U84"/>
    <mergeCell ref="L83:L84"/>
    <mergeCell ref="M83:M84"/>
    <mergeCell ref="N83:N84"/>
    <mergeCell ref="O83:O84"/>
    <mergeCell ref="P83:P84"/>
    <mergeCell ref="B85:C85"/>
    <mergeCell ref="B86:C86"/>
    <mergeCell ref="B87:C87"/>
    <mergeCell ref="B88:C88"/>
    <mergeCell ref="B89:C89"/>
    <mergeCell ref="W81:W84"/>
    <mergeCell ref="B83:C84"/>
    <mergeCell ref="D83:D84"/>
    <mergeCell ref="E83:E84"/>
    <mergeCell ref="F83:F84"/>
    <mergeCell ref="G83:G84"/>
    <mergeCell ref="H83:H84"/>
    <mergeCell ref="I83:I84"/>
    <mergeCell ref="J83:J84"/>
    <mergeCell ref="K83:K84"/>
    <mergeCell ref="B96:C96"/>
    <mergeCell ref="B97:C97"/>
    <mergeCell ref="B98:C98"/>
    <mergeCell ref="B107:C108"/>
    <mergeCell ref="D107:D110"/>
    <mergeCell ref="E107:G107"/>
    <mergeCell ref="B90:C90"/>
    <mergeCell ref="B91:C91"/>
    <mergeCell ref="B92:C92"/>
    <mergeCell ref="B93:C93"/>
    <mergeCell ref="B94:C94"/>
    <mergeCell ref="B95:C95"/>
    <mergeCell ref="M108:M110"/>
    <mergeCell ref="B109:C110"/>
    <mergeCell ref="B111:C111"/>
    <mergeCell ref="B112:C112"/>
    <mergeCell ref="B113:C113"/>
    <mergeCell ref="B114:C114"/>
    <mergeCell ref="H107:J107"/>
    <mergeCell ref="K107:M107"/>
    <mergeCell ref="E108:E110"/>
    <mergeCell ref="F108:F110"/>
    <mergeCell ref="G108:G110"/>
    <mergeCell ref="H108:H110"/>
    <mergeCell ref="I108:I110"/>
    <mergeCell ref="J108:J110"/>
    <mergeCell ref="K108:K110"/>
    <mergeCell ref="L108:L110"/>
    <mergeCell ref="B121:C121"/>
    <mergeCell ref="B122:C122"/>
    <mergeCell ref="B123:C123"/>
    <mergeCell ref="B124:C124"/>
    <mergeCell ref="B132:C133"/>
    <mergeCell ref="D132:D135"/>
    <mergeCell ref="B115:C115"/>
    <mergeCell ref="B116:C116"/>
    <mergeCell ref="B117:C117"/>
    <mergeCell ref="B118:C118"/>
    <mergeCell ref="B119:C119"/>
    <mergeCell ref="B120:C120"/>
    <mergeCell ref="L133:L135"/>
    <mergeCell ref="M133:M135"/>
    <mergeCell ref="B134:C135"/>
    <mergeCell ref="B136:C136"/>
    <mergeCell ref="B137:C137"/>
    <mergeCell ref="B138:C138"/>
    <mergeCell ref="E132:G132"/>
    <mergeCell ref="H132:J132"/>
    <mergeCell ref="K132:M132"/>
    <mergeCell ref="E133:E135"/>
    <mergeCell ref="F133:F135"/>
    <mergeCell ref="G133:G135"/>
    <mergeCell ref="H133:H135"/>
    <mergeCell ref="I133:I135"/>
    <mergeCell ref="J133:J135"/>
    <mergeCell ref="K133:K135"/>
    <mergeCell ref="B145:C145"/>
    <mergeCell ref="B146:C146"/>
    <mergeCell ref="B147:C147"/>
    <mergeCell ref="B148:C148"/>
    <mergeCell ref="B149:C149"/>
    <mergeCell ref="B139:C139"/>
    <mergeCell ref="B140:C140"/>
    <mergeCell ref="B141:C141"/>
    <mergeCell ref="B142:C142"/>
    <mergeCell ref="B143:C143"/>
    <mergeCell ref="B144:C144"/>
  </mergeCells>
  <phoneticPr fontId="46" type="noConversion"/>
  <conditionalFormatting sqref="R30">
    <cfRule type="cellIs" dxfId="112" priority="10" operator="equal">
      <formula>"OK"</formula>
    </cfRule>
    <cfRule type="expression" dxfId="111" priority="11">
      <formula>OR(R30="Error",R30="ERROR")</formula>
    </cfRule>
    <cfRule type="cellIs" dxfId="110" priority="12" operator="equal">
      <formula>"Warning"</formula>
    </cfRule>
  </conditionalFormatting>
  <conditionalFormatting sqref="R52">
    <cfRule type="cellIs" dxfId="109" priority="7" operator="equal">
      <formula>"OK"</formula>
    </cfRule>
    <cfRule type="expression" dxfId="108" priority="8">
      <formula>OR(R52="Error",R52="ERROR")</formula>
    </cfRule>
    <cfRule type="cellIs" dxfId="107" priority="9" operator="equal">
      <formula>"Warning"</formula>
    </cfRule>
  </conditionalFormatting>
  <conditionalFormatting sqref="R74">
    <cfRule type="cellIs" dxfId="106" priority="4" operator="equal">
      <formula>"OK"</formula>
    </cfRule>
    <cfRule type="expression" dxfId="105" priority="5">
      <formula>OR(R74="Error",R74="ERROR")</formula>
    </cfRule>
    <cfRule type="cellIs" dxfId="104" priority="6" operator="equal">
      <formula>"Warning"</formula>
    </cfRule>
  </conditionalFormatting>
  <conditionalFormatting sqref="R102">
    <cfRule type="cellIs" dxfId="103" priority="1" operator="equal">
      <formula>"OK"</formula>
    </cfRule>
    <cfRule type="expression" dxfId="102" priority="2">
      <formula>OR(R102="Error",R102="ERROR")</formula>
    </cfRule>
    <cfRule type="cellIs" dxfId="101" priority="3" operator="equal">
      <formula>"Warning"</formula>
    </cfRule>
  </conditionalFormatting>
  <dataValidations count="5">
    <dataValidation allowBlank="1" showInputMessage="1" showErrorMessage="1" error="Please enter integer" sqref="R85" xr:uid="{00000000-0002-0000-1A00-000000000000}"/>
    <dataValidation type="whole" allowBlank="1" showInputMessage="1" showErrorMessage="1" error="Please enter integer" sqref="S84:S96 E62:P62 F63:P63 G64:P64 H65:P65 I66:P66 J67:P67 K68:P68 L69:P69 M70:P70 N71:P71 O72 R100 R86:R96 Q84:Q96 P72:P73" xr:uid="{00000000-0002-0000-1A00-000001000000}">
      <formula1>-999999999999999</formula1>
      <formula2>999999999999999</formula2>
    </dataValidation>
    <dataValidation type="whole" allowBlank="1" showInputMessage="1" showErrorMessage="1" sqref="E74:P74 E52:P54 E30:P30 R98 G124:M124 G149:M149 D158:E158 D150:K150 F151:K151" xr:uid="{00000000-0002-0000-1A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A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A00-000004000000}">
      <formula1>-99999999999</formula1>
      <formula2>99999999999</formula2>
    </dataValidation>
  </dataValidations>
  <pageMargins left="0.25" right="0.25" top="0.75" bottom="0.75" header="0.3" footer="0.3"/>
  <pageSetup paperSize="8" scale="58" fitToHeight="0" orientation="landscape" r:id="rId1"/>
  <rowBreaks count="1" manualBreakCount="1">
    <brk id="76" max="2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pageSetUpPr fitToPage="1"/>
  </sheetPr>
  <dimension ref="A1:X150"/>
  <sheetViews>
    <sheetView topLeftCell="B1" zoomScaleNormal="100" workbookViewId="0">
      <selection activeCell="B1" sqref="B1"/>
    </sheetView>
  </sheetViews>
  <sheetFormatPr defaultColWidth="9.42578125" defaultRowHeight="12.75"/>
  <cols>
    <col min="1" max="1" width="2.42578125" style="92" hidden="1" customWidth="1"/>
    <col min="2" max="3" width="18.7109375" style="92" customWidth="1"/>
    <col min="4" max="4" width="15.7109375" style="92" customWidth="1"/>
    <col min="5" max="16" width="17.7109375" style="92" customWidth="1"/>
    <col min="17" max="17" width="2.42578125" style="92" customWidth="1"/>
    <col min="18" max="18" width="15.7109375" style="92" customWidth="1"/>
    <col min="19" max="19" width="2.42578125" style="92" customWidth="1"/>
    <col min="20" max="21" width="17.7109375" style="92" customWidth="1"/>
    <col min="22" max="22" width="2.42578125" style="92" customWidth="1"/>
    <col min="23" max="23" width="15.28515625" style="92" customWidth="1"/>
    <col min="24" max="24" width="3.42578125" style="92" customWidth="1"/>
    <col min="25" max="16384" width="9.42578125" style="88"/>
  </cols>
  <sheetData>
    <row r="1" spans="1:24" ht="17.25" customHeight="1">
      <c r="B1" s="67" t="s">
        <v>1143</v>
      </c>
      <c r="C1" s="99"/>
      <c r="D1" s="99"/>
      <c r="E1" s="99"/>
      <c r="F1" s="99"/>
      <c r="G1" s="99"/>
      <c r="H1" s="99"/>
      <c r="I1" s="99"/>
      <c r="J1" s="99"/>
      <c r="K1" s="99"/>
      <c r="L1" s="99"/>
      <c r="M1" s="99"/>
      <c r="N1" s="99"/>
      <c r="O1" s="99"/>
      <c r="P1" s="99"/>
      <c r="Q1" s="99"/>
      <c r="R1" s="99"/>
      <c r="S1" s="99"/>
      <c r="T1" s="99"/>
      <c r="U1" s="99"/>
      <c r="V1" s="99"/>
      <c r="W1" s="99"/>
      <c r="X1" s="99"/>
    </row>
    <row r="2" spans="1:24" ht="15" customHeight="1">
      <c r="B2" s="435" t="s">
        <v>174</v>
      </c>
      <c r="C2" s="1022"/>
      <c r="D2" s="1022"/>
      <c r="E2" s="36"/>
      <c r="F2" s="36"/>
      <c r="G2" s="36"/>
      <c r="H2" s="36"/>
      <c r="I2" s="36"/>
      <c r="J2" s="36"/>
      <c r="K2" s="36"/>
      <c r="L2" s="36"/>
      <c r="M2" s="36"/>
    </row>
    <row r="3" spans="1:24" ht="15" customHeight="1">
      <c r="B3" s="435" t="s">
        <v>175</v>
      </c>
      <c r="C3" s="1023"/>
      <c r="D3" s="1023"/>
      <c r="E3" s="36"/>
      <c r="F3" s="36"/>
      <c r="G3" s="36"/>
      <c r="H3" s="36"/>
      <c r="I3" s="36"/>
      <c r="J3" s="36"/>
      <c r="K3" s="36"/>
      <c r="L3" s="36"/>
      <c r="M3" s="36"/>
    </row>
    <row r="4" spans="1:24" ht="15" customHeight="1">
      <c r="B4" s="435" t="s">
        <v>176</v>
      </c>
      <c r="C4" s="1024"/>
      <c r="D4" s="1024"/>
      <c r="E4" s="36"/>
      <c r="F4" s="36"/>
      <c r="G4" s="36"/>
      <c r="H4" s="36"/>
      <c r="I4" s="36"/>
      <c r="J4" s="36"/>
      <c r="K4" s="36"/>
      <c r="L4" s="36"/>
      <c r="M4" s="36"/>
    </row>
    <row r="5" spans="1:24" ht="15" customHeight="1">
      <c r="B5" s="435" t="s">
        <v>1087</v>
      </c>
      <c r="C5" s="1025"/>
      <c r="D5" s="1025"/>
      <c r="E5" s="36"/>
      <c r="F5" s="36"/>
      <c r="G5" s="36"/>
      <c r="H5" s="36"/>
      <c r="I5" s="36"/>
      <c r="J5" s="36"/>
      <c r="K5" s="36"/>
      <c r="L5" s="36"/>
      <c r="M5" s="36"/>
    </row>
    <row r="6" spans="1:24" ht="15" customHeight="1">
      <c r="B6" s="435" t="s">
        <v>1088</v>
      </c>
      <c r="C6" s="1025"/>
      <c r="D6" s="1025"/>
      <c r="E6" s="556"/>
      <c r="F6" s="556"/>
      <c r="G6" s="556"/>
      <c r="H6" s="556"/>
      <c r="I6" s="556"/>
      <c r="J6" s="556"/>
      <c r="K6" s="556"/>
      <c r="L6" s="556"/>
      <c r="M6" s="556"/>
    </row>
    <row r="7" spans="1:24" ht="15" customHeight="1">
      <c r="B7" s="435" t="s">
        <v>1089</v>
      </c>
      <c r="C7" s="1026"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1026"/>
      <c r="M7" s="556"/>
    </row>
    <row r="8" spans="1:24" ht="15" hidden="1" customHeight="1">
      <c r="C8" s="557"/>
      <c r="D8" s="556"/>
      <c r="E8" s="604"/>
      <c r="F8" s="604"/>
      <c r="G8" s="604"/>
      <c r="H8" s="604"/>
      <c r="I8" s="604"/>
      <c r="J8" s="604"/>
      <c r="K8" s="604"/>
      <c r="L8" s="604"/>
      <c r="M8" s="556"/>
    </row>
    <row r="9" spans="1:24" ht="15" hidden="1" customHeight="1">
      <c r="A9" s="557"/>
      <c r="B9" s="557"/>
      <c r="C9" s="557"/>
      <c r="D9" s="556"/>
      <c r="E9" s="556"/>
      <c r="J9" s="556"/>
      <c r="K9" s="556"/>
      <c r="L9" s="556"/>
      <c r="M9" s="556"/>
    </row>
    <row r="10" spans="1:24" ht="15" customHeight="1">
      <c r="B10" s="558" t="s">
        <v>177</v>
      </c>
      <c r="C10" s="557"/>
      <c r="D10" s="556"/>
      <c r="E10" s="556"/>
      <c r="F10" s="556"/>
      <c r="G10" s="556"/>
      <c r="H10" s="556"/>
      <c r="I10" s="556"/>
      <c r="J10" s="556"/>
      <c r="K10" s="556"/>
      <c r="L10" s="556"/>
      <c r="M10" s="556"/>
    </row>
    <row r="11" spans="1:24" s="106" customFormat="1" ht="15" customHeight="1">
      <c r="A11" s="605"/>
      <c r="B11" s="559" t="s">
        <v>1144</v>
      </c>
      <c r="C11" s="606"/>
      <c r="D11" s="606"/>
      <c r="E11" s="606"/>
      <c r="F11" s="606"/>
      <c r="G11" s="606"/>
      <c r="H11" s="606"/>
      <c r="I11" s="606"/>
      <c r="J11" s="606"/>
      <c r="K11" s="606"/>
      <c r="L11" s="606"/>
      <c r="M11" s="606"/>
      <c r="N11" s="606"/>
      <c r="O11" s="606"/>
      <c r="P11" s="100"/>
      <c r="Q11" s="100"/>
      <c r="R11" s="100"/>
      <c r="S11" s="100"/>
      <c r="T11" s="100"/>
      <c r="U11" s="100"/>
      <c r="V11" s="100"/>
      <c r="W11" s="100"/>
      <c r="X11" s="100"/>
    </row>
    <row r="12" spans="1:24" ht="15" customHeight="1">
      <c r="B12" s="561"/>
      <c r="C12" s="562"/>
      <c r="D12" s="602"/>
      <c r="E12" s="563" t="s">
        <v>1091</v>
      </c>
      <c r="F12" s="563" t="s">
        <v>182</v>
      </c>
      <c r="G12" s="563" t="s">
        <v>183</v>
      </c>
      <c r="H12" s="563" t="s">
        <v>184</v>
      </c>
      <c r="I12" s="563" t="s">
        <v>185</v>
      </c>
      <c r="J12" s="563" t="s">
        <v>186</v>
      </c>
      <c r="K12" s="563" t="s">
        <v>187</v>
      </c>
      <c r="L12" s="563" t="s">
        <v>188</v>
      </c>
      <c r="M12" s="563" t="s">
        <v>189</v>
      </c>
      <c r="N12" s="563" t="s">
        <v>190</v>
      </c>
      <c r="O12" s="563" t="s">
        <v>191</v>
      </c>
      <c r="P12" s="563" t="s">
        <v>192</v>
      </c>
      <c r="Q12" s="102"/>
      <c r="R12" s="102"/>
      <c r="S12" s="102"/>
      <c r="T12" s="102"/>
      <c r="U12" s="102"/>
      <c r="V12" s="102"/>
      <c r="W12" s="102"/>
    </row>
    <row r="13" spans="1:24" ht="15" customHeight="1">
      <c r="B13" s="969" t="e">
        <f>$C$7</f>
        <v>#N/A</v>
      </c>
      <c r="C13" s="970"/>
      <c r="D13" s="1008" t="s">
        <v>1092</v>
      </c>
      <c r="E13" s="1009"/>
      <c r="F13" s="1009"/>
      <c r="G13" s="1009"/>
      <c r="H13" s="1009"/>
      <c r="I13" s="1009"/>
      <c r="J13" s="1009"/>
      <c r="K13" s="1009"/>
      <c r="L13" s="1009"/>
      <c r="M13" s="1009"/>
      <c r="N13" s="1009"/>
      <c r="O13" s="1009"/>
      <c r="P13" s="1010"/>
      <c r="Q13" s="102"/>
      <c r="R13" s="102"/>
      <c r="S13" s="102"/>
      <c r="T13" s="102"/>
      <c r="U13" s="102"/>
      <c r="V13" s="102"/>
      <c r="W13" s="102"/>
    </row>
    <row r="14" spans="1:24" ht="15" customHeight="1">
      <c r="B14" s="971"/>
      <c r="C14" s="972"/>
      <c r="D14" s="1011"/>
      <c r="E14" s="1012"/>
      <c r="F14" s="1012"/>
      <c r="G14" s="1012"/>
      <c r="H14" s="1012"/>
      <c r="I14" s="1012"/>
      <c r="J14" s="1012"/>
      <c r="K14" s="1012"/>
      <c r="L14" s="1012"/>
      <c r="M14" s="1012"/>
      <c r="N14" s="1012"/>
      <c r="O14" s="1012"/>
      <c r="P14" s="1013"/>
      <c r="Q14" s="102"/>
      <c r="R14" s="102"/>
      <c r="S14" s="102"/>
      <c r="T14" s="102"/>
      <c r="U14" s="102"/>
      <c r="V14" s="102"/>
      <c r="W14" s="102"/>
    </row>
    <row r="15" spans="1:24" ht="15" customHeight="1">
      <c r="B15" s="962" t="s">
        <v>1093</v>
      </c>
      <c r="C15" s="963"/>
      <c r="D15" s="984"/>
      <c r="E15" s="994">
        <f>B18</f>
        <v>1889</v>
      </c>
      <c r="F15" s="994">
        <f>E15+1</f>
        <v>1890</v>
      </c>
      <c r="G15" s="994">
        <f t="shared" ref="G15:O15" si="0">F15+1</f>
        <v>1891</v>
      </c>
      <c r="H15" s="994">
        <f t="shared" si="0"/>
        <v>1892</v>
      </c>
      <c r="I15" s="994">
        <f t="shared" si="0"/>
        <v>1893</v>
      </c>
      <c r="J15" s="994">
        <f t="shared" si="0"/>
        <v>1894</v>
      </c>
      <c r="K15" s="994">
        <f t="shared" si="0"/>
        <v>1895</v>
      </c>
      <c r="L15" s="994">
        <f t="shared" si="0"/>
        <v>1896</v>
      </c>
      <c r="M15" s="994">
        <f t="shared" si="0"/>
        <v>1897</v>
      </c>
      <c r="N15" s="994">
        <f t="shared" si="0"/>
        <v>1898</v>
      </c>
      <c r="O15" s="994">
        <f t="shared" si="0"/>
        <v>1899</v>
      </c>
      <c r="P15" s="1015">
        <f>O15+1</f>
        <v>1900</v>
      </c>
      <c r="Q15" s="102"/>
      <c r="R15" s="102"/>
      <c r="S15" s="102"/>
      <c r="T15" s="102"/>
      <c r="U15" s="102"/>
      <c r="V15" s="102"/>
      <c r="W15" s="102"/>
    </row>
    <row r="16" spans="1:24" ht="15" customHeight="1">
      <c r="B16" s="964"/>
      <c r="C16" s="965"/>
      <c r="D16" s="985"/>
      <c r="E16" s="995"/>
      <c r="F16" s="995"/>
      <c r="G16" s="995"/>
      <c r="H16" s="995"/>
      <c r="I16" s="995"/>
      <c r="J16" s="995"/>
      <c r="K16" s="995"/>
      <c r="L16" s="995"/>
      <c r="M16" s="995"/>
      <c r="N16" s="995"/>
      <c r="O16" s="995"/>
      <c r="P16" s="1015"/>
      <c r="Q16" s="102"/>
      <c r="R16" s="102"/>
      <c r="S16" s="102"/>
      <c r="T16" s="102"/>
      <c r="U16" s="102"/>
      <c r="V16" s="102"/>
      <c r="W16" s="102"/>
    </row>
    <row r="17" spans="2:23" ht="15" customHeight="1">
      <c r="B17" s="936" t="s">
        <v>1094</v>
      </c>
      <c r="C17" s="938"/>
      <c r="D17" s="563" t="s">
        <v>1095</v>
      </c>
      <c r="E17" s="564"/>
      <c r="F17" s="565"/>
      <c r="G17" s="565"/>
      <c r="H17" s="565"/>
      <c r="I17" s="565"/>
      <c r="J17" s="565"/>
      <c r="K17" s="565"/>
      <c r="L17" s="565"/>
      <c r="M17" s="565"/>
      <c r="N17" s="565"/>
      <c r="O17" s="565"/>
      <c r="P17" s="565"/>
      <c r="Q17" s="102"/>
      <c r="R17" s="102"/>
      <c r="S17" s="102"/>
      <c r="T17" s="102"/>
      <c r="U17" s="102"/>
      <c r="V17" s="102"/>
      <c r="W17" s="102"/>
    </row>
    <row r="18" spans="2:23" ht="15" customHeight="1">
      <c r="B18" s="955">
        <f t="shared" ref="B18:B28" si="1">+B19-1</f>
        <v>1889</v>
      </c>
      <c r="C18" s="956"/>
      <c r="D18" s="563" t="s">
        <v>1096</v>
      </c>
      <c r="E18" s="564"/>
      <c r="F18" s="565"/>
      <c r="G18" s="565"/>
      <c r="H18" s="565"/>
      <c r="I18" s="565"/>
      <c r="J18" s="565"/>
      <c r="K18" s="565"/>
      <c r="L18" s="565"/>
      <c r="M18" s="565"/>
      <c r="N18" s="565"/>
      <c r="O18" s="565"/>
      <c r="P18" s="565"/>
      <c r="Q18" s="102"/>
      <c r="R18" s="102"/>
      <c r="S18" s="102"/>
      <c r="T18" s="102"/>
      <c r="U18" s="102"/>
      <c r="V18" s="102"/>
      <c r="W18" s="102"/>
    </row>
    <row r="19" spans="2:23" ht="15" customHeight="1">
      <c r="B19" s="955">
        <f t="shared" si="1"/>
        <v>1890</v>
      </c>
      <c r="C19" s="956"/>
      <c r="D19" s="563" t="s">
        <v>1097</v>
      </c>
      <c r="E19" s="566"/>
      <c r="F19" s="565"/>
      <c r="G19" s="565"/>
      <c r="H19" s="565"/>
      <c r="I19" s="565"/>
      <c r="J19" s="565"/>
      <c r="K19" s="565"/>
      <c r="L19" s="565"/>
      <c r="M19" s="565"/>
      <c r="N19" s="565"/>
      <c r="O19" s="565"/>
      <c r="P19" s="565"/>
      <c r="Q19" s="102"/>
      <c r="R19" s="102"/>
      <c r="S19" s="102"/>
      <c r="T19" s="102"/>
      <c r="U19" s="102"/>
      <c r="V19" s="102"/>
      <c r="W19" s="102"/>
    </row>
    <row r="20" spans="2:23" ht="15" customHeight="1">
      <c r="B20" s="955">
        <f t="shared" si="1"/>
        <v>1891</v>
      </c>
      <c r="C20" s="956"/>
      <c r="D20" s="563" t="s">
        <v>1098</v>
      </c>
      <c r="E20" s="566"/>
      <c r="F20" s="566"/>
      <c r="G20" s="565"/>
      <c r="H20" s="565"/>
      <c r="I20" s="565"/>
      <c r="J20" s="565"/>
      <c r="K20" s="565"/>
      <c r="L20" s="565"/>
      <c r="M20" s="565"/>
      <c r="N20" s="565"/>
      <c r="O20" s="565"/>
      <c r="P20" s="565"/>
      <c r="Q20" s="102"/>
      <c r="R20" s="102"/>
      <c r="S20" s="102"/>
      <c r="T20" s="102"/>
      <c r="U20" s="102"/>
      <c r="V20" s="102"/>
      <c r="W20" s="102"/>
    </row>
    <row r="21" spans="2:23" ht="15" customHeight="1">
      <c r="B21" s="955">
        <f t="shared" si="1"/>
        <v>1892</v>
      </c>
      <c r="C21" s="956"/>
      <c r="D21" s="563" t="s">
        <v>1099</v>
      </c>
      <c r="E21" s="566"/>
      <c r="F21" s="566"/>
      <c r="G21" s="566"/>
      <c r="H21" s="565"/>
      <c r="I21" s="565"/>
      <c r="J21" s="565"/>
      <c r="K21" s="565"/>
      <c r="L21" s="565"/>
      <c r="M21" s="565"/>
      <c r="N21" s="565"/>
      <c r="O21" s="565"/>
      <c r="P21" s="565"/>
      <c r="Q21" s="102"/>
      <c r="R21" s="102"/>
      <c r="S21" s="102"/>
      <c r="T21" s="102"/>
      <c r="U21" s="102"/>
      <c r="V21" s="102"/>
      <c r="W21" s="102"/>
    </row>
    <row r="22" spans="2:23" ht="15" customHeight="1">
      <c r="B22" s="955">
        <f t="shared" si="1"/>
        <v>1893</v>
      </c>
      <c r="C22" s="956"/>
      <c r="D22" s="563" t="s">
        <v>1100</v>
      </c>
      <c r="E22" s="566"/>
      <c r="F22" s="566"/>
      <c r="G22" s="566"/>
      <c r="H22" s="566"/>
      <c r="I22" s="565"/>
      <c r="J22" s="565"/>
      <c r="K22" s="565"/>
      <c r="L22" s="565"/>
      <c r="M22" s="565"/>
      <c r="N22" s="565"/>
      <c r="O22" s="565"/>
      <c r="P22" s="565"/>
      <c r="Q22" s="102"/>
      <c r="R22" s="102"/>
      <c r="S22" s="102"/>
      <c r="T22" s="102"/>
      <c r="U22" s="102"/>
      <c r="V22" s="102"/>
      <c r="W22" s="102"/>
    </row>
    <row r="23" spans="2:23" ht="15" customHeight="1">
      <c r="B23" s="955">
        <f t="shared" si="1"/>
        <v>1894</v>
      </c>
      <c r="C23" s="956"/>
      <c r="D23" s="563" t="s">
        <v>1101</v>
      </c>
      <c r="E23" s="566"/>
      <c r="F23" s="566"/>
      <c r="G23" s="566"/>
      <c r="H23" s="566"/>
      <c r="I23" s="566"/>
      <c r="J23" s="565"/>
      <c r="K23" s="565"/>
      <c r="L23" s="565"/>
      <c r="M23" s="565"/>
      <c r="N23" s="565"/>
      <c r="O23" s="565"/>
      <c r="P23" s="565"/>
      <c r="Q23" s="102"/>
      <c r="R23" s="102"/>
      <c r="S23" s="102"/>
      <c r="T23" s="102"/>
      <c r="U23" s="102"/>
      <c r="V23" s="102"/>
      <c r="W23" s="102"/>
    </row>
    <row r="24" spans="2:23" ht="15" customHeight="1">
      <c r="B24" s="955">
        <f t="shared" si="1"/>
        <v>1895</v>
      </c>
      <c r="C24" s="956"/>
      <c r="D24" s="563" t="s">
        <v>1102</v>
      </c>
      <c r="E24" s="566"/>
      <c r="F24" s="566"/>
      <c r="G24" s="566"/>
      <c r="H24" s="566"/>
      <c r="I24" s="566"/>
      <c r="J24" s="566"/>
      <c r="K24" s="565"/>
      <c r="L24" s="565"/>
      <c r="M24" s="565"/>
      <c r="N24" s="565"/>
      <c r="O24" s="565"/>
      <c r="P24" s="565"/>
      <c r="Q24" s="102"/>
      <c r="R24" s="102"/>
      <c r="S24" s="102"/>
      <c r="T24" s="102"/>
      <c r="U24" s="102"/>
      <c r="V24" s="102"/>
      <c r="W24" s="102"/>
    </row>
    <row r="25" spans="2:23" ht="15" customHeight="1">
      <c r="B25" s="955">
        <f t="shared" si="1"/>
        <v>1896</v>
      </c>
      <c r="C25" s="956"/>
      <c r="D25" s="563" t="s">
        <v>1103</v>
      </c>
      <c r="E25" s="566"/>
      <c r="F25" s="566"/>
      <c r="G25" s="566"/>
      <c r="H25" s="566"/>
      <c r="I25" s="566"/>
      <c r="J25" s="566"/>
      <c r="K25" s="566"/>
      <c r="L25" s="565"/>
      <c r="M25" s="565"/>
      <c r="N25" s="565"/>
      <c r="O25" s="565"/>
      <c r="P25" s="565"/>
      <c r="Q25" s="102"/>
      <c r="R25" s="102"/>
      <c r="S25" s="102"/>
      <c r="T25" s="102"/>
      <c r="U25" s="102"/>
      <c r="V25" s="102"/>
      <c r="W25" s="102"/>
    </row>
    <row r="26" spans="2:23" ht="15" customHeight="1">
      <c r="B26" s="955">
        <f t="shared" si="1"/>
        <v>1897</v>
      </c>
      <c r="C26" s="956"/>
      <c r="D26" s="563" t="s">
        <v>1104</v>
      </c>
      <c r="E26" s="566"/>
      <c r="F26" s="566"/>
      <c r="G26" s="566"/>
      <c r="H26" s="566"/>
      <c r="I26" s="566"/>
      <c r="J26" s="566"/>
      <c r="K26" s="566"/>
      <c r="L26" s="566"/>
      <c r="M26" s="565"/>
      <c r="N26" s="565"/>
      <c r="O26" s="565"/>
      <c r="P26" s="565"/>
      <c r="Q26" s="102"/>
      <c r="R26" s="102"/>
      <c r="S26" s="102"/>
      <c r="T26" s="102"/>
      <c r="U26" s="102"/>
      <c r="V26" s="102"/>
      <c r="W26" s="102"/>
    </row>
    <row r="27" spans="2:23" ht="15" customHeight="1">
      <c r="B27" s="955">
        <f t="shared" si="1"/>
        <v>1898</v>
      </c>
      <c r="C27" s="956"/>
      <c r="D27" s="563" t="s">
        <v>1105</v>
      </c>
      <c r="E27" s="566"/>
      <c r="F27" s="566"/>
      <c r="G27" s="566"/>
      <c r="H27" s="566"/>
      <c r="I27" s="566"/>
      <c r="J27" s="566"/>
      <c r="K27" s="566"/>
      <c r="L27" s="566"/>
      <c r="M27" s="566"/>
      <c r="N27" s="565"/>
      <c r="O27" s="565"/>
      <c r="P27" s="565"/>
      <c r="Q27" s="102"/>
      <c r="R27" s="102"/>
      <c r="S27" s="102"/>
      <c r="T27" s="102"/>
      <c r="U27" s="102"/>
      <c r="V27" s="102"/>
      <c r="W27" s="102"/>
    </row>
    <row r="28" spans="2:23" ht="15" customHeight="1">
      <c r="B28" s="955">
        <f t="shared" si="1"/>
        <v>1899</v>
      </c>
      <c r="C28" s="956"/>
      <c r="D28" s="563" t="s">
        <v>1106</v>
      </c>
      <c r="E28" s="566"/>
      <c r="F28" s="566"/>
      <c r="G28" s="566"/>
      <c r="H28" s="566"/>
      <c r="I28" s="566"/>
      <c r="J28" s="566"/>
      <c r="K28" s="566"/>
      <c r="L28" s="566"/>
      <c r="M28" s="566"/>
      <c r="N28" s="566"/>
      <c r="O28" s="565"/>
      <c r="P28" s="565"/>
      <c r="Q28" s="102"/>
      <c r="R28" s="102"/>
      <c r="S28" s="102"/>
      <c r="T28" s="102"/>
      <c r="U28" s="102"/>
      <c r="V28" s="102"/>
      <c r="W28" s="102"/>
    </row>
    <row r="29" spans="2:23" ht="15" customHeight="1">
      <c r="B29" s="955">
        <f>YEAR(C3)</f>
        <v>1900</v>
      </c>
      <c r="C29" s="956"/>
      <c r="D29" s="563" t="s">
        <v>1107</v>
      </c>
      <c r="E29" s="566"/>
      <c r="F29" s="566"/>
      <c r="G29" s="566"/>
      <c r="H29" s="566"/>
      <c r="I29" s="566"/>
      <c r="J29" s="566"/>
      <c r="K29" s="566"/>
      <c r="L29" s="566"/>
      <c r="M29" s="566"/>
      <c r="N29" s="566"/>
      <c r="O29" s="566"/>
      <c r="P29" s="565"/>
      <c r="Q29" s="102"/>
      <c r="R29" s="102" t="s">
        <v>1108</v>
      </c>
      <c r="S29" s="102"/>
      <c r="T29" s="102"/>
      <c r="U29" s="102"/>
      <c r="V29" s="102"/>
      <c r="W29" s="102"/>
    </row>
    <row r="30" spans="2:23" ht="15" customHeight="1">
      <c r="B30" s="936" t="s">
        <v>1109</v>
      </c>
      <c r="C30" s="938"/>
      <c r="D30" s="563" t="s">
        <v>1110</v>
      </c>
      <c r="E30" s="607">
        <f>SUM(E17:E29)</f>
        <v>0</v>
      </c>
      <c r="F30" s="586">
        <f>SUM(F17:F29)</f>
        <v>0</v>
      </c>
      <c r="G30" s="586">
        <f t="shared" ref="G30:P30" si="2">SUM(G17:G29)</f>
        <v>0</v>
      </c>
      <c r="H30" s="586">
        <f t="shared" si="2"/>
        <v>0</v>
      </c>
      <c r="I30" s="586">
        <f t="shared" si="2"/>
        <v>0</v>
      </c>
      <c r="J30" s="586">
        <f t="shared" si="2"/>
        <v>0</v>
      </c>
      <c r="K30" s="586">
        <f t="shared" si="2"/>
        <v>0</v>
      </c>
      <c r="L30" s="586">
        <f t="shared" si="2"/>
        <v>0</v>
      </c>
      <c r="M30" s="586">
        <f t="shared" si="2"/>
        <v>0</v>
      </c>
      <c r="N30" s="586">
        <f t="shared" si="2"/>
        <v>0</v>
      </c>
      <c r="O30" s="586">
        <f t="shared" si="2"/>
        <v>0</v>
      </c>
      <c r="P30" s="586">
        <f t="shared" si="2"/>
        <v>0</v>
      </c>
      <c r="Q30" s="102"/>
      <c r="R30" s="136" t="str">
        <f>IF(SUM(E19:E29,F20:F29,G21:G29,H22:H29,I23:I29,J24:J29,K25:K29,L26:L29,M27:M29,N28:N29,O29)=0,"OK","Error")</f>
        <v>OK</v>
      </c>
      <c r="S30" s="102"/>
      <c r="T30" s="102"/>
      <c r="U30" s="102"/>
      <c r="V30" s="102"/>
      <c r="W30" s="102"/>
    </row>
    <row r="31" spans="2:23" ht="15" customHeight="1">
      <c r="B31" s="102"/>
      <c r="C31" s="102"/>
      <c r="D31" s="102"/>
      <c r="E31" s="102"/>
      <c r="F31" s="102"/>
      <c r="G31" s="102"/>
      <c r="H31" s="102"/>
      <c r="I31" s="102"/>
      <c r="J31" s="102"/>
      <c r="K31" s="102"/>
      <c r="L31" s="102"/>
      <c r="M31" s="102"/>
      <c r="N31" s="102"/>
      <c r="O31" s="102"/>
      <c r="P31" s="102"/>
      <c r="Q31" s="102"/>
      <c r="R31" s="102"/>
      <c r="S31" s="102"/>
      <c r="T31" s="102"/>
      <c r="U31" s="102"/>
      <c r="V31" s="102"/>
      <c r="W31" s="102"/>
    </row>
    <row r="32" spans="2:23" ht="15" hidden="1" customHeight="1">
      <c r="B32" s="102"/>
      <c r="C32" s="102"/>
      <c r="D32" s="102"/>
      <c r="E32" s="102"/>
      <c r="F32" s="102"/>
      <c r="G32" s="102"/>
      <c r="H32" s="102"/>
      <c r="I32" s="102"/>
      <c r="J32" s="102"/>
      <c r="K32" s="102"/>
      <c r="L32" s="102"/>
      <c r="M32" s="102"/>
      <c r="N32" s="102"/>
      <c r="O32" s="102"/>
      <c r="P32" s="102"/>
      <c r="Q32" s="102"/>
      <c r="R32" s="102"/>
      <c r="S32" s="102"/>
      <c r="T32" s="102"/>
      <c r="U32" s="102"/>
      <c r="V32" s="102"/>
      <c r="W32" s="102"/>
    </row>
    <row r="33" spans="2:24" ht="15" customHeight="1">
      <c r="B33" s="559" t="s">
        <v>1145</v>
      </c>
      <c r="C33" s="606"/>
      <c r="D33" s="606"/>
      <c r="E33" s="606"/>
      <c r="F33" s="606"/>
      <c r="G33" s="606"/>
      <c r="H33" s="606"/>
      <c r="I33" s="606"/>
      <c r="J33" s="606"/>
      <c r="K33" s="606"/>
      <c r="L33" s="606"/>
      <c r="M33" s="606"/>
      <c r="N33" s="606"/>
      <c r="O33" s="606"/>
      <c r="P33" s="100"/>
      <c r="Q33" s="100"/>
      <c r="R33" s="100"/>
      <c r="S33" s="100"/>
      <c r="T33" s="100"/>
      <c r="U33" s="100"/>
      <c r="V33" s="100"/>
      <c r="W33" s="100"/>
      <c r="X33" s="100"/>
    </row>
    <row r="34" spans="2:24" ht="15" customHeight="1">
      <c r="B34" s="561"/>
      <c r="C34" s="562"/>
      <c r="D34" s="602"/>
      <c r="E34" s="563" t="s">
        <v>1091</v>
      </c>
      <c r="F34" s="563" t="s">
        <v>182</v>
      </c>
      <c r="G34" s="563" t="s">
        <v>183</v>
      </c>
      <c r="H34" s="563" t="s">
        <v>184</v>
      </c>
      <c r="I34" s="563" t="s">
        <v>185</v>
      </c>
      <c r="J34" s="563" t="s">
        <v>186</v>
      </c>
      <c r="K34" s="563" t="s">
        <v>187</v>
      </c>
      <c r="L34" s="563" t="s">
        <v>188</v>
      </c>
      <c r="M34" s="563" t="s">
        <v>189</v>
      </c>
      <c r="N34" s="563" t="s">
        <v>190</v>
      </c>
      <c r="O34" s="563" t="s">
        <v>191</v>
      </c>
      <c r="P34" s="563" t="s">
        <v>192</v>
      </c>
      <c r="Q34" s="102"/>
      <c r="R34" s="102"/>
      <c r="S34" s="102"/>
      <c r="T34" s="102"/>
      <c r="U34" s="102"/>
      <c r="V34" s="102"/>
      <c r="W34" s="102"/>
    </row>
    <row r="35" spans="2:24" ht="15" customHeight="1">
      <c r="B35" s="969" t="e">
        <f>$C$7</f>
        <v>#N/A</v>
      </c>
      <c r="C35" s="970"/>
      <c r="D35" s="996" t="s">
        <v>1112</v>
      </c>
      <c r="E35" s="996"/>
      <c r="F35" s="996"/>
      <c r="G35" s="996"/>
      <c r="H35" s="996"/>
      <c r="I35" s="996"/>
      <c r="J35" s="996"/>
      <c r="K35" s="996"/>
      <c r="L35" s="996"/>
      <c r="M35" s="996"/>
      <c r="N35" s="996"/>
      <c r="O35" s="996"/>
      <c r="P35" s="996"/>
      <c r="Q35" s="102"/>
      <c r="R35" s="102"/>
      <c r="S35" s="102"/>
      <c r="T35" s="102"/>
      <c r="U35" s="102"/>
      <c r="V35" s="102"/>
      <c r="W35" s="102"/>
    </row>
    <row r="36" spans="2:24" ht="15" customHeight="1">
      <c r="B36" s="971"/>
      <c r="C36" s="972"/>
      <c r="D36" s="996"/>
      <c r="E36" s="996"/>
      <c r="F36" s="996"/>
      <c r="G36" s="996"/>
      <c r="H36" s="996"/>
      <c r="I36" s="996"/>
      <c r="J36" s="996"/>
      <c r="K36" s="996"/>
      <c r="L36" s="996"/>
      <c r="M36" s="996"/>
      <c r="N36" s="996"/>
      <c r="O36" s="996"/>
      <c r="P36" s="996"/>
      <c r="Q36" s="102"/>
      <c r="R36" s="102"/>
      <c r="S36" s="102"/>
      <c r="T36" s="102"/>
      <c r="U36" s="102"/>
      <c r="V36" s="102"/>
      <c r="W36" s="102"/>
    </row>
    <row r="37" spans="2:24" ht="15" customHeight="1">
      <c r="B37" s="962" t="s">
        <v>1093</v>
      </c>
      <c r="C37" s="963"/>
      <c r="D37" s="984"/>
      <c r="E37" s="994">
        <f>B40</f>
        <v>1889</v>
      </c>
      <c r="F37" s="994">
        <f>E37+1</f>
        <v>1890</v>
      </c>
      <c r="G37" s="994">
        <f t="shared" ref="G37:O37" si="3">F37+1</f>
        <v>1891</v>
      </c>
      <c r="H37" s="994">
        <f t="shared" si="3"/>
        <v>1892</v>
      </c>
      <c r="I37" s="994">
        <f t="shared" si="3"/>
        <v>1893</v>
      </c>
      <c r="J37" s="994">
        <f t="shared" si="3"/>
        <v>1894</v>
      </c>
      <c r="K37" s="994">
        <f t="shared" si="3"/>
        <v>1895</v>
      </c>
      <c r="L37" s="994">
        <f t="shared" si="3"/>
        <v>1896</v>
      </c>
      <c r="M37" s="994">
        <f t="shared" si="3"/>
        <v>1897</v>
      </c>
      <c r="N37" s="994">
        <f t="shared" si="3"/>
        <v>1898</v>
      </c>
      <c r="O37" s="994">
        <f t="shared" si="3"/>
        <v>1899</v>
      </c>
      <c r="P37" s="1015">
        <f>O37+1</f>
        <v>1900</v>
      </c>
      <c r="Q37" s="102"/>
      <c r="R37" s="102"/>
      <c r="S37" s="102"/>
      <c r="T37" s="102"/>
      <c r="U37" s="102"/>
      <c r="V37" s="102"/>
      <c r="W37" s="102"/>
    </row>
    <row r="38" spans="2:24" ht="15" customHeight="1">
      <c r="B38" s="964"/>
      <c r="C38" s="965"/>
      <c r="D38" s="985"/>
      <c r="E38" s="995"/>
      <c r="F38" s="995"/>
      <c r="G38" s="995"/>
      <c r="H38" s="995"/>
      <c r="I38" s="995"/>
      <c r="J38" s="995"/>
      <c r="K38" s="995"/>
      <c r="L38" s="995"/>
      <c r="M38" s="995"/>
      <c r="N38" s="995"/>
      <c r="O38" s="995"/>
      <c r="P38" s="1015"/>
      <c r="Q38" s="102"/>
      <c r="R38" s="102"/>
      <c r="S38" s="102"/>
      <c r="T38" s="102"/>
      <c r="U38" s="102"/>
      <c r="V38" s="102"/>
      <c r="W38" s="102"/>
    </row>
    <row r="39" spans="2:24" ht="15" customHeight="1">
      <c r="B39" s="936" t="s">
        <v>1094</v>
      </c>
      <c r="C39" s="938"/>
      <c r="D39" s="563" t="s">
        <v>1095</v>
      </c>
      <c r="E39" s="564"/>
      <c r="F39" s="565"/>
      <c r="G39" s="565"/>
      <c r="H39" s="565"/>
      <c r="I39" s="565"/>
      <c r="J39" s="565"/>
      <c r="K39" s="565"/>
      <c r="L39" s="565"/>
      <c r="M39" s="565"/>
      <c r="N39" s="565"/>
      <c r="O39" s="565"/>
      <c r="P39" s="565"/>
      <c r="Q39" s="102"/>
      <c r="R39" s="102"/>
      <c r="S39" s="102"/>
      <c r="T39" s="102"/>
      <c r="U39" s="102"/>
      <c r="V39" s="102"/>
      <c r="W39" s="102"/>
    </row>
    <row r="40" spans="2:24" ht="15" customHeight="1">
      <c r="B40" s="955">
        <f t="shared" ref="B40:B49" si="4">+B41-1</f>
        <v>1889</v>
      </c>
      <c r="C40" s="956"/>
      <c r="D40" s="563" t="s">
        <v>1096</v>
      </c>
      <c r="E40" s="564"/>
      <c r="F40" s="565"/>
      <c r="G40" s="565"/>
      <c r="H40" s="565"/>
      <c r="I40" s="565"/>
      <c r="J40" s="565"/>
      <c r="K40" s="565"/>
      <c r="L40" s="565"/>
      <c r="M40" s="565"/>
      <c r="N40" s="565"/>
      <c r="O40" s="565"/>
      <c r="P40" s="565"/>
      <c r="Q40" s="102"/>
      <c r="R40" s="102"/>
      <c r="S40" s="102"/>
      <c r="T40" s="102"/>
      <c r="U40" s="102"/>
      <c r="V40" s="102"/>
      <c r="W40" s="102"/>
    </row>
    <row r="41" spans="2:24" ht="15" customHeight="1">
      <c r="B41" s="955">
        <f t="shared" si="4"/>
        <v>1890</v>
      </c>
      <c r="C41" s="956"/>
      <c r="D41" s="563" t="s">
        <v>1097</v>
      </c>
      <c r="E41" s="566"/>
      <c r="F41" s="565"/>
      <c r="G41" s="565"/>
      <c r="H41" s="565"/>
      <c r="I41" s="565"/>
      <c r="J41" s="565"/>
      <c r="K41" s="565"/>
      <c r="L41" s="565"/>
      <c r="M41" s="565"/>
      <c r="N41" s="565"/>
      <c r="O41" s="565"/>
      <c r="P41" s="565"/>
      <c r="Q41" s="102"/>
      <c r="R41" s="102"/>
      <c r="S41" s="102"/>
      <c r="T41" s="102"/>
      <c r="U41" s="102"/>
      <c r="V41" s="102"/>
      <c r="W41" s="102"/>
    </row>
    <row r="42" spans="2:24" ht="15" customHeight="1">
      <c r="B42" s="955">
        <f t="shared" si="4"/>
        <v>1891</v>
      </c>
      <c r="C42" s="956"/>
      <c r="D42" s="563" t="s">
        <v>1098</v>
      </c>
      <c r="E42" s="566"/>
      <c r="F42" s="566"/>
      <c r="G42" s="565"/>
      <c r="H42" s="565"/>
      <c r="I42" s="565"/>
      <c r="J42" s="565"/>
      <c r="K42" s="565"/>
      <c r="L42" s="565"/>
      <c r="M42" s="565"/>
      <c r="N42" s="565"/>
      <c r="O42" s="565"/>
      <c r="P42" s="565"/>
      <c r="Q42" s="102"/>
      <c r="R42" s="102"/>
      <c r="S42" s="102"/>
      <c r="T42" s="102"/>
      <c r="U42" s="102"/>
      <c r="V42" s="102"/>
      <c r="W42" s="102"/>
    </row>
    <row r="43" spans="2:24" ht="15" customHeight="1">
      <c r="B43" s="955">
        <f t="shared" si="4"/>
        <v>1892</v>
      </c>
      <c r="C43" s="956"/>
      <c r="D43" s="563" t="s">
        <v>1099</v>
      </c>
      <c r="E43" s="566"/>
      <c r="F43" s="566"/>
      <c r="G43" s="566"/>
      <c r="H43" s="565"/>
      <c r="I43" s="565"/>
      <c r="J43" s="565"/>
      <c r="K43" s="565"/>
      <c r="L43" s="565"/>
      <c r="M43" s="565"/>
      <c r="N43" s="565"/>
      <c r="O43" s="565"/>
      <c r="P43" s="565"/>
      <c r="Q43" s="102"/>
      <c r="R43" s="102"/>
      <c r="S43" s="102"/>
      <c r="T43" s="102"/>
      <c r="U43" s="102"/>
      <c r="V43" s="102"/>
      <c r="W43" s="102"/>
    </row>
    <row r="44" spans="2:24" ht="15" customHeight="1">
      <c r="B44" s="955">
        <f t="shared" si="4"/>
        <v>1893</v>
      </c>
      <c r="C44" s="956"/>
      <c r="D44" s="563" t="s">
        <v>1100</v>
      </c>
      <c r="E44" s="566"/>
      <c r="F44" s="566"/>
      <c r="G44" s="566"/>
      <c r="H44" s="566"/>
      <c r="I44" s="565"/>
      <c r="J44" s="565"/>
      <c r="K44" s="565"/>
      <c r="L44" s="565"/>
      <c r="M44" s="565"/>
      <c r="N44" s="565"/>
      <c r="O44" s="565"/>
      <c r="P44" s="565"/>
      <c r="Q44" s="102"/>
      <c r="R44" s="102"/>
      <c r="S44" s="102"/>
      <c r="T44" s="102"/>
      <c r="U44" s="102"/>
      <c r="V44" s="102"/>
      <c r="W44" s="102"/>
    </row>
    <row r="45" spans="2:24" ht="15" customHeight="1">
      <c r="B45" s="955">
        <f t="shared" si="4"/>
        <v>1894</v>
      </c>
      <c r="C45" s="956"/>
      <c r="D45" s="563" t="s">
        <v>1101</v>
      </c>
      <c r="E45" s="566"/>
      <c r="F45" s="566"/>
      <c r="G45" s="566"/>
      <c r="H45" s="566"/>
      <c r="I45" s="566"/>
      <c r="J45" s="565"/>
      <c r="K45" s="565"/>
      <c r="L45" s="565"/>
      <c r="M45" s="565"/>
      <c r="N45" s="565"/>
      <c r="O45" s="565"/>
      <c r="P45" s="565"/>
      <c r="Q45" s="102"/>
      <c r="R45" s="102"/>
      <c r="S45" s="102"/>
      <c r="T45" s="102"/>
      <c r="U45" s="102"/>
      <c r="V45" s="102"/>
      <c r="W45" s="102"/>
    </row>
    <row r="46" spans="2:24" ht="15" customHeight="1">
      <c r="B46" s="955">
        <f t="shared" si="4"/>
        <v>1895</v>
      </c>
      <c r="C46" s="956"/>
      <c r="D46" s="563" t="s">
        <v>1102</v>
      </c>
      <c r="E46" s="566"/>
      <c r="F46" s="566"/>
      <c r="G46" s="566"/>
      <c r="H46" s="566"/>
      <c r="I46" s="566"/>
      <c r="J46" s="566"/>
      <c r="K46" s="565"/>
      <c r="L46" s="565"/>
      <c r="M46" s="565"/>
      <c r="N46" s="565"/>
      <c r="O46" s="565"/>
      <c r="P46" s="565"/>
      <c r="Q46" s="102"/>
      <c r="R46" s="102"/>
      <c r="S46" s="102"/>
      <c r="T46" s="102"/>
      <c r="U46" s="102"/>
      <c r="V46" s="102"/>
      <c r="W46" s="102"/>
    </row>
    <row r="47" spans="2:24" ht="15" customHeight="1">
      <c r="B47" s="955">
        <f t="shared" si="4"/>
        <v>1896</v>
      </c>
      <c r="C47" s="956"/>
      <c r="D47" s="563" t="s">
        <v>1103</v>
      </c>
      <c r="E47" s="566"/>
      <c r="F47" s="566"/>
      <c r="G47" s="566"/>
      <c r="H47" s="566"/>
      <c r="I47" s="566"/>
      <c r="J47" s="566"/>
      <c r="K47" s="566"/>
      <c r="L47" s="565"/>
      <c r="M47" s="565"/>
      <c r="N47" s="565"/>
      <c r="O47" s="565"/>
      <c r="P47" s="565"/>
      <c r="Q47" s="102"/>
      <c r="R47" s="102"/>
      <c r="S47" s="102"/>
      <c r="T47" s="102"/>
      <c r="U47" s="102"/>
      <c r="V47" s="102"/>
      <c r="W47" s="102"/>
    </row>
    <row r="48" spans="2:24" ht="15" customHeight="1">
      <c r="B48" s="955">
        <f t="shared" si="4"/>
        <v>1897</v>
      </c>
      <c r="C48" s="956"/>
      <c r="D48" s="563" t="s">
        <v>1104</v>
      </c>
      <c r="E48" s="566"/>
      <c r="F48" s="566"/>
      <c r="G48" s="566"/>
      <c r="H48" s="566"/>
      <c r="I48" s="566"/>
      <c r="J48" s="566"/>
      <c r="K48" s="566"/>
      <c r="L48" s="566"/>
      <c r="M48" s="565"/>
      <c r="N48" s="565"/>
      <c r="O48" s="565"/>
      <c r="P48" s="565"/>
      <c r="Q48" s="102"/>
      <c r="R48" s="102"/>
      <c r="S48" s="102"/>
      <c r="T48" s="102"/>
      <c r="U48" s="102"/>
      <c r="V48" s="102"/>
      <c r="W48" s="102"/>
    </row>
    <row r="49" spans="2:24" ht="15" customHeight="1">
      <c r="B49" s="955">
        <f t="shared" si="4"/>
        <v>1898</v>
      </c>
      <c r="C49" s="956"/>
      <c r="D49" s="563" t="s">
        <v>1105</v>
      </c>
      <c r="E49" s="566"/>
      <c r="F49" s="566"/>
      <c r="G49" s="566"/>
      <c r="H49" s="566"/>
      <c r="I49" s="566"/>
      <c r="J49" s="566"/>
      <c r="K49" s="566"/>
      <c r="L49" s="566"/>
      <c r="M49" s="566"/>
      <c r="N49" s="565"/>
      <c r="O49" s="565"/>
      <c r="P49" s="565"/>
      <c r="Q49" s="102"/>
      <c r="R49" s="102"/>
      <c r="S49" s="102"/>
      <c r="T49" s="102"/>
      <c r="U49" s="102"/>
      <c r="V49" s="102"/>
      <c r="W49" s="102"/>
    </row>
    <row r="50" spans="2:24" ht="15" customHeight="1">
      <c r="B50" s="955">
        <f>+B51-1</f>
        <v>1899</v>
      </c>
      <c r="C50" s="956"/>
      <c r="D50" s="563" t="s">
        <v>1106</v>
      </c>
      <c r="E50" s="566"/>
      <c r="F50" s="566"/>
      <c r="G50" s="566"/>
      <c r="H50" s="566"/>
      <c r="I50" s="566"/>
      <c r="J50" s="566"/>
      <c r="K50" s="566"/>
      <c r="L50" s="566"/>
      <c r="M50" s="566"/>
      <c r="N50" s="566"/>
      <c r="O50" s="565"/>
      <c r="P50" s="565"/>
      <c r="Q50" s="102"/>
      <c r="R50" s="102"/>
      <c r="S50" s="102"/>
      <c r="T50" s="102"/>
      <c r="U50" s="102"/>
      <c r="V50" s="102"/>
      <c r="W50" s="102"/>
    </row>
    <row r="51" spans="2:24" ht="15" customHeight="1">
      <c r="B51" s="955">
        <f>YEAR(C3)</f>
        <v>1900</v>
      </c>
      <c r="C51" s="956"/>
      <c r="D51" s="563" t="s">
        <v>1107</v>
      </c>
      <c r="E51" s="566"/>
      <c r="F51" s="566"/>
      <c r="G51" s="566"/>
      <c r="H51" s="566"/>
      <c r="I51" s="566"/>
      <c r="J51" s="566"/>
      <c r="K51" s="566"/>
      <c r="L51" s="566"/>
      <c r="M51" s="566"/>
      <c r="N51" s="566"/>
      <c r="O51" s="566"/>
      <c r="P51" s="565"/>
      <c r="Q51" s="102"/>
      <c r="R51" s="102" t="s">
        <v>1108</v>
      </c>
      <c r="S51" s="102"/>
      <c r="T51" s="102"/>
      <c r="U51" s="102"/>
      <c r="V51" s="102"/>
      <c r="W51" s="102"/>
    </row>
    <row r="52" spans="2:24" ht="15" customHeight="1">
      <c r="B52" s="936" t="s">
        <v>1109</v>
      </c>
      <c r="C52" s="938"/>
      <c r="D52" s="563" t="s">
        <v>1110</v>
      </c>
      <c r="E52" s="607">
        <f>SUM(E39:E51)</f>
        <v>0</v>
      </c>
      <c r="F52" s="586">
        <f t="shared" ref="F52:P52" si="5">SUM(F39:F51)</f>
        <v>0</v>
      </c>
      <c r="G52" s="586">
        <f t="shared" si="5"/>
        <v>0</v>
      </c>
      <c r="H52" s="586">
        <f t="shared" si="5"/>
        <v>0</v>
      </c>
      <c r="I52" s="586">
        <f t="shared" si="5"/>
        <v>0</v>
      </c>
      <c r="J52" s="586">
        <f t="shared" si="5"/>
        <v>0</v>
      </c>
      <c r="K52" s="586">
        <f t="shared" si="5"/>
        <v>0</v>
      </c>
      <c r="L52" s="586">
        <f t="shared" si="5"/>
        <v>0</v>
      </c>
      <c r="M52" s="586">
        <f t="shared" si="5"/>
        <v>0</v>
      </c>
      <c r="N52" s="586">
        <f t="shared" si="5"/>
        <v>0</v>
      </c>
      <c r="O52" s="586">
        <f t="shared" si="5"/>
        <v>0</v>
      </c>
      <c r="P52" s="586">
        <f t="shared" si="5"/>
        <v>0</v>
      </c>
      <c r="Q52" s="102"/>
      <c r="R52" s="136" t="str">
        <f>IF(SUM(E41:E51,F42:F51,G43:G51,H44:H51,I45:I51,J46:J51,K47:K51,L48:L51,M49:M51,N50:N51,O51)=0,"OK","Error")</f>
        <v>OK</v>
      </c>
      <c r="S52" s="102"/>
      <c r="T52" s="102"/>
      <c r="U52" s="102"/>
      <c r="V52" s="102"/>
      <c r="W52" s="102"/>
    </row>
    <row r="53" spans="2:24" ht="15" customHeight="1">
      <c r="B53" s="570"/>
      <c r="C53" s="570"/>
      <c r="D53" s="571"/>
      <c r="E53" s="572"/>
      <c r="F53" s="572"/>
      <c r="G53" s="572"/>
      <c r="H53" s="572"/>
      <c r="I53" s="572"/>
      <c r="J53" s="572"/>
      <c r="K53" s="572"/>
      <c r="L53" s="572"/>
      <c r="M53" s="572"/>
      <c r="N53" s="572"/>
      <c r="O53" s="572"/>
      <c r="P53" s="572"/>
      <c r="Q53" s="102"/>
      <c r="R53" s="573"/>
      <c r="S53" s="102"/>
      <c r="T53" s="102"/>
      <c r="U53" s="102"/>
      <c r="V53" s="102"/>
      <c r="W53" s="102"/>
    </row>
    <row r="54" spans="2:24" ht="15" hidden="1" customHeight="1">
      <c r="B54" s="570"/>
      <c r="C54" s="570"/>
      <c r="D54" s="571"/>
      <c r="E54" s="572"/>
      <c r="F54" s="572"/>
      <c r="G54" s="572"/>
      <c r="H54" s="572"/>
      <c r="I54" s="572"/>
      <c r="J54" s="572"/>
      <c r="K54" s="572"/>
      <c r="L54" s="572"/>
      <c r="M54" s="572"/>
      <c r="N54" s="572"/>
      <c r="O54" s="572"/>
      <c r="P54" s="572"/>
      <c r="Q54" s="102"/>
      <c r="R54" s="573"/>
      <c r="S54" s="102"/>
      <c r="T54" s="102"/>
      <c r="U54" s="102"/>
      <c r="V54" s="102"/>
      <c r="W54" s="102"/>
    </row>
    <row r="55" spans="2:24" ht="15" customHeight="1">
      <c r="B55" s="559" t="s">
        <v>1113</v>
      </c>
      <c r="C55" s="103"/>
      <c r="D55" s="103"/>
      <c r="E55" s="103"/>
      <c r="F55" s="103"/>
      <c r="G55" s="103"/>
      <c r="H55" s="103"/>
      <c r="I55" s="103"/>
      <c r="J55" s="103"/>
      <c r="K55" s="103"/>
      <c r="L55" s="103"/>
      <c r="M55" s="103"/>
      <c r="N55" s="103"/>
      <c r="O55" s="103"/>
      <c r="P55" s="103"/>
      <c r="Q55" s="103"/>
      <c r="R55" s="103"/>
      <c r="S55" s="103"/>
      <c r="T55" s="103"/>
      <c r="U55" s="103"/>
      <c r="V55" s="103"/>
      <c r="W55" s="103"/>
      <c r="X55" s="104"/>
    </row>
    <row r="56" spans="2:24" ht="15" customHeight="1">
      <c r="B56" s="561"/>
      <c r="C56" s="562"/>
      <c r="D56" s="602"/>
      <c r="E56" s="563" t="s">
        <v>1091</v>
      </c>
      <c r="F56" s="563" t="s">
        <v>182</v>
      </c>
      <c r="G56" s="563" t="s">
        <v>183</v>
      </c>
      <c r="H56" s="563" t="s">
        <v>184</v>
      </c>
      <c r="I56" s="563" t="s">
        <v>185</v>
      </c>
      <c r="J56" s="563" t="s">
        <v>186</v>
      </c>
      <c r="K56" s="563" t="s">
        <v>187</v>
      </c>
      <c r="L56" s="563" t="s">
        <v>188</v>
      </c>
      <c r="M56" s="563" t="s">
        <v>189</v>
      </c>
      <c r="N56" s="563" t="s">
        <v>190</v>
      </c>
      <c r="O56" s="563" t="s">
        <v>191</v>
      </c>
      <c r="P56" s="563" t="s">
        <v>192</v>
      </c>
      <c r="Q56" s="102"/>
      <c r="R56" s="102"/>
      <c r="S56" s="102"/>
      <c r="T56" s="102"/>
      <c r="U56" s="102"/>
      <c r="V56" s="102"/>
      <c r="W56" s="102"/>
    </row>
    <row r="57" spans="2:24" ht="15" customHeight="1">
      <c r="B57" s="969" t="e">
        <f>$C$7</f>
        <v>#N/A</v>
      </c>
      <c r="C57" s="970"/>
      <c r="D57" s="988" t="s">
        <v>1114</v>
      </c>
      <c r="E57" s="989"/>
      <c r="F57" s="989"/>
      <c r="G57" s="989"/>
      <c r="H57" s="989"/>
      <c r="I57" s="989"/>
      <c r="J57" s="989"/>
      <c r="K57" s="989"/>
      <c r="L57" s="989"/>
      <c r="M57" s="989"/>
      <c r="N57" s="989"/>
      <c r="O57" s="989"/>
      <c r="P57" s="990"/>
      <c r="Q57" s="102"/>
      <c r="R57" s="102"/>
      <c r="S57" s="102"/>
      <c r="T57" s="102"/>
      <c r="U57" s="102"/>
      <c r="V57" s="102"/>
      <c r="W57" s="102"/>
    </row>
    <row r="58" spans="2:24" ht="15" customHeight="1">
      <c r="B58" s="971"/>
      <c r="C58" s="972"/>
      <c r="D58" s="991"/>
      <c r="E58" s="992"/>
      <c r="F58" s="992"/>
      <c r="G58" s="992"/>
      <c r="H58" s="992"/>
      <c r="I58" s="992"/>
      <c r="J58" s="992"/>
      <c r="K58" s="992"/>
      <c r="L58" s="992"/>
      <c r="M58" s="992"/>
      <c r="N58" s="992"/>
      <c r="O58" s="992"/>
      <c r="P58" s="993"/>
      <c r="Q58" s="102"/>
      <c r="R58" s="102"/>
      <c r="S58" s="102"/>
      <c r="T58" s="102"/>
      <c r="U58" s="102"/>
      <c r="V58" s="102"/>
      <c r="W58" s="102"/>
    </row>
    <row r="59" spans="2:24" ht="15" customHeight="1">
      <c r="B59" s="962" t="s">
        <v>1093</v>
      </c>
      <c r="C59" s="963"/>
      <c r="D59" s="973"/>
      <c r="E59" s="994">
        <f>B62</f>
        <v>1889</v>
      </c>
      <c r="F59" s="994">
        <f>E59+1</f>
        <v>1890</v>
      </c>
      <c r="G59" s="994">
        <f t="shared" ref="G59:O59" si="6">F59+1</f>
        <v>1891</v>
      </c>
      <c r="H59" s="994">
        <f t="shared" si="6"/>
        <v>1892</v>
      </c>
      <c r="I59" s="994">
        <f t="shared" si="6"/>
        <v>1893</v>
      </c>
      <c r="J59" s="994">
        <f t="shared" si="6"/>
        <v>1894</v>
      </c>
      <c r="K59" s="994">
        <f t="shared" si="6"/>
        <v>1895</v>
      </c>
      <c r="L59" s="994">
        <f t="shared" si="6"/>
        <v>1896</v>
      </c>
      <c r="M59" s="994">
        <f t="shared" si="6"/>
        <v>1897</v>
      </c>
      <c r="N59" s="994">
        <f t="shared" si="6"/>
        <v>1898</v>
      </c>
      <c r="O59" s="994">
        <f t="shared" si="6"/>
        <v>1899</v>
      </c>
      <c r="P59" s="1015">
        <f>O59+1</f>
        <v>1900</v>
      </c>
      <c r="Q59" s="102"/>
      <c r="R59" s="102"/>
      <c r="S59" s="102"/>
      <c r="T59" s="102"/>
      <c r="U59" s="102"/>
      <c r="V59" s="102"/>
      <c r="W59" s="102"/>
    </row>
    <row r="60" spans="2:24" ht="15" customHeight="1">
      <c r="B60" s="964"/>
      <c r="C60" s="965"/>
      <c r="D60" s="975"/>
      <c r="E60" s="995"/>
      <c r="F60" s="995"/>
      <c r="G60" s="995"/>
      <c r="H60" s="995"/>
      <c r="I60" s="995"/>
      <c r="J60" s="995"/>
      <c r="K60" s="995"/>
      <c r="L60" s="995"/>
      <c r="M60" s="995"/>
      <c r="N60" s="995"/>
      <c r="O60" s="995"/>
      <c r="P60" s="1015"/>
      <c r="Q60" s="105"/>
      <c r="R60" s="105"/>
      <c r="S60" s="102"/>
      <c r="T60" s="102"/>
      <c r="U60" s="102"/>
      <c r="V60" s="102"/>
      <c r="W60" s="102"/>
    </row>
    <row r="61" spans="2:24" ht="15" customHeight="1">
      <c r="B61" s="936" t="s">
        <v>1094</v>
      </c>
      <c r="C61" s="938"/>
      <c r="D61" s="563" t="s">
        <v>1095</v>
      </c>
      <c r="E61" s="574"/>
      <c r="F61" s="574"/>
      <c r="G61" s="574"/>
      <c r="H61" s="574"/>
      <c r="I61" s="574"/>
      <c r="J61" s="574"/>
      <c r="K61" s="574"/>
      <c r="L61" s="574"/>
      <c r="M61" s="574"/>
      <c r="N61" s="574"/>
      <c r="O61" s="574"/>
      <c r="P61" s="574"/>
      <c r="Q61" s="102"/>
      <c r="R61" s="102"/>
      <c r="S61" s="102"/>
      <c r="T61" s="102"/>
      <c r="U61" s="102"/>
      <c r="V61" s="102"/>
      <c r="W61" s="102"/>
    </row>
    <row r="62" spans="2:24" ht="15" customHeight="1">
      <c r="B62" s="955">
        <f t="shared" ref="B62:B71" si="7">+B63-1</f>
        <v>1889</v>
      </c>
      <c r="C62" s="956"/>
      <c r="D62" s="563" t="s">
        <v>1096</v>
      </c>
      <c r="E62" s="564"/>
      <c r="F62" s="564"/>
      <c r="G62" s="564"/>
      <c r="H62" s="564"/>
      <c r="I62" s="564"/>
      <c r="J62" s="564"/>
      <c r="K62" s="564"/>
      <c r="L62" s="564"/>
      <c r="M62" s="564"/>
      <c r="N62" s="564"/>
      <c r="O62" s="564"/>
      <c r="P62" s="564"/>
      <c r="Q62" s="102"/>
      <c r="R62" s="102"/>
      <c r="S62" s="102"/>
      <c r="T62" s="102"/>
      <c r="U62" s="102"/>
      <c r="V62" s="102"/>
      <c r="W62" s="102"/>
    </row>
    <row r="63" spans="2:24" ht="15" customHeight="1">
      <c r="B63" s="955">
        <f t="shared" si="7"/>
        <v>1890</v>
      </c>
      <c r="C63" s="956"/>
      <c r="D63" s="563" t="s">
        <v>1097</v>
      </c>
      <c r="E63" s="566"/>
      <c r="F63" s="564"/>
      <c r="G63" s="564"/>
      <c r="H63" s="564"/>
      <c r="I63" s="564"/>
      <c r="J63" s="564"/>
      <c r="K63" s="564"/>
      <c r="L63" s="564"/>
      <c r="M63" s="564"/>
      <c r="N63" s="564"/>
      <c r="O63" s="564"/>
      <c r="P63" s="564"/>
      <c r="Q63" s="102"/>
      <c r="R63" s="102"/>
      <c r="S63" s="102"/>
      <c r="T63" s="102"/>
      <c r="U63" s="102"/>
      <c r="V63" s="102"/>
      <c r="W63" s="102"/>
    </row>
    <row r="64" spans="2:24" ht="15" customHeight="1">
      <c r="B64" s="955">
        <f t="shared" si="7"/>
        <v>1891</v>
      </c>
      <c r="C64" s="956"/>
      <c r="D64" s="563" t="s">
        <v>1098</v>
      </c>
      <c r="E64" s="566"/>
      <c r="F64" s="566"/>
      <c r="G64" s="564"/>
      <c r="H64" s="564"/>
      <c r="I64" s="564"/>
      <c r="J64" s="564"/>
      <c r="K64" s="564"/>
      <c r="L64" s="564"/>
      <c r="M64" s="564"/>
      <c r="N64" s="564"/>
      <c r="O64" s="564"/>
      <c r="P64" s="564"/>
      <c r="Q64" s="102"/>
      <c r="R64" s="102"/>
      <c r="S64" s="102"/>
      <c r="T64" s="102"/>
      <c r="U64" s="102"/>
      <c r="V64" s="102"/>
      <c r="W64" s="102"/>
    </row>
    <row r="65" spans="2:24" ht="15" customHeight="1">
      <c r="B65" s="955">
        <f t="shared" si="7"/>
        <v>1892</v>
      </c>
      <c r="C65" s="956"/>
      <c r="D65" s="563" t="s">
        <v>1099</v>
      </c>
      <c r="E65" s="566"/>
      <c r="F65" s="566"/>
      <c r="G65" s="566"/>
      <c r="H65" s="564"/>
      <c r="I65" s="564"/>
      <c r="J65" s="564"/>
      <c r="K65" s="564"/>
      <c r="L65" s="564"/>
      <c r="M65" s="564"/>
      <c r="N65" s="564"/>
      <c r="O65" s="564"/>
      <c r="P65" s="564"/>
      <c r="Q65" s="102"/>
      <c r="R65" s="102"/>
      <c r="S65" s="102"/>
      <c r="T65" s="102"/>
      <c r="U65" s="102"/>
      <c r="V65" s="102"/>
      <c r="W65" s="102"/>
    </row>
    <row r="66" spans="2:24" ht="15" customHeight="1">
      <c r="B66" s="955">
        <f t="shared" si="7"/>
        <v>1893</v>
      </c>
      <c r="C66" s="956"/>
      <c r="D66" s="563" t="s">
        <v>1100</v>
      </c>
      <c r="E66" s="566"/>
      <c r="F66" s="566"/>
      <c r="G66" s="566"/>
      <c r="H66" s="566"/>
      <c r="I66" s="564"/>
      <c r="J66" s="564"/>
      <c r="K66" s="564"/>
      <c r="L66" s="564"/>
      <c r="M66" s="564"/>
      <c r="N66" s="564"/>
      <c r="O66" s="564"/>
      <c r="P66" s="564"/>
      <c r="Q66" s="102"/>
      <c r="R66" s="102"/>
      <c r="S66" s="102"/>
      <c r="T66" s="102"/>
      <c r="U66" s="102"/>
      <c r="V66" s="102"/>
      <c r="W66" s="102"/>
    </row>
    <row r="67" spans="2:24" ht="15" customHeight="1">
      <c r="B67" s="955">
        <f t="shared" si="7"/>
        <v>1894</v>
      </c>
      <c r="C67" s="956"/>
      <c r="D67" s="563" t="s">
        <v>1101</v>
      </c>
      <c r="E67" s="566"/>
      <c r="F67" s="566"/>
      <c r="G67" s="566"/>
      <c r="H67" s="566"/>
      <c r="I67" s="566"/>
      <c r="J67" s="564"/>
      <c r="K67" s="564"/>
      <c r="L67" s="564"/>
      <c r="M67" s="564"/>
      <c r="N67" s="564"/>
      <c r="O67" s="564"/>
      <c r="P67" s="564"/>
      <c r="Q67" s="102"/>
      <c r="R67" s="102"/>
      <c r="S67" s="102"/>
      <c r="T67" s="102"/>
      <c r="U67" s="102"/>
      <c r="V67" s="102"/>
      <c r="W67" s="102"/>
    </row>
    <row r="68" spans="2:24" ht="15" customHeight="1">
      <c r="B68" s="955">
        <f t="shared" si="7"/>
        <v>1895</v>
      </c>
      <c r="C68" s="956"/>
      <c r="D68" s="563" t="s">
        <v>1102</v>
      </c>
      <c r="E68" s="566"/>
      <c r="F68" s="566"/>
      <c r="G68" s="566"/>
      <c r="H68" s="566"/>
      <c r="I68" s="566"/>
      <c r="J68" s="566"/>
      <c r="K68" s="564"/>
      <c r="L68" s="564"/>
      <c r="M68" s="564"/>
      <c r="N68" s="564"/>
      <c r="O68" s="564"/>
      <c r="P68" s="564"/>
      <c r="Q68" s="102"/>
      <c r="R68" s="102"/>
      <c r="S68" s="102"/>
      <c r="T68" s="102"/>
      <c r="U68" s="102"/>
      <c r="V68" s="102"/>
      <c r="W68" s="102"/>
    </row>
    <row r="69" spans="2:24" ht="15" customHeight="1">
      <c r="B69" s="955">
        <f t="shared" si="7"/>
        <v>1896</v>
      </c>
      <c r="C69" s="956"/>
      <c r="D69" s="563" t="s">
        <v>1103</v>
      </c>
      <c r="E69" s="566"/>
      <c r="F69" s="566"/>
      <c r="G69" s="566"/>
      <c r="H69" s="566"/>
      <c r="I69" s="566"/>
      <c r="J69" s="566"/>
      <c r="K69" s="566"/>
      <c r="L69" s="564"/>
      <c r="M69" s="564"/>
      <c r="N69" s="564"/>
      <c r="O69" s="564"/>
      <c r="P69" s="564"/>
      <c r="Q69" s="102"/>
      <c r="R69" s="102"/>
      <c r="S69" s="102"/>
      <c r="T69" s="102"/>
      <c r="U69" s="102"/>
      <c r="V69" s="102"/>
      <c r="W69" s="102"/>
    </row>
    <row r="70" spans="2:24" ht="15" customHeight="1">
      <c r="B70" s="955">
        <f t="shared" si="7"/>
        <v>1897</v>
      </c>
      <c r="C70" s="956"/>
      <c r="D70" s="563" t="s">
        <v>1104</v>
      </c>
      <c r="E70" s="566"/>
      <c r="F70" s="566"/>
      <c r="G70" s="566"/>
      <c r="H70" s="566"/>
      <c r="I70" s="566"/>
      <c r="J70" s="566"/>
      <c r="K70" s="566"/>
      <c r="L70" s="566"/>
      <c r="M70" s="564"/>
      <c r="N70" s="564"/>
      <c r="O70" s="564"/>
      <c r="P70" s="564"/>
      <c r="Q70" s="102"/>
      <c r="R70" s="102"/>
      <c r="S70" s="102"/>
      <c r="T70" s="102"/>
      <c r="U70" s="102"/>
      <c r="V70" s="102"/>
      <c r="W70" s="102"/>
    </row>
    <row r="71" spans="2:24" ht="15" customHeight="1">
      <c r="B71" s="955">
        <f t="shared" si="7"/>
        <v>1898</v>
      </c>
      <c r="C71" s="956"/>
      <c r="D71" s="563" t="s">
        <v>1105</v>
      </c>
      <c r="E71" s="566"/>
      <c r="F71" s="566"/>
      <c r="G71" s="566"/>
      <c r="H71" s="566"/>
      <c r="I71" s="566"/>
      <c r="J71" s="566"/>
      <c r="K71" s="566"/>
      <c r="L71" s="566"/>
      <c r="M71" s="566"/>
      <c r="N71" s="564"/>
      <c r="O71" s="564"/>
      <c r="P71" s="564"/>
      <c r="Q71" s="102"/>
      <c r="R71" s="102"/>
      <c r="S71" s="102"/>
      <c r="T71" s="102"/>
      <c r="U71" s="102"/>
      <c r="V71" s="102"/>
      <c r="W71" s="102"/>
    </row>
    <row r="72" spans="2:24" ht="15" customHeight="1">
      <c r="B72" s="955">
        <f>+B73-1</f>
        <v>1899</v>
      </c>
      <c r="C72" s="956"/>
      <c r="D72" s="563" t="s">
        <v>1106</v>
      </c>
      <c r="E72" s="566"/>
      <c r="F72" s="566"/>
      <c r="G72" s="566"/>
      <c r="H72" s="566"/>
      <c r="I72" s="566"/>
      <c r="J72" s="566"/>
      <c r="K72" s="566"/>
      <c r="L72" s="566"/>
      <c r="M72" s="566"/>
      <c r="N72" s="566"/>
      <c r="O72" s="564"/>
      <c r="P72" s="564"/>
      <c r="Q72" s="102"/>
      <c r="R72" s="102"/>
      <c r="S72" s="102"/>
      <c r="T72" s="102"/>
      <c r="U72" s="102"/>
      <c r="V72" s="102"/>
      <c r="W72" s="102"/>
    </row>
    <row r="73" spans="2:24" ht="15" customHeight="1">
      <c r="B73" s="955">
        <f>YEAR(C3)</f>
        <v>1900</v>
      </c>
      <c r="C73" s="956"/>
      <c r="D73" s="563" t="s">
        <v>1107</v>
      </c>
      <c r="E73" s="566"/>
      <c r="F73" s="566"/>
      <c r="G73" s="566"/>
      <c r="H73" s="566"/>
      <c r="I73" s="566"/>
      <c r="J73" s="566"/>
      <c r="K73" s="566"/>
      <c r="L73" s="566"/>
      <c r="M73" s="566"/>
      <c r="N73" s="566"/>
      <c r="O73" s="566"/>
      <c r="P73" s="564"/>
      <c r="Q73" s="102"/>
      <c r="R73" s="102" t="s">
        <v>1108</v>
      </c>
      <c r="S73" s="102"/>
      <c r="T73" s="102"/>
      <c r="U73" s="102"/>
      <c r="V73" s="102"/>
      <c r="W73" s="102"/>
    </row>
    <row r="74" spans="2:24" ht="15" customHeight="1">
      <c r="B74" s="936" t="s">
        <v>1109</v>
      </c>
      <c r="C74" s="938"/>
      <c r="D74" s="563" t="s">
        <v>1110</v>
      </c>
      <c r="E74" s="607">
        <f>SUM(E61:E73)</f>
        <v>0</v>
      </c>
      <c r="F74" s="586">
        <f>SUM(F61:F73)</f>
        <v>0</v>
      </c>
      <c r="G74" s="586">
        <f t="shared" ref="G74:O74" si="8">SUM(G61:G73)</f>
        <v>0</v>
      </c>
      <c r="H74" s="586">
        <f t="shared" si="8"/>
        <v>0</v>
      </c>
      <c r="I74" s="586">
        <f t="shared" si="8"/>
        <v>0</v>
      </c>
      <c r="J74" s="586">
        <f t="shared" si="8"/>
        <v>0</v>
      </c>
      <c r="K74" s="586">
        <f t="shared" si="8"/>
        <v>0</v>
      </c>
      <c r="L74" s="586">
        <f t="shared" si="8"/>
        <v>0</v>
      </c>
      <c r="M74" s="586">
        <f t="shared" si="8"/>
        <v>0</v>
      </c>
      <c r="N74" s="586">
        <f t="shared" si="8"/>
        <v>0</v>
      </c>
      <c r="O74" s="586">
        <f t="shared" si="8"/>
        <v>0</v>
      </c>
      <c r="P74" s="586">
        <f>SUM(P61:P73)</f>
        <v>0</v>
      </c>
      <c r="Q74" s="102"/>
      <c r="R74" s="136" t="str">
        <f>IF(SUM(E63:E73,F64:F73,G65:G73,H66:H73,I67:I73,J68:J73,K69:K73,L70:L73,M71:M73,N72:N73,O73)=0,"OK","Error")</f>
        <v>OK</v>
      </c>
      <c r="S74" s="102"/>
      <c r="T74" s="102"/>
      <c r="U74" s="102"/>
      <c r="V74" s="102"/>
      <c r="W74" s="102"/>
    </row>
    <row r="75" spans="2:24" ht="15" customHeight="1">
      <c r="B75" s="102" t="s">
        <v>1115</v>
      </c>
      <c r="C75" s="102"/>
      <c r="D75" s="102"/>
      <c r="E75" s="102"/>
      <c r="F75" s="102"/>
      <c r="G75" s="102"/>
      <c r="H75" s="102"/>
      <c r="I75" s="102"/>
      <c r="J75" s="102"/>
      <c r="K75" s="102"/>
      <c r="L75" s="102"/>
      <c r="M75" s="102"/>
      <c r="N75" s="102"/>
      <c r="O75" s="102"/>
      <c r="P75" s="102"/>
      <c r="Q75" s="102"/>
      <c r="R75" s="102"/>
      <c r="S75" s="102"/>
      <c r="T75" s="102"/>
      <c r="U75" s="102"/>
      <c r="V75" s="102"/>
      <c r="W75" s="102"/>
    </row>
    <row r="76" spans="2:24" ht="15" customHeight="1">
      <c r="B76" s="102"/>
      <c r="C76" s="102"/>
      <c r="D76" s="102"/>
      <c r="E76" s="102"/>
      <c r="F76" s="102"/>
      <c r="G76" s="102"/>
      <c r="H76" s="102"/>
      <c r="I76" s="102"/>
      <c r="J76" s="102"/>
      <c r="K76" s="102"/>
      <c r="L76" s="102"/>
      <c r="M76" s="102"/>
      <c r="N76" s="102"/>
      <c r="O76" s="102"/>
      <c r="P76" s="102"/>
      <c r="Q76" s="102"/>
      <c r="R76" s="102"/>
      <c r="S76" s="102"/>
      <c r="T76" s="102"/>
      <c r="U76" s="102"/>
      <c r="V76" s="102"/>
      <c r="W76" s="102"/>
    </row>
    <row r="77" spans="2:24" ht="15" hidden="1" customHeight="1">
      <c r="B77" s="102"/>
      <c r="C77" s="102"/>
      <c r="D77" s="102"/>
      <c r="E77" s="102"/>
      <c r="F77" s="102"/>
      <c r="G77" s="102"/>
      <c r="H77" s="102"/>
      <c r="I77" s="102"/>
      <c r="J77" s="102"/>
      <c r="K77" s="102"/>
      <c r="L77" s="102"/>
      <c r="M77" s="102"/>
      <c r="N77" s="102"/>
      <c r="O77" s="102"/>
      <c r="P77" s="102"/>
      <c r="Q77" s="102"/>
      <c r="R77" s="102"/>
      <c r="S77" s="102"/>
      <c r="T77" s="102"/>
      <c r="U77" s="102"/>
      <c r="V77" s="102"/>
      <c r="W77" s="102"/>
    </row>
    <row r="78" spans="2:24" ht="15" hidden="1" customHeight="1">
      <c r="B78" s="102"/>
      <c r="C78" s="102"/>
      <c r="D78" s="102"/>
      <c r="E78" s="102"/>
      <c r="F78" s="102"/>
      <c r="G78" s="102"/>
      <c r="H78" s="102"/>
      <c r="I78" s="102"/>
      <c r="J78" s="102"/>
      <c r="K78" s="102"/>
      <c r="L78" s="102"/>
      <c r="M78" s="102"/>
      <c r="N78" s="102"/>
      <c r="O78" s="102"/>
      <c r="P78" s="102"/>
      <c r="Q78" s="102"/>
      <c r="R78" s="102"/>
      <c r="S78" s="102"/>
      <c r="T78" s="102"/>
      <c r="U78" s="102"/>
      <c r="V78" s="102"/>
      <c r="W78" s="102"/>
    </row>
    <row r="79" spans="2:24" ht="15" customHeight="1">
      <c r="B79" s="575" t="s">
        <v>1116</v>
      </c>
      <c r="C79" s="608"/>
      <c r="D79" s="569"/>
      <c r="E79" s="569"/>
      <c r="F79" s="569"/>
      <c r="G79" s="569"/>
      <c r="H79" s="569"/>
      <c r="I79" s="569"/>
      <c r="J79" s="569"/>
      <c r="K79" s="569"/>
      <c r="L79" s="569"/>
      <c r="M79" s="569"/>
      <c r="N79" s="569"/>
      <c r="O79" s="569"/>
      <c r="P79" s="103"/>
      <c r="Q79" s="103"/>
      <c r="R79" s="103"/>
      <c r="S79" s="103"/>
      <c r="T79" s="103"/>
      <c r="U79" s="103"/>
      <c r="V79" s="103"/>
      <c r="W79" s="103"/>
      <c r="X79" s="104"/>
    </row>
    <row r="80" spans="2:24" ht="15" customHeight="1">
      <c r="B80" s="561"/>
      <c r="C80" s="562"/>
      <c r="D80" s="602"/>
      <c r="E80" s="563" t="s">
        <v>1091</v>
      </c>
      <c r="F80" s="563" t="s">
        <v>182</v>
      </c>
      <c r="G80" s="563" t="s">
        <v>183</v>
      </c>
      <c r="H80" s="563" t="s">
        <v>184</v>
      </c>
      <c r="I80" s="563" t="s">
        <v>185</v>
      </c>
      <c r="J80" s="563" t="s">
        <v>186</v>
      </c>
      <c r="K80" s="563" t="s">
        <v>187</v>
      </c>
      <c r="L80" s="563" t="s">
        <v>188</v>
      </c>
      <c r="M80" s="563" t="s">
        <v>189</v>
      </c>
      <c r="N80" s="563" t="s">
        <v>190</v>
      </c>
      <c r="O80" s="563" t="s">
        <v>191</v>
      </c>
      <c r="P80" s="563" t="s">
        <v>192</v>
      </c>
      <c r="Q80" s="102"/>
      <c r="R80" s="563" t="s">
        <v>193</v>
      </c>
      <c r="S80" s="571"/>
      <c r="T80" s="563" t="s">
        <v>194</v>
      </c>
      <c r="U80" s="563" t="s">
        <v>195</v>
      </c>
      <c r="V80" s="105"/>
      <c r="W80" s="563" t="s">
        <v>196</v>
      </c>
    </row>
    <row r="81" spans="2:23" ht="15" customHeight="1">
      <c r="B81" s="969" t="e">
        <f>$C$7</f>
        <v>#N/A</v>
      </c>
      <c r="C81" s="970"/>
      <c r="D81" s="1016" t="s">
        <v>1117</v>
      </c>
      <c r="E81" s="1017"/>
      <c r="F81" s="1017"/>
      <c r="G81" s="1017"/>
      <c r="H81" s="1017"/>
      <c r="I81" s="1017"/>
      <c r="J81" s="1017"/>
      <c r="K81" s="1017"/>
      <c r="L81" s="1017"/>
      <c r="M81" s="1017"/>
      <c r="N81" s="1017"/>
      <c r="O81" s="1017"/>
      <c r="P81" s="1018"/>
      <c r="Q81" s="599"/>
      <c r="R81" s="959" t="s">
        <v>1118</v>
      </c>
      <c r="S81" s="579"/>
      <c r="T81" s="959" t="s">
        <v>1146</v>
      </c>
      <c r="U81" s="977" t="s">
        <v>1147</v>
      </c>
      <c r="V81" s="580"/>
      <c r="W81" s="959" t="s">
        <v>1121</v>
      </c>
    </row>
    <row r="82" spans="2:23" ht="15" customHeight="1">
      <c r="B82" s="971"/>
      <c r="C82" s="972"/>
      <c r="D82" s="1019"/>
      <c r="E82" s="1020"/>
      <c r="F82" s="1020"/>
      <c r="G82" s="1020"/>
      <c r="H82" s="1020"/>
      <c r="I82" s="1020"/>
      <c r="J82" s="1020"/>
      <c r="K82" s="1020"/>
      <c r="L82" s="1020"/>
      <c r="M82" s="1020"/>
      <c r="N82" s="1020"/>
      <c r="O82" s="1020"/>
      <c r="P82" s="1021"/>
      <c r="Q82" s="599"/>
      <c r="R82" s="960"/>
      <c r="S82" s="579"/>
      <c r="T82" s="960"/>
      <c r="U82" s="978"/>
      <c r="V82" s="580"/>
      <c r="W82" s="960"/>
    </row>
    <row r="83" spans="2:23" ht="15" customHeight="1">
      <c r="B83" s="962" t="s">
        <v>1093</v>
      </c>
      <c r="C83" s="963"/>
      <c r="D83" s="973"/>
      <c r="E83" s="994">
        <f>B86</f>
        <v>1889</v>
      </c>
      <c r="F83" s="994">
        <f>E83+1</f>
        <v>1890</v>
      </c>
      <c r="G83" s="994">
        <f t="shared" ref="G83:O83" si="9">F83+1</f>
        <v>1891</v>
      </c>
      <c r="H83" s="994">
        <f t="shared" si="9"/>
        <v>1892</v>
      </c>
      <c r="I83" s="994">
        <f t="shared" si="9"/>
        <v>1893</v>
      </c>
      <c r="J83" s="994">
        <f t="shared" si="9"/>
        <v>1894</v>
      </c>
      <c r="K83" s="994">
        <f t="shared" si="9"/>
        <v>1895</v>
      </c>
      <c r="L83" s="994">
        <f t="shared" si="9"/>
        <v>1896</v>
      </c>
      <c r="M83" s="994">
        <f t="shared" si="9"/>
        <v>1897</v>
      </c>
      <c r="N83" s="994">
        <f t="shared" si="9"/>
        <v>1898</v>
      </c>
      <c r="O83" s="994">
        <f t="shared" si="9"/>
        <v>1899</v>
      </c>
      <c r="P83" s="1015">
        <f>O83+1</f>
        <v>1900</v>
      </c>
      <c r="Q83" s="609"/>
      <c r="R83" s="960"/>
      <c r="S83" s="582"/>
      <c r="T83" s="960"/>
      <c r="U83" s="978"/>
      <c r="V83" s="583"/>
      <c r="W83" s="960"/>
    </row>
    <row r="84" spans="2:23" ht="15" customHeight="1">
      <c r="B84" s="964"/>
      <c r="C84" s="965"/>
      <c r="D84" s="975"/>
      <c r="E84" s="995"/>
      <c r="F84" s="995"/>
      <c r="G84" s="995"/>
      <c r="H84" s="995"/>
      <c r="I84" s="995"/>
      <c r="J84" s="995"/>
      <c r="K84" s="995"/>
      <c r="L84" s="995"/>
      <c r="M84" s="995"/>
      <c r="N84" s="995"/>
      <c r="O84" s="995"/>
      <c r="P84" s="1015"/>
      <c r="Q84" s="610"/>
      <c r="R84" s="961"/>
      <c r="S84" s="585"/>
      <c r="T84" s="961"/>
      <c r="U84" s="979"/>
      <c r="V84" s="102"/>
      <c r="W84" s="961"/>
    </row>
    <row r="85" spans="2:23" ht="15" customHeight="1">
      <c r="B85" s="936" t="s">
        <v>1122</v>
      </c>
      <c r="C85" s="938"/>
      <c r="D85" s="563" t="s">
        <v>1095</v>
      </c>
      <c r="E85" s="564"/>
      <c r="F85" s="565"/>
      <c r="G85" s="565"/>
      <c r="H85" s="565"/>
      <c r="I85" s="565"/>
      <c r="J85" s="565"/>
      <c r="K85" s="565"/>
      <c r="L85" s="565"/>
      <c r="M85" s="565"/>
      <c r="N85" s="565"/>
      <c r="O85" s="565"/>
      <c r="P85" s="565"/>
      <c r="Q85" s="584"/>
      <c r="R85" s="586">
        <f>+P85-O85+P39-O39+P17</f>
        <v>0</v>
      </c>
      <c r="S85" s="587"/>
      <c r="T85" s="588"/>
      <c r="U85" s="588"/>
      <c r="V85" s="589"/>
      <c r="W85" s="590"/>
    </row>
    <row r="86" spans="2:23" ht="15" customHeight="1">
      <c r="B86" s="955">
        <f t="shared" ref="B86:B95" si="10">+B87-1</f>
        <v>1889</v>
      </c>
      <c r="C86" s="956"/>
      <c r="D86" s="563" t="s">
        <v>1096</v>
      </c>
      <c r="E86" s="564"/>
      <c r="F86" s="565"/>
      <c r="G86" s="565"/>
      <c r="H86" s="565"/>
      <c r="I86" s="565"/>
      <c r="J86" s="565"/>
      <c r="K86" s="565"/>
      <c r="L86" s="565"/>
      <c r="M86" s="565"/>
      <c r="N86" s="565"/>
      <c r="O86" s="565"/>
      <c r="P86" s="565"/>
      <c r="Q86" s="584"/>
      <c r="R86" s="586">
        <f t="shared" ref="R86:R96" si="11">+P86-O86</f>
        <v>0</v>
      </c>
      <c r="S86" s="587"/>
      <c r="T86" s="565"/>
      <c r="U86" s="565"/>
      <c r="V86" s="592"/>
      <c r="W86" s="593" t="str">
        <f t="shared" ref="W86:W97" si="12">+IFERROR(P86/U86,"-")</f>
        <v>-</v>
      </c>
    </row>
    <row r="87" spans="2:23" ht="15" customHeight="1">
      <c r="B87" s="955">
        <f t="shared" si="10"/>
        <v>1890</v>
      </c>
      <c r="C87" s="956"/>
      <c r="D87" s="563" t="s">
        <v>1097</v>
      </c>
      <c r="E87" s="566"/>
      <c r="F87" s="565"/>
      <c r="G87" s="565"/>
      <c r="H87" s="565"/>
      <c r="I87" s="565"/>
      <c r="J87" s="565"/>
      <c r="K87" s="565"/>
      <c r="L87" s="565"/>
      <c r="M87" s="565"/>
      <c r="N87" s="565"/>
      <c r="O87" s="565"/>
      <c r="P87" s="565"/>
      <c r="Q87" s="584"/>
      <c r="R87" s="586">
        <f t="shared" si="11"/>
        <v>0</v>
      </c>
      <c r="S87" s="587"/>
      <c r="T87" s="565"/>
      <c r="U87" s="565"/>
      <c r="V87" s="592"/>
      <c r="W87" s="593" t="str">
        <f t="shared" si="12"/>
        <v>-</v>
      </c>
    </row>
    <row r="88" spans="2:23" ht="15" customHeight="1">
      <c r="B88" s="955">
        <f t="shared" si="10"/>
        <v>1891</v>
      </c>
      <c r="C88" s="956"/>
      <c r="D88" s="563" t="s">
        <v>1098</v>
      </c>
      <c r="E88" s="566"/>
      <c r="F88" s="566"/>
      <c r="G88" s="565"/>
      <c r="H88" s="565"/>
      <c r="I88" s="565"/>
      <c r="J88" s="565"/>
      <c r="K88" s="565"/>
      <c r="L88" s="565"/>
      <c r="M88" s="565"/>
      <c r="N88" s="565"/>
      <c r="O88" s="565"/>
      <c r="P88" s="565"/>
      <c r="Q88" s="584"/>
      <c r="R88" s="586">
        <f t="shared" si="11"/>
        <v>0</v>
      </c>
      <c r="S88" s="587"/>
      <c r="T88" s="565"/>
      <c r="U88" s="565"/>
      <c r="V88" s="592"/>
      <c r="W88" s="593" t="str">
        <f t="shared" si="12"/>
        <v>-</v>
      </c>
    </row>
    <row r="89" spans="2:23" ht="15" customHeight="1">
      <c r="B89" s="955">
        <f t="shared" si="10"/>
        <v>1892</v>
      </c>
      <c r="C89" s="956"/>
      <c r="D89" s="563" t="s">
        <v>1099</v>
      </c>
      <c r="E89" s="566"/>
      <c r="F89" s="566"/>
      <c r="G89" s="566"/>
      <c r="H89" s="565"/>
      <c r="I89" s="565"/>
      <c r="J89" s="565"/>
      <c r="K89" s="565"/>
      <c r="L89" s="565"/>
      <c r="M89" s="565"/>
      <c r="N89" s="565"/>
      <c r="O89" s="565"/>
      <c r="P89" s="565"/>
      <c r="Q89" s="584"/>
      <c r="R89" s="586">
        <f t="shared" si="11"/>
        <v>0</v>
      </c>
      <c r="S89" s="587"/>
      <c r="T89" s="565"/>
      <c r="U89" s="565"/>
      <c r="V89" s="592"/>
      <c r="W89" s="593" t="str">
        <f t="shared" si="12"/>
        <v>-</v>
      </c>
    </row>
    <row r="90" spans="2:23" ht="15" customHeight="1">
      <c r="B90" s="955">
        <f t="shared" si="10"/>
        <v>1893</v>
      </c>
      <c r="C90" s="956"/>
      <c r="D90" s="563" t="s">
        <v>1100</v>
      </c>
      <c r="E90" s="566"/>
      <c r="F90" s="566"/>
      <c r="G90" s="566"/>
      <c r="H90" s="566"/>
      <c r="I90" s="565"/>
      <c r="J90" s="565"/>
      <c r="K90" s="565"/>
      <c r="L90" s="565"/>
      <c r="M90" s="565"/>
      <c r="N90" s="565"/>
      <c r="O90" s="565"/>
      <c r="P90" s="565"/>
      <c r="Q90" s="584"/>
      <c r="R90" s="586">
        <f t="shared" si="11"/>
        <v>0</v>
      </c>
      <c r="S90" s="587"/>
      <c r="T90" s="565"/>
      <c r="U90" s="565"/>
      <c r="V90" s="592"/>
      <c r="W90" s="593" t="str">
        <f t="shared" si="12"/>
        <v>-</v>
      </c>
    </row>
    <row r="91" spans="2:23" ht="15" customHeight="1">
      <c r="B91" s="955">
        <f t="shared" si="10"/>
        <v>1894</v>
      </c>
      <c r="C91" s="956"/>
      <c r="D91" s="563" t="s">
        <v>1101</v>
      </c>
      <c r="E91" s="566"/>
      <c r="F91" s="566"/>
      <c r="G91" s="566"/>
      <c r="H91" s="566"/>
      <c r="I91" s="566"/>
      <c r="J91" s="565"/>
      <c r="K91" s="565"/>
      <c r="L91" s="565"/>
      <c r="M91" s="565"/>
      <c r="N91" s="565"/>
      <c r="O91" s="565"/>
      <c r="P91" s="565"/>
      <c r="Q91" s="584"/>
      <c r="R91" s="586">
        <f t="shared" si="11"/>
        <v>0</v>
      </c>
      <c r="S91" s="587"/>
      <c r="T91" s="565"/>
      <c r="U91" s="565"/>
      <c r="V91" s="592"/>
      <c r="W91" s="593" t="str">
        <f t="shared" si="12"/>
        <v>-</v>
      </c>
    </row>
    <row r="92" spans="2:23" ht="15" customHeight="1">
      <c r="B92" s="955">
        <f t="shared" si="10"/>
        <v>1895</v>
      </c>
      <c r="C92" s="956"/>
      <c r="D92" s="563" t="s">
        <v>1102</v>
      </c>
      <c r="E92" s="566"/>
      <c r="F92" s="566"/>
      <c r="G92" s="566"/>
      <c r="H92" s="566"/>
      <c r="I92" s="566"/>
      <c r="J92" s="566"/>
      <c r="K92" s="565"/>
      <c r="L92" s="565"/>
      <c r="M92" s="565"/>
      <c r="N92" s="565"/>
      <c r="O92" s="565"/>
      <c r="P92" s="565"/>
      <c r="Q92" s="584"/>
      <c r="R92" s="586">
        <f t="shared" si="11"/>
        <v>0</v>
      </c>
      <c r="S92" s="587"/>
      <c r="T92" s="565"/>
      <c r="U92" s="565"/>
      <c r="V92" s="592"/>
      <c r="W92" s="593" t="str">
        <f t="shared" si="12"/>
        <v>-</v>
      </c>
    </row>
    <row r="93" spans="2:23" ht="15" customHeight="1">
      <c r="B93" s="955">
        <f t="shared" si="10"/>
        <v>1896</v>
      </c>
      <c r="C93" s="956"/>
      <c r="D93" s="563" t="s">
        <v>1103</v>
      </c>
      <c r="E93" s="566"/>
      <c r="F93" s="566"/>
      <c r="G93" s="566"/>
      <c r="H93" s="566"/>
      <c r="I93" s="566"/>
      <c r="J93" s="566"/>
      <c r="K93" s="566"/>
      <c r="L93" s="565"/>
      <c r="M93" s="565"/>
      <c r="N93" s="565"/>
      <c r="O93" s="565"/>
      <c r="P93" s="565"/>
      <c r="Q93" s="584"/>
      <c r="R93" s="586">
        <f t="shared" si="11"/>
        <v>0</v>
      </c>
      <c r="S93" s="587"/>
      <c r="T93" s="565"/>
      <c r="U93" s="565"/>
      <c r="V93" s="592"/>
      <c r="W93" s="593" t="str">
        <f t="shared" si="12"/>
        <v>-</v>
      </c>
    </row>
    <row r="94" spans="2:23" ht="15" customHeight="1">
      <c r="B94" s="955">
        <f t="shared" si="10"/>
        <v>1897</v>
      </c>
      <c r="C94" s="956"/>
      <c r="D94" s="563" t="s">
        <v>1104</v>
      </c>
      <c r="E94" s="566"/>
      <c r="F94" s="566"/>
      <c r="G94" s="566"/>
      <c r="H94" s="566"/>
      <c r="I94" s="566"/>
      <c r="J94" s="566"/>
      <c r="K94" s="566"/>
      <c r="L94" s="566"/>
      <c r="M94" s="565"/>
      <c r="N94" s="565"/>
      <c r="O94" s="565"/>
      <c r="P94" s="565"/>
      <c r="Q94" s="584"/>
      <c r="R94" s="586">
        <f t="shared" si="11"/>
        <v>0</v>
      </c>
      <c r="S94" s="587"/>
      <c r="T94" s="565"/>
      <c r="U94" s="565"/>
      <c r="V94" s="592"/>
      <c r="W94" s="593" t="str">
        <f t="shared" si="12"/>
        <v>-</v>
      </c>
    </row>
    <row r="95" spans="2:23" ht="15" customHeight="1">
      <c r="B95" s="955">
        <f t="shared" si="10"/>
        <v>1898</v>
      </c>
      <c r="C95" s="956"/>
      <c r="D95" s="563" t="s">
        <v>1105</v>
      </c>
      <c r="E95" s="566"/>
      <c r="F95" s="566"/>
      <c r="G95" s="566"/>
      <c r="H95" s="566"/>
      <c r="I95" s="566"/>
      <c r="J95" s="566"/>
      <c r="K95" s="566"/>
      <c r="L95" s="566"/>
      <c r="M95" s="566"/>
      <c r="N95" s="565"/>
      <c r="O95" s="565"/>
      <c r="P95" s="565"/>
      <c r="Q95" s="584"/>
      <c r="R95" s="586">
        <f t="shared" si="11"/>
        <v>0</v>
      </c>
      <c r="S95" s="587"/>
      <c r="T95" s="565"/>
      <c r="U95" s="565"/>
      <c r="V95" s="592"/>
      <c r="W95" s="593" t="str">
        <f t="shared" si="12"/>
        <v>-</v>
      </c>
    </row>
    <row r="96" spans="2:23" ht="15" customHeight="1">
      <c r="B96" s="955">
        <f>+B97-1</f>
        <v>1899</v>
      </c>
      <c r="C96" s="956"/>
      <c r="D96" s="563" t="s">
        <v>1106</v>
      </c>
      <c r="E96" s="566"/>
      <c r="F96" s="566"/>
      <c r="G96" s="566"/>
      <c r="H96" s="566"/>
      <c r="I96" s="566"/>
      <c r="J96" s="566"/>
      <c r="K96" s="566"/>
      <c r="L96" s="566"/>
      <c r="M96" s="566"/>
      <c r="N96" s="566"/>
      <c r="O96" s="565"/>
      <c r="P96" s="565"/>
      <c r="Q96" s="584"/>
      <c r="R96" s="586">
        <f t="shared" si="11"/>
        <v>0</v>
      </c>
      <c r="S96" s="587"/>
      <c r="T96" s="565"/>
      <c r="U96" s="565"/>
      <c r="V96" s="592"/>
      <c r="W96" s="593" t="str">
        <f t="shared" si="12"/>
        <v>-</v>
      </c>
    </row>
    <row r="97" spans="2:24" ht="15" customHeight="1">
      <c r="B97" s="955">
        <f>YEAR(C3)</f>
        <v>1900</v>
      </c>
      <c r="C97" s="956"/>
      <c r="D97" s="563" t="s">
        <v>1107</v>
      </c>
      <c r="E97" s="566"/>
      <c r="F97" s="566"/>
      <c r="G97" s="566"/>
      <c r="H97" s="566"/>
      <c r="I97" s="566"/>
      <c r="J97" s="566"/>
      <c r="K97" s="566"/>
      <c r="L97" s="566"/>
      <c r="M97" s="566"/>
      <c r="N97" s="566"/>
      <c r="O97" s="566"/>
      <c r="P97" s="565"/>
      <c r="Q97" s="102"/>
      <c r="R97" s="594"/>
      <c r="S97" s="102"/>
      <c r="T97" s="565"/>
      <c r="U97" s="565"/>
      <c r="V97" s="592"/>
      <c r="W97" s="593" t="str">
        <f t="shared" si="12"/>
        <v>-</v>
      </c>
    </row>
    <row r="98" spans="2:24" ht="15" customHeight="1">
      <c r="B98" s="936" t="s">
        <v>1109</v>
      </c>
      <c r="C98" s="938"/>
      <c r="D98" s="563" t="s">
        <v>1110</v>
      </c>
      <c r="E98" s="102"/>
      <c r="F98" s="102"/>
      <c r="G98" s="102"/>
      <c r="H98" s="102"/>
      <c r="I98" s="102"/>
      <c r="J98" s="102"/>
      <c r="K98" s="102"/>
      <c r="L98" s="102"/>
      <c r="M98" s="102"/>
      <c r="N98" s="102"/>
      <c r="O98" s="102"/>
      <c r="P98" s="102"/>
      <c r="Q98" s="102"/>
      <c r="R98" s="586">
        <f>SUM(R85:R96)</f>
        <v>0</v>
      </c>
      <c r="S98" s="102"/>
      <c r="T98" s="102"/>
      <c r="U98" s="102"/>
      <c r="V98" s="102"/>
      <c r="W98" s="102"/>
    </row>
    <row r="99" spans="2:24" ht="15" customHeight="1">
      <c r="B99" s="102"/>
      <c r="C99" s="102"/>
      <c r="D99" s="102"/>
      <c r="E99" s="102"/>
      <c r="F99" s="102"/>
      <c r="G99" s="102"/>
      <c r="H99" s="102"/>
      <c r="I99" s="102"/>
      <c r="J99" s="102"/>
      <c r="K99" s="102"/>
      <c r="L99" s="102"/>
      <c r="M99" s="102"/>
      <c r="N99" s="102"/>
      <c r="O99" s="102"/>
      <c r="P99" s="102"/>
      <c r="Q99" s="102"/>
      <c r="R99" s="102"/>
      <c r="S99" s="102"/>
      <c r="T99" s="102"/>
      <c r="U99" s="102"/>
      <c r="V99" s="102"/>
      <c r="W99" s="102"/>
    </row>
    <row r="100" spans="2:24" ht="15" customHeight="1">
      <c r="B100" s="102"/>
      <c r="C100" s="102"/>
      <c r="D100" s="102"/>
      <c r="E100" s="102"/>
      <c r="F100" s="102"/>
      <c r="G100" s="102"/>
      <c r="H100" s="102"/>
      <c r="I100" s="102"/>
      <c r="J100" s="102"/>
      <c r="K100" s="102"/>
      <c r="L100" s="102"/>
      <c r="M100" s="102"/>
      <c r="N100" s="102" t="s">
        <v>1123</v>
      </c>
      <c r="O100" s="102"/>
      <c r="P100" s="563" t="s">
        <v>1124</v>
      </c>
      <c r="Q100" s="102"/>
      <c r="R100" s="586">
        <f>SUM(O86:O96)-SUM(E18:O29)+O85+O39</f>
        <v>0</v>
      </c>
      <c r="S100" s="102"/>
      <c r="T100" s="102"/>
      <c r="U100" s="102"/>
      <c r="V100" s="102"/>
      <c r="W100" s="102"/>
    </row>
    <row r="101" spans="2:24" ht="15" customHeight="1">
      <c r="B101" s="102"/>
      <c r="C101" s="102"/>
      <c r="D101" s="102"/>
      <c r="E101" s="102"/>
      <c r="F101" s="102"/>
      <c r="G101" s="102"/>
      <c r="H101" s="102"/>
      <c r="I101" s="102"/>
      <c r="J101" s="102"/>
      <c r="K101" s="102"/>
      <c r="L101" s="102"/>
      <c r="M101" s="102"/>
      <c r="N101" s="102" t="s">
        <v>1125</v>
      </c>
      <c r="O101" s="102"/>
      <c r="P101" s="563" t="s">
        <v>1126</v>
      </c>
      <c r="Q101" s="102"/>
      <c r="R101" s="595" t="str">
        <f>+IFERROR(R98/R100,"-")</f>
        <v>-</v>
      </c>
      <c r="S101" s="102"/>
      <c r="T101" s="102"/>
      <c r="U101" s="102"/>
      <c r="V101" s="102"/>
      <c r="W101" s="102"/>
    </row>
    <row r="102" spans="2:24" ht="15" customHeight="1">
      <c r="B102" s="102"/>
      <c r="C102" s="102"/>
      <c r="D102" s="102"/>
      <c r="E102" s="102"/>
      <c r="F102" s="102"/>
      <c r="G102" s="102"/>
      <c r="H102" s="102"/>
      <c r="I102" s="102"/>
      <c r="J102" s="102"/>
      <c r="K102" s="102"/>
      <c r="L102" s="102"/>
      <c r="M102" s="102"/>
      <c r="N102" s="102" t="s">
        <v>1127</v>
      </c>
      <c r="O102" s="102"/>
      <c r="P102" s="102"/>
      <c r="Q102" s="102"/>
      <c r="R102" s="136" t="str">
        <f>IF(SUM(E87:E97,F88:F97,G89:G97,H90:H97,I91:I97,J92:J97,K93:K97,L94:L97,M95:M97,N96:N97,O97)=0,"OK","Error")</f>
        <v>OK</v>
      </c>
      <c r="S102" s="60"/>
      <c r="T102" s="102"/>
      <c r="U102" s="102"/>
      <c r="V102" s="102"/>
      <c r="W102" s="102"/>
    </row>
    <row r="103" spans="2:24" ht="15" customHeight="1">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row>
    <row r="104" spans="2:24" ht="15" customHeight="1">
      <c r="B104" s="559" t="s">
        <v>1128</v>
      </c>
      <c r="C104" s="608"/>
      <c r="D104" s="608"/>
      <c r="E104" s="608"/>
      <c r="F104" s="608"/>
      <c r="G104" s="608"/>
      <c r="H104" s="608"/>
      <c r="I104" s="608"/>
      <c r="J104" s="608"/>
      <c r="K104" s="608"/>
      <c r="L104" s="608"/>
      <c r="M104" s="608"/>
      <c r="N104" s="608"/>
      <c r="O104" s="103"/>
      <c r="P104" s="103"/>
      <c r="Q104" s="103"/>
      <c r="R104" s="103"/>
      <c r="S104" s="103"/>
      <c r="T104" s="103"/>
      <c r="U104" s="103"/>
      <c r="V104" s="103"/>
      <c r="W104" s="103"/>
      <c r="X104" s="103"/>
    </row>
    <row r="105" spans="2:24" ht="15" hidden="1" customHeight="1">
      <c r="B105" s="102"/>
      <c r="C105" s="102"/>
      <c r="D105" s="102"/>
      <c r="E105" s="102"/>
      <c r="F105" s="102"/>
      <c r="G105" s="102"/>
      <c r="H105" s="596"/>
      <c r="I105" s="102"/>
      <c r="J105" s="102"/>
      <c r="K105" s="102"/>
      <c r="L105" s="102"/>
      <c r="M105" s="102"/>
      <c r="N105" s="102"/>
      <c r="O105" s="102"/>
      <c r="P105" s="102"/>
      <c r="Q105" s="102"/>
      <c r="R105" s="102"/>
      <c r="S105" s="102"/>
      <c r="T105" s="102"/>
      <c r="U105" s="102"/>
      <c r="V105" s="102"/>
      <c r="W105" s="102"/>
    </row>
    <row r="106" spans="2:24" ht="15" customHeight="1">
      <c r="B106" s="561"/>
      <c r="C106" s="562"/>
      <c r="D106" s="602"/>
      <c r="E106" s="563" t="s">
        <v>1091</v>
      </c>
      <c r="F106" s="563" t="s">
        <v>182</v>
      </c>
      <c r="G106" s="563" t="s">
        <v>183</v>
      </c>
      <c r="H106" s="563" t="s">
        <v>184</v>
      </c>
      <c r="I106" s="563" t="s">
        <v>185</v>
      </c>
      <c r="J106" s="563" t="s">
        <v>186</v>
      </c>
      <c r="K106" s="563" t="s">
        <v>187</v>
      </c>
      <c r="L106" s="563" t="s">
        <v>188</v>
      </c>
      <c r="M106" s="563" t="s">
        <v>189</v>
      </c>
      <c r="N106" s="102"/>
      <c r="O106" s="102"/>
      <c r="P106" s="102"/>
      <c r="Q106" s="102"/>
      <c r="R106" s="102"/>
      <c r="S106" s="102"/>
      <c r="T106" s="102"/>
      <c r="U106" s="102"/>
      <c r="V106" s="102"/>
      <c r="W106" s="102"/>
    </row>
    <row r="107" spans="2:24" ht="23.25" customHeight="1">
      <c r="B107" s="969" t="e">
        <f>$C$7</f>
        <v>#N/A</v>
      </c>
      <c r="C107" s="970"/>
      <c r="D107" s="973"/>
      <c r="E107" s="966" t="s">
        <v>1129</v>
      </c>
      <c r="F107" s="966"/>
      <c r="G107" s="967"/>
      <c r="H107" s="1014" t="s">
        <v>1130</v>
      </c>
      <c r="I107" s="1014"/>
      <c r="J107" s="1014"/>
      <c r="K107" s="968" t="s">
        <v>1131</v>
      </c>
      <c r="L107" s="966"/>
      <c r="M107" s="967"/>
      <c r="N107" s="102"/>
      <c r="O107" s="102"/>
      <c r="P107" s="102"/>
      <c r="Q107" s="102"/>
      <c r="R107" s="102"/>
      <c r="S107" s="102"/>
      <c r="T107" s="102"/>
      <c r="U107" s="102"/>
      <c r="V107" s="102"/>
      <c r="W107" s="102"/>
    </row>
    <row r="108" spans="2:24" ht="23.25" customHeight="1">
      <c r="B108" s="971"/>
      <c r="C108" s="972"/>
      <c r="D108" s="974"/>
      <c r="E108" s="977" t="s">
        <v>1148</v>
      </c>
      <c r="F108" s="959" t="s">
        <v>1149</v>
      </c>
      <c r="G108" s="959" t="s">
        <v>1134</v>
      </c>
      <c r="H108" s="959" t="s">
        <v>1148</v>
      </c>
      <c r="I108" s="959" t="s">
        <v>1150</v>
      </c>
      <c r="J108" s="959" t="s">
        <v>1134</v>
      </c>
      <c r="K108" s="959" t="s">
        <v>1136</v>
      </c>
      <c r="L108" s="959" t="s">
        <v>1137</v>
      </c>
      <c r="M108" s="959" t="s">
        <v>1138</v>
      </c>
      <c r="N108" s="102"/>
      <c r="O108" s="102"/>
      <c r="P108" s="102"/>
      <c r="Q108" s="102"/>
      <c r="R108" s="102"/>
      <c r="S108" s="102"/>
      <c r="T108" s="102"/>
      <c r="U108" s="102"/>
      <c r="V108" s="102"/>
      <c r="W108" s="102"/>
    </row>
    <row r="109" spans="2:24" ht="23.25" customHeight="1">
      <c r="B109" s="962" t="s">
        <v>1093</v>
      </c>
      <c r="C109" s="963"/>
      <c r="D109" s="974"/>
      <c r="E109" s="978"/>
      <c r="F109" s="960"/>
      <c r="G109" s="960"/>
      <c r="H109" s="960"/>
      <c r="I109" s="960"/>
      <c r="J109" s="960"/>
      <c r="K109" s="960"/>
      <c r="L109" s="960"/>
      <c r="M109" s="960"/>
      <c r="N109" s="102"/>
      <c r="O109" s="102"/>
      <c r="P109" s="102"/>
      <c r="Q109" s="102"/>
      <c r="R109" s="102"/>
      <c r="S109" s="102"/>
      <c r="T109" s="102"/>
      <c r="U109" s="102"/>
      <c r="V109" s="102"/>
      <c r="W109" s="102"/>
    </row>
    <row r="110" spans="2:24" ht="23.25" customHeight="1">
      <c r="B110" s="964"/>
      <c r="C110" s="965"/>
      <c r="D110" s="975"/>
      <c r="E110" s="979"/>
      <c r="F110" s="961"/>
      <c r="G110" s="961"/>
      <c r="H110" s="961"/>
      <c r="I110" s="961"/>
      <c r="J110" s="961"/>
      <c r="K110" s="961"/>
      <c r="L110" s="961"/>
      <c r="M110" s="961"/>
      <c r="N110" s="102"/>
      <c r="O110" s="102"/>
      <c r="P110" s="102"/>
      <c r="Q110" s="102"/>
      <c r="R110" s="102"/>
      <c r="S110" s="102"/>
      <c r="T110" s="102"/>
      <c r="U110" s="102"/>
      <c r="V110" s="102"/>
      <c r="W110" s="102"/>
    </row>
    <row r="111" spans="2:24" ht="15" customHeight="1">
      <c r="B111" s="957" t="s">
        <v>1151</v>
      </c>
      <c r="C111" s="958"/>
      <c r="D111" s="563" t="s">
        <v>1095</v>
      </c>
      <c r="E111" s="574"/>
      <c r="F111" s="600"/>
      <c r="G111" s="588"/>
      <c r="H111" s="574"/>
      <c r="I111" s="600"/>
      <c r="J111" s="588"/>
      <c r="K111" s="586">
        <f>+F111-I111+P39-O39+P17</f>
        <v>0</v>
      </c>
      <c r="L111" s="588"/>
      <c r="M111" s="588"/>
      <c r="N111" s="102"/>
      <c r="O111" s="102"/>
      <c r="P111" s="102"/>
      <c r="Q111" s="102"/>
      <c r="R111" s="102"/>
      <c r="S111" s="102"/>
      <c r="T111" s="102"/>
      <c r="U111" s="102"/>
      <c r="V111" s="102"/>
      <c r="W111" s="102"/>
    </row>
    <row r="112" spans="2:24" ht="15" customHeight="1">
      <c r="B112" s="955">
        <f t="shared" ref="B112:B121" si="13">+B113-1</f>
        <v>1889</v>
      </c>
      <c r="C112" s="956"/>
      <c r="D112" s="563" t="s">
        <v>1096</v>
      </c>
      <c r="E112" s="600"/>
      <c r="F112" s="600"/>
      <c r="G112" s="595" t="str">
        <f t="shared" ref="G112:G123" si="14">IFERROR(F112/E112,"-")</f>
        <v>-</v>
      </c>
      <c r="H112" s="600"/>
      <c r="I112" s="600"/>
      <c r="J112" s="595" t="str">
        <f t="shared" ref="J112:J122" si="15">IFERROR(I112/H112,"-")</f>
        <v>-</v>
      </c>
      <c r="K112" s="586">
        <f t="shared" ref="K112:K122" si="16">+F112-I112</f>
        <v>0</v>
      </c>
      <c r="L112" s="586" t="str">
        <f t="shared" ref="L112:L122" si="17">IFERROR(K112-M112,"-")</f>
        <v>-</v>
      </c>
      <c r="M112" s="586" t="str">
        <f t="shared" ref="M112:M122" si="18">IFERROR(H112*(G112-J112),"-")</f>
        <v>-</v>
      </c>
      <c r="N112" s="102"/>
      <c r="O112" s="102"/>
      <c r="P112" s="102"/>
      <c r="Q112" s="102"/>
      <c r="R112" s="102"/>
      <c r="S112" s="102"/>
      <c r="T112" s="102"/>
      <c r="U112" s="102"/>
      <c r="V112" s="102"/>
      <c r="W112" s="102"/>
    </row>
    <row r="113" spans="2:23" ht="15" customHeight="1">
      <c r="B113" s="955">
        <f t="shared" si="13"/>
        <v>1890</v>
      </c>
      <c r="C113" s="956"/>
      <c r="D113" s="563" t="s">
        <v>1097</v>
      </c>
      <c r="E113" s="600"/>
      <c r="F113" s="600"/>
      <c r="G113" s="595" t="str">
        <f t="shared" si="14"/>
        <v>-</v>
      </c>
      <c r="H113" s="600"/>
      <c r="I113" s="600"/>
      <c r="J113" s="595" t="str">
        <f t="shared" si="15"/>
        <v>-</v>
      </c>
      <c r="K113" s="586">
        <f t="shared" si="16"/>
        <v>0</v>
      </c>
      <c r="L113" s="586" t="str">
        <f t="shared" si="17"/>
        <v>-</v>
      </c>
      <c r="M113" s="586" t="str">
        <f t="shared" si="18"/>
        <v>-</v>
      </c>
      <c r="N113" s="102"/>
      <c r="O113" s="102"/>
      <c r="P113" s="102"/>
      <c r="Q113" s="102"/>
      <c r="R113" s="102"/>
      <c r="S113" s="102"/>
      <c r="T113" s="102"/>
      <c r="U113" s="102"/>
      <c r="V113" s="102"/>
      <c r="W113" s="102"/>
    </row>
    <row r="114" spans="2:23" ht="15" customHeight="1">
      <c r="B114" s="955">
        <f t="shared" si="13"/>
        <v>1891</v>
      </c>
      <c r="C114" s="956"/>
      <c r="D114" s="563" t="s">
        <v>1098</v>
      </c>
      <c r="E114" s="600"/>
      <c r="F114" s="600"/>
      <c r="G114" s="595" t="str">
        <f t="shared" si="14"/>
        <v>-</v>
      </c>
      <c r="H114" s="600"/>
      <c r="I114" s="600"/>
      <c r="J114" s="595" t="str">
        <f t="shared" si="15"/>
        <v>-</v>
      </c>
      <c r="K114" s="586">
        <f t="shared" si="16"/>
        <v>0</v>
      </c>
      <c r="L114" s="586" t="str">
        <f t="shared" si="17"/>
        <v>-</v>
      </c>
      <c r="M114" s="586" t="str">
        <f t="shared" si="18"/>
        <v>-</v>
      </c>
      <c r="N114" s="102"/>
      <c r="O114" s="102"/>
      <c r="P114" s="102"/>
      <c r="Q114" s="102"/>
      <c r="R114" s="102"/>
      <c r="S114" s="102"/>
      <c r="T114" s="102"/>
      <c r="U114" s="102"/>
      <c r="V114" s="102"/>
      <c r="W114" s="102"/>
    </row>
    <row r="115" spans="2:23" ht="15" customHeight="1">
      <c r="B115" s="955">
        <f t="shared" si="13"/>
        <v>1892</v>
      </c>
      <c r="C115" s="956"/>
      <c r="D115" s="563" t="s">
        <v>1099</v>
      </c>
      <c r="E115" s="600"/>
      <c r="F115" s="600"/>
      <c r="G115" s="595" t="str">
        <f t="shared" si="14"/>
        <v>-</v>
      </c>
      <c r="H115" s="600"/>
      <c r="I115" s="600"/>
      <c r="J115" s="595" t="str">
        <f t="shared" si="15"/>
        <v>-</v>
      </c>
      <c r="K115" s="586">
        <f t="shared" si="16"/>
        <v>0</v>
      </c>
      <c r="L115" s="586" t="str">
        <f t="shared" si="17"/>
        <v>-</v>
      </c>
      <c r="M115" s="586" t="str">
        <f t="shared" si="18"/>
        <v>-</v>
      </c>
      <c r="N115" s="102"/>
      <c r="O115" s="102"/>
      <c r="P115" s="102"/>
      <c r="Q115" s="102"/>
      <c r="R115" s="102"/>
      <c r="S115" s="102"/>
      <c r="T115" s="102"/>
      <c r="U115" s="102"/>
      <c r="V115" s="102"/>
      <c r="W115" s="102"/>
    </row>
    <row r="116" spans="2:23" ht="15" customHeight="1">
      <c r="B116" s="955">
        <f t="shared" si="13"/>
        <v>1893</v>
      </c>
      <c r="C116" s="956"/>
      <c r="D116" s="563" t="s">
        <v>1100</v>
      </c>
      <c r="E116" s="600"/>
      <c r="F116" s="600"/>
      <c r="G116" s="595" t="str">
        <f t="shared" si="14"/>
        <v>-</v>
      </c>
      <c r="H116" s="600"/>
      <c r="I116" s="600"/>
      <c r="J116" s="595" t="str">
        <f t="shared" si="15"/>
        <v>-</v>
      </c>
      <c r="K116" s="586">
        <f t="shared" si="16"/>
        <v>0</v>
      </c>
      <c r="L116" s="586" t="str">
        <f t="shared" si="17"/>
        <v>-</v>
      </c>
      <c r="M116" s="586" t="str">
        <f t="shared" si="18"/>
        <v>-</v>
      </c>
      <c r="N116" s="102"/>
      <c r="O116" s="102"/>
      <c r="P116" s="102"/>
      <c r="Q116" s="102"/>
      <c r="R116" s="102"/>
      <c r="S116" s="102"/>
      <c r="T116" s="102"/>
      <c r="U116" s="102"/>
      <c r="V116" s="102"/>
      <c r="W116" s="102"/>
    </row>
    <row r="117" spans="2:23" ht="15" customHeight="1">
      <c r="B117" s="955">
        <f t="shared" si="13"/>
        <v>1894</v>
      </c>
      <c r="C117" s="956"/>
      <c r="D117" s="563" t="s">
        <v>1101</v>
      </c>
      <c r="E117" s="600"/>
      <c r="F117" s="600"/>
      <c r="G117" s="595" t="str">
        <f t="shared" si="14"/>
        <v>-</v>
      </c>
      <c r="H117" s="600"/>
      <c r="I117" s="600"/>
      <c r="J117" s="595" t="str">
        <f t="shared" si="15"/>
        <v>-</v>
      </c>
      <c r="K117" s="586">
        <f t="shared" si="16"/>
        <v>0</v>
      </c>
      <c r="L117" s="586" t="str">
        <f t="shared" si="17"/>
        <v>-</v>
      </c>
      <c r="M117" s="586" t="str">
        <f t="shared" si="18"/>
        <v>-</v>
      </c>
      <c r="N117" s="102"/>
      <c r="O117" s="102"/>
      <c r="P117" s="102"/>
      <c r="Q117" s="102"/>
      <c r="R117" s="102"/>
      <c r="S117" s="102"/>
      <c r="T117" s="102"/>
      <c r="U117" s="102"/>
      <c r="V117" s="102"/>
      <c r="W117" s="102"/>
    </row>
    <row r="118" spans="2:23" ht="15" customHeight="1">
      <c r="B118" s="955">
        <f t="shared" si="13"/>
        <v>1895</v>
      </c>
      <c r="C118" s="956"/>
      <c r="D118" s="563" t="s">
        <v>1102</v>
      </c>
      <c r="E118" s="600"/>
      <c r="F118" s="600"/>
      <c r="G118" s="595" t="str">
        <f t="shared" si="14"/>
        <v>-</v>
      </c>
      <c r="H118" s="600"/>
      <c r="I118" s="600"/>
      <c r="J118" s="595" t="str">
        <f t="shared" si="15"/>
        <v>-</v>
      </c>
      <c r="K118" s="586">
        <f t="shared" si="16"/>
        <v>0</v>
      </c>
      <c r="L118" s="586" t="str">
        <f t="shared" si="17"/>
        <v>-</v>
      </c>
      <c r="M118" s="586" t="str">
        <f t="shared" si="18"/>
        <v>-</v>
      </c>
      <c r="N118" s="102"/>
      <c r="O118" s="102"/>
      <c r="P118" s="102"/>
      <c r="Q118" s="102"/>
      <c r="R118" s="102"/>
      <c r="S118" s="102"/>
      <c r="T118" s="102"/>
      <c r="U118" s="102"/>
      <c r="V118" s="102"/>
      <c r="W118" s="102"/>
    </row>
    <row r="119" spans="2:23" ht="15" customHeight="1">
      <c r="B119" s="955">
        <f t="shared" si="13"/>
        <v>1896</v>
      </c>
      <c r="C119" s="956"/>
      <c r="D119" s="563" t="s">
        <v>1103</v>
      </c>
      <c r="E119" s="600"/>
      <c r="F119" s="600"/>
      <c r="G119" s="595" t="str">
        <f t="shared" si="14"/>
        <v>-</v>
      </c>
      <c r="H119" s="600"/>
      <c r="I119" s="600"/>
      <c r="J119" s="595" t="str">
        <f t="shared" si="15"/>
        <v>-</v>
      </c>
      <c r="K119" s="586">
        <f t="shared" si="16"/>
        <v>0</v>
      </c>
      <c r="L119" s="586" t="str">
        <f t="shared" si="17"/>
        <v>-</v>
      </c>
      <c r="M119" s="586" t="str">
        <f t="shared" si="18"/>
        <v>-</v>
      </c>
      <c r="N119" s="102"/>
      <c r="O119" s="102"/>
      <c r="P119" s="102"/>
      <c r="Q119" s="102"/>
      <c r="R119" s="102"/>
      <c r="S119" s="102"/>
      <c r="T119" s="102"/>
      <c r="U119" s="102"/>
      <c r="V119" s="102"/>
      <c r="W119" s="102"/>
    </row>
    <row r="120" spans="2:23" ht="15" customHeight="1">
      <c r="B120" s="955">
        <f t="shared" si="13"/>
        <v>1897</v>
      </c>
      <c r="C120" s="956"/>
      <c r="D120" s="563" t="s">
        <v>1104</v>
      </c>
      <c r="E120" s="600"/>
      <c r="F120" s="600"/>
      <c r="G120" s="595" t="str">
        <f t="shared" si="14"/>
        <v>-</v>
      </c>
      <c r="H120" s="600"/>
      <c r="I120" s="600"/>
      <c r="J120" s="595" t="str">
        <f t="shared" si="15"/>
        <v>-</v>
      </c>
      <c r="K120" s="586">
        <f t="shared" si="16"/>
        <v>0</v>
      </c>
      <c r="L120" s="586" t="str">
        <f t="shared" si="17"/>
        <v>-</v>
      </c>
      <c r="M120" s="586" t="str">
        <f t="shared" si="18"/>
        <v>-</v>
      </c>
      <c r="N120" s="102"/>
      <c r="O120" s="102"/>
      <c r="P120" s="102"/>
      <c r="Q120" s="102"/>
      <c r="R120" s="102"/>
      <c r="S120" s="102"/>
      <c r="T120" s="102"/>
      <c r="U120" s="102"/>
      <c r="V120" s="102"/>
      <c r="W120" s="102"/>
    </row>
    <row r="121" spans="2:23" ht="15" customHeight="1">
      <c r="B121" s="955">
        <f t="shared" si="13"/>
        <v>1898</v>
      </c>
      <c r="C121" s="956"/>
      <c r="D121" s="563" t="s">
        <v>1105</v>
      </c>
      <c r="E121" s="600"/>
      <c r="F121" s="600"/>
      <c r="G121" s="595" t="str">
        <f t="shared" si="14"/>
        <v>-</v>
      </c>
      <c r="H121" s="600"/>
      <c r="I121" s="600"/>
      <c r="J121" s="595" t="str">
        <f t="shared" si="15"/>
        <v>-</v>
      </c>
      <c r="K121" s="586">
        <f t="shared" si="16"/>
        <v>0</v>
      </c>
      <c r="L121" s="586" t="str">
        <f t="shared" si="17"/>
        <v>-</v>
      </c>
      <c r="M121" s="586" t="str">
        <f t="shared" si="18"/>
        <v>-</v>
      </c>
      <c r="N121" s="102"/>
      <c r="O121" s="102"/>
      <c r="P121" s="102"/>
      <c r="Q121" s="102"/>
      <c r="R121" s="102"/>
      <c r="S121" s="102"/>
      <c r="T121" s="102"/>
      <c r="U121" s="102"/>
      <c r="V121" s="102"/>
      <c r="W121" s="102"/>
    </row>
    <row r="122" spans="2:23" ht="15" customHeight="1">
      <c r="B122" s="955">
        <f>+B123-1</f>
        <v>1899</v>
      </c>
      <c r="C122" s="956"/>
      <c r="D122" s="563" t="s">
        <v>1106</v>
      </c>
      <c r="E122" s="600"/>
      <c r="F122" s="600"/>
      <c r="G122" s="595" t="str">
        <f t="shared" si="14"/>
        <v>-</v>
      </c>
      <c r="H122" s="600"/>
      <c r="I122" s="600"/>
      <c r="J122" s="595" t="str">
        <f t="shared" si="15"/>
        <v>-</v>
      </c>
      <c r="K122" s="586">
        <f t="shared" si="16"/>
        <v>0</v>
      </c>
      <c r="L122" s="586" t="str">
        <f t="shared" si="17"/>
        <v>-</v>
      </c>
      <c r="M122" s="586" t="str">
        <f t="shared" si="18"/>
        <v>-</v>
      </c>
      <c r="N122" s="102"/>
      <c r="O122" s="102"/>
      <c r="P122" s="102"/>
      <c r="Q122" s="102"/>
      <c r="R122" s="102"/>
      <c r="S122" s="570"/>
      <c r="T122" s="102"/>
      <c r="U122" s="102"/>
      <c r="V122" s="102"/>
      <c r="W122" s="102"/>
    </row>
    <row r="123" spans="2:23" ht="15" customHeight="1">
      <c r="B123" s="955">
        <f>YEAR(C3)</f>
        <v>1900</v>
      </c>
      <c r="C123" s="956"/>
      <c r="D123" s="563" t="s">
        <v>1107</v>
      </c>
      <c r="E123" s="600"/>
      <c r="F123" s="600"/>
      <c r="G123" s="595" t="str">
        <f t="shared" si="14"/>
        <v>-</v>
      </c>
      <c r="H123" s="588"/>
      <c r="I123" s="588"/>
      <c r="J123" s="588"/>
      <c r="K123" s="588"/>
      <c r="L123" s="588"/>
      <c r="M123" s="588"/>
      <c r="N123" s="102"/>
      <c r="O123" s="102"/>
      <c r="P123" s="102"/>
      <c r="Q123" s="102"/>
      <c r="R123" s="102"/>
      <c r="S123" s="570"/>
      <c r="T123" s="102"/>
      <c r="U123" s="102"/>
      <c r="V123" s="102"/>
      <c r="W123" s="102"/>
    </row>
    <row r="124" spans="2:23" ht="15" customHeight="1">
      <c r="B124" s="957" t="s">
        <v>1109</v>
      </c>
      <c r="C124" s="958"/>
      <c r="D124" s="563" t="s">
        <v>1110</v>
      </c>
      <c r="E124" s="601"/>
      <c r="F124" s="601"/>
      <c r="G124" s="601"/>
      <c r="H124" s="601"/>
      <c r="I124" s="601"/>
      <c r="J124" s="601"/>
      <c r="K124" s="586">
        <f>SUM(K112:K122)</f>
        <v>0</v>
      </c>
      <c r="L124" s="586">
        <f t="shared" ref="L124:M124" si="19">SUM(L112:L122)</f>
        <v>0</v>
      </c>
      <c r="M124" s="586">
        <f t="shared" si="19"/>
        <v>0</v>
      </c>
      <c r="N124" s="102"/>
      <c r="O124" s="102"/>
      <c r="P124" s="102"/>
      <c r="Q124" s="102"/>
      <c r="R124" s="102"/>
      <c r="S124" s="570"/>
      <c r="T124" s="102"/>
      <c r="U124" s="102"/>
      <c r="V124" s="102"/>
      <c r="W124" s="102"/>
    </row>
    <row r="125" spans="2:23" ht="15" customHeight="1">
      <c r="B125" s="102"/>
      <c r="C125" s="102"/>
      <c r="D125" s="102"/>
      <c r="E125" s="570"/>
      <c r="F125" s="570"/>
      <c r="G125" s="570"/>
      <c r="H125" s="570"/>
      <c r="I125" s="570"/>
      <c r="J125" s="570"/>
      <c r="K125" s="570"/>
      <c r="L125" s="570"/>
      <c r="M125" s="570"/>
      <c r="N125" s="570"/>
      <c r="O125" s="570"/>
      <c r="P125" s="570"/>
      <c r="Q125" s="570"/>
      <c r="R125" s="570"/>
      <c r="S125" s="570"/>
      <c r="T125" s="570"/>
      <c r="U125" s="570"/>
      <c r="V125" s="102"/>
      <c r="W125" s="102"/>
    </row>
    <row r="126" spans="2:23" ht="15" hidden="1" customHeight="1">
      <c r="B126" s="102"/>
      <c r="C126" s="102"/>
      <c r="D126" s="102"/>
      <c r="E126" s="570"/>
      <c r="F126" s="570"/>
      <c r="G126" s="570"/>
      <c r="H126" s="570"/>
      <c r="I126" s="570"/>
      <c r="J126" s="570"/>
      <c r="K126" s="570"/>
      <c r="L126" s="570"/>
      <c r="M126" s="570"/>
      <c r="N126" s="570"/>
      <c r="O126" s="570"/>
      <c r="P126" s="570"/>
      <c r="Q126" s="570"/>
      <c r="R126" s="570"/>
      <c r="S126" s="570"/>
      <c r="T126" s="570"/>
      <c r="U126" s="102"/>
      <c r="V126" s="102"/>
      <c r="W126" s="102"/>
    </row>
    <row r="127" spans="2:23" ht="15" hidden="1" customHeight="1">
      <c r="B127" s="102"/>
      <c r="C127" s="102"/>
      <c r="D127" s="102"/>
      <c r="E127" s="570"/>
      <c r="F127" s="570"/>
      <c r="G127" s="570"/>
      <c r="H127" s="570"/>
      <c r="I127" s="570"/>
      <c r="J127" s="570"/>
      <c r="K127" s="570"/>
      <c r="L127" s="570"/>
      <c r="M127" s="570"/>
      <c r="N127" s="570"/>
      <c r="O127" s="570"/>
      <c r="P127" s="570"/>
      <c r="Q127" s="570"/>
      <c r="R127" s="570"/>
      <c r="S127" s="570"/>
      <c r="T127" s="570"/>
      <c r="U127" s="102"/>
      <c r="V127" s="102"/>
      <c r="W127" s="102"/>
    </row>
    <row r="128" spans="2:23" ht="15" hidden="1" customHeight="1">
      <c r="B128" s="102"/>
      <c r="C128" s="102"/>
      <c r="D128" s="102"/>
      <c r="E128" s="570"/>
      <c r="F128" s="570"/>
      <c r="G128" s="570"/>
      <c r="H128" s="570"/>
      <c r="I128" s="570"/>
      <c r="J128" s="570"/>
      <c r="K128" s="570"/>
      <c r="L128" s="570"/>
      <c r="M128" s="570"/>
      <c r="N128" s="570"/>
      <c r="O128" s="570"/>
      <c r="P128" s="570"/>
      <c r="Q128" s="570"/>
      <c r="R128" s="570"/>
      <c r="S128" s="102"/>
      <c r="T128" s="102"/>
      <c r="U128" s="102"/>
      <c r="V128" s="102"/>
      <c r="W128" s="102"/>
    </row>
    <row r="129" spans="1:24" s="105" customFormat="1" ht="15" customHeight="1">
      <c r="A129" s="102"/>
      <c r="B129" s="559" t="s">
        <v>1139</v>
      </c>
      <c r="C129" s="608"/>
      <c r="D129" s="608"/>
      <c r="E129" s="608"/>
      <c r="F129" s="608"/>
      <c r="G129" s="608"/>
      <c r="H129" s="608"/>
      <c r="I129" s="608"/>
      <c r="J129" s="608"/>
      <c r="K129" s="608"/>
      <c r="L129" s="608"/>
      <c r="M129" s="608"/>
      <c r="N129" s="608"/>
      <c r="O129" s="103"/>
      <c r="P129" s="103"/>
      <c r="Q129" s="103"/>
      <c r="R129" s="103"/>
      <c r="S129" s="103"/>
      <c r="T129" s="103"/>
      <c r="U129" s="103"/>
      <c r="V129" s="103"/>
      <c r="W129" s="103"/>
      <c r="X129" s="103"/>
    </row>
    <row r="130" spans="1:24" s="105" customFormat="1" ht="15" hidden="1" customHeight="1">
      <c r="A130" s="102"/>
      <c r="B130" s="102"/>
      <c r="C130" s="102"/>
      <c r="D130" s="102"/>
      <c r="E130" s="102"/>
      <c r="F130" s="102"/>
      <c r="G130" s="102"/>
      <c r="H130" s="596"/>
      <c r="I130" s="102"/>
      <c r="J130" s="102"/>
      <c r="K130" s="102"/>
      <c r="L130" s="102"/>
      <c r="M130" s="102"/>
      <c r="N130" s="102"/>
      <c r="O130" s="102"/>
      <c r="P130" s="102"/>
      <c r="Q130" s="102"/>
      <c r="R130" s="102"/>
      <c r="S130" s="102"/>
      <c r="T130" s="102"/>
      <c r="U130" s="102"/>
      <c r="V130" s="102"/>
      <c r="W130" s="102"/>
      <c r="X130" s="102"/>
    </row>
    <row r="131" spans="1:24" ht="15" customHeight="1">
      <c r="B131" s="561"/>
      <c r="C131" s="562"/>
      <c r="D131" s="602"/>
      <c r="E131" s="563" t="s">
        <v>1091</v>
      </c>
      <c r="F131" s="563" t="s">
        <v>182</v>
      </c>
      <c r="G131" s="563" t="s">
        <v>183</v>
      </c>
      <c r="H131" s="563" t="s">
        <v>184</v>
      </c>
      <c r="I131" s="563" t="s">
        <v>185</v>
      </c>
      <c r="J131" s="563" t="s">
        <v>186</v>
      </c>
      <c r="K131" s="563" t="s">
        <v>187</v>
      </c>
      <c r="L131" s="563" t="s">
        <v>188</v>
      </c>
      <c r="M131" s="563" t="s">
        <v>189</v>
      </c>
      <c r="N131" s="102"/>
      <c r="O131" s="102"/>
      <c r="P131" s="102"/>
      <c r="Q131" s="102"/>
      <c r="R131" s="102"/>
      <c r="S131" s="102"/>
      <c r="T131" s="102"/>
      <c r="U131" s="102"/>
      <c r="V131" s="102"/>
      <c r="W131" s="102"/>
    </row>
    <row r="132" spans="1:24" ht="23.25" customHeight="1">
      <c r="B132" s="969" t="e">
        <f>$C$7</f>
        <v>#N/A</v>
      </c>
      <c r="C132" s="970"/>
      <c r="D132" s="973"/>
      <c r="E132" s="966" t="s">
        <v>1129</v>
      </c>
      <c r="F132" s="966"/>
      <c r="G132" s="967"/>
      <c r="H132" s="968" t="s">
        <v>1130</v>
      </c>
      <c r="I132" s="966"/>
      <c r="J132" s="967"/>
      <c r="K132" s="968" t="s">
        <v>1136</v>
      </c>
      <c r="L132" s="966"/>
      <c r="M132" s="967"/>
      <c r="N132" s="102"/>
      <c r="O132" s="102"/>
      <c r="P132" s="102"/>
      <c r="Q132" s="102"/>
      <c r="R132" s="102"/>
      <c r="S132" s="102"/>
      <c r="T132" s="102"/>
      <c r="U132" s="102"/>
      <c r="V132" s="102"/>
      <c r="W132" s="102"/>
    </row>
    <row r="133" spans="1:24" ht="23.25" customHeight="1">
      <c r="B133" s="971"/>
      <c r="C133" s="972"/>
      <c r="D133" s="974"/>
      <c r="E133" s="959" t="s">
        <v>1152</v>
      </c>
      <c r="F133" s="959" t="s">
        <v>1153</v>
      </c>
      <c r="G133" s="959" t="s">
        <v>1121</v>
      </c>
      <c r="H133" s="959" t="s">
        <v>1152</v>
      </c>
      <c r="I133" s="959" t="s">
        <v>1153</v>
      </c>
      <c r="J133" s="959" t="s">
        <v>1121</v>
      </c>
      <c r="K133" s="959" t="s">
        <v>1136</v>
      </c>
      <c r="L133" s="959" t="s">
        <v>1142</v>
      </c>
      <c r="M133" s="959" t="s">
        <v>1138</v>
      </c>
      <c r="N133" s="102"/>
      <c r="O133" s="102"/>
      <c r="P133" s="102"/>
      <c r="Q133" s="102"/>
      <c r="R133" s="102"/>
      <c r="S133" s="102"/>
      <c r="T133" s="102"/>
      <c r="U133" s="102"/>
      <c r="V133" s="102"/>
      <c r="W133" s="102"/>
    </row>
    <row r="134" spans="1:24" ht="23.25" customHeight="1">
      <c r="B134" s="962" t="s">
        <v>1093</v>
      </c>
      <c r="C134" s="963"/>
      <c r="D134" s="974"/>
      <c r="E134" s="960"/>
      <c r="F134" s="960"/>
      <c r="G134" s="960"/>
      <c r="H134" s="960"/>
      <c r="I134" s="960"/>
      <c r="J134" s="960"/>
      <c r="K134" s="960"/>
      <c r="L134" s="960"/>
      <c r="M134" s="960"/>
      <c r="N134" s="102"/>
      <c r="O134" s="102"/>
      <c r="P134" s="102"/>
      <c r="Q134" s="102"/>
      <c r="R134" s="102"/>
      <c r="S134" s="102"/>
      <c r="T134" s="102"/>
      <c r="U134" s="102"/>
      <c r="V134" s="102"/>
      <c r="W134" s="102"/>
    </row>
    <row r="135" spans="1:24" ht="23.25" customHeight="1">
      <c r="B135" s="964"/>
      <c r="C135" s="965"/>
      <c r="D135" s="975"/>
      <c r="E135" s="961"/>
      <c r="F135" s="961"/>
      <c r="G135" s="961"/>
      <c r="H135" s="961"/>
      <c r="I135" s="961"/>
      <c r="J135" s="961"/>
      <c r="K135" s="961"/>
      <c r="L135" s="961"/>
      <c r="M135" s="961"/>
      <c r="N135" s="102"/>
      <c r="O135" s="102"/>
      <c r="P135" s="102"/>
      <c r="Q135" s="102"/>
      <c r="R135" s="102"/>
      <c r="S135" s="102"/>
      <c r="T135" s="102"/>
      <c r="U135" s="102"/>
      <c r="V135" s="102"/>
      <c r="W135" s="102"/>
    </row>
    <row r="136" spans="1:24" ht="15" customHeight="1">
      <c r="B136" s="936" t="s">
        <v>1122</v>
      </c>
      <c r="C136" s="938"/>
      <c r="D136" s="563" t="s">
        <v>1095</v>
      </c>
      <c r="E136" s="588"/>
      <c r="F136" s="586">
        <f>F111</f>
        <v>0</v>
      </c>
      <c r="G136" s="588"/>
      <c r="H136" s="588"/>
      <c r="I136" s="586">
        <f>I111</f>
        <v>0</v>
      </c>
      <c r="J136" s="588"/>
      <c r="K136" s="586">
        <f>+F136-I136+P39-O39+P17</f>
        <v>0</v>
      </c>
      <c r="L136" s="588"/>
      <c r="M136" s="588"/>
      <c r="N136" s="102"/>
      <c r="O136" s="102"/>
      <c r="P136" s="102"/>
      <c r="Q136" s="102"/>
      <c r="R136" s="102"/>
      <c r="S136" s="102"/>
      <c r="T136" s="102"/>
      <c r="U136" s="102"/>
      <c r="V136" s="102"/>
      <c r="W136" s="102"/>
    </row>
    <row r="137" spans="1:24" ht="15" customHeight="1">
      <c r="B137" s="955">
        <f t="shared" ref="B137:B146" si="20">+B138-1</f>
        <v>1889</v>
      </c>
      <c r="C137" s="956"/>
      <c r="D137" s="563" t="s">
        <v>1096</v>
      </c>
      <c r="E137" s="600"/>
      <c r="F137" s="600"/>
      <c r="G137" s="595" t="str">
        <f t="shared" ref="G137:G148" si="21">IFERROR(F137/E137,"-")</f>
        <v>-</v>
      </c>
      <c r="H137" s="600"/>
      <c r="I137" s="600"/>
      <c r="J137" s="595" t="str">
        <f t="shared" ref="J137:J147" si="22">IFERROR(I137/H137,"-")</f>
        <v>-</v>
      </c>
      <c r="K137" s="586">
        <f t="shared" ref="K137:K147" si="23">+F137-I137</f>
        <v>0</v>
      </c>
      <c r="L137" s="586" t="str">
        <f t="shared" ref="L137:L147" si="24">IFERROR(K137-M137,"-")</f>
        <v>-</v>
      </c>
      <c r="M137" s="586" t="str">
        <f t="shared" ref="M137:M147" si="25">IFERROR(H137*(G137-J137),"-")</f>
        <v>-</v>
      </c>
      <c r="N137" s="102"/>
      <c r="O137" s="102"/>
      <c r="P137" s="102"/>
      <c r="Q137" s="102"/>
      <c r="R137" s="102"/>
      <c r="S137" s="102"/>
      <c r="T137" s="102"/>
      <c r="U137" s="102"/>
      <c r="V137" s="102"/>
      <c r="W137" s="102"/>
    </row>
    <row r="138" spans="1:24" ht="15" customHeight="1">
      <c r="B138" s="955">
        <f t="shared" si="20"/>
        <v>1890</v>
      </c>
      <c r="C138" s="956"/>
      <c r="D138" s="563" t="s">
        <v>1097</v>
      </c>
      <c r="E138" s="600"/>
      <c r="F138" s="600"/>
      <c r="G138" s="595" t="str">
        <f t="shared" si="21"/>
        <v>-</v>
      </c>
      <c r="H138" s="600"/>
      <c r="I138" s="600"/>
      <c r="J138" s="595" t="str">
        <f t="shared" si="22"/>
        <v>-</v>
      </c>
      <c r="K138" s="586">
        <f t="shared" si="23"/>
        <v>0</v>
      </c>
      <c r="L138" s="586" t="str">
        <f t="shared" si="24"/>
        <v>-</v>
      </c>
      <c r="M138" s="586" t="str">
        <f t="shared" si="25"/>
        <v>-</v>
      </c>
      <c r="N138" s="102"/>
      <c r="O138" s="102"/>
      <c r="P138" s="102"/>
      <c r="Q138" s="102"/>
      <c r="R138" s="102"/>
      <c r="S138" s="102"/>
      <c r="T138" s="102"/>
      <c r="U138" s="102"/>
      <c r="V138" s="102"/>
      <c r="W138" s="102"/>
    </row>
    <row r="139" spans="1:24" ht="15" customHeight="1">
      <c r="B139" s="955">
        <f t="shared" si="20"/>
        <v>1891</v>
      </c>
      <c r="C139" s="956"/>
      <c r="D139" s="563" t="s">
        <v>1098</v>
      </c>
      <c r="E139" s="600"/>
      <c r="F139" s="600"/>
      <c r="G139" s="595" t="str">
        <f t="shared" si="21"/>
        <v>-</v>
      </c>
      <c r="H139" s="600"/>
      <c r="I139" s="600"/>
      <c r="J139" s="595" t="str">
        <f t="shared" si="22"/>
        <v>-</v>
      </c>
      <c r="K139" s="586">
        <f t="shared" si="23"/>
        <v>0</v>
      </c>
      <c r="L139" s="586" t="str">
        <f t="shared" si="24"/>
        <v>-</v>
      </c>
      <c r="M139" s="586" t="str">
        <f t="shared" si="25"/>
        <v>-</v>
      </c>
      <c r="N139" s="102"/>
      <c r="O139" s="102"/>
      <c r="P139" s="102"/>
      <c r="Q139" s="102"/>
      <c r="R139" s="102"/>
      <c r="S139" s="102"/>
      <c r="T139" s="102"/>
      <c r="U139" s="102"/>
      <c r="V139" s="102"/>
      <c r="W139" s="102"/>
    </row>
    <row r="140" spans="1:24" ht="15" customHeight="1">
      <c r="B140" s="955">
        <f t="shared" si="20"/>
        <v>1892</v>
      </c>
      <c r="C140" s="956"/>
      <c r="D140" s="563" t="s">
        <v>1099</v>
      </c>
      <c r="E140" s="600"/>
      <c r="F140" s="600"/>
      <c r="G140" s="595" t="str">
        <f t="shared" si="21"/>
        <v>-</v>
      </c>
      <c r="H140" s="600"/>
      <c r="I140" s="600"/>
      <c r="J140" s="595" t="str">
        <f t="shared" si="22"/>
        <v>-</v>
      </c>
      <c r="K140" s="586">
        <f t="shared" si="23"/>
        <v>0</v>
      </c>
      <c r="L140" s="586" t="str">
        <f t="shared" si="24"/>
        <v>-</v>
      </c>
      <c r="M140" s="586" t="str">
        <f t="shared" si="25"/>
        <v>-</v>
      </c>
      <c r="N140" s="102"/>
      <c r="O140" s="102"/>
      <c r="P140" s="102"/>
      <c r="Q140" s="102"/>
      <c r="R140" s="102"/>
      <c r="S140" s="102"/>
      <c r="T140" s="102"/>
      <c r="U140" s="102"/>
      <c r="V140" s="102"/>
      <c r="W140" s="102"/>
    </row>
    <row r="141" spans="1:24" ht="15" customHeight="1">
      <c r="B141" s="955">
        <f t="shared" si="20"/>
        <v>1893</v>
      </c>
      <c r="C141" s="956"/>
      <c r="D141" s="563" t="s">
        <v>1100</v>
      </c>
      <c r="E141" s="600"/>
      <c r="F141" s="600"/>
      <c r="G141" s="595" t="str">
        <f t="shared" si="21"/>
        <v>-</v>
      </c>
      <c r="H141" s="600"/>
      <c r="I141" s="600"/>
      <c r="J141" s="595" t="str">
        <f t="shared" si="22"/>
        <v>-</v>
      </c>
      <c r="K141" s="586">
        <f t="shared" si="23"/>
        <v>0</v>
      </c>
      <c r="L141" s="586" t="str">
        <f t="shared" si="24"/>
        <v>-</v>
      </c>
      <c r="M141" s="586" t="str">
        <f t="shared" si="25"/>
        <v>-</v>
      </c>
      <c r="N141" s="102"/>
      <c r="O141" s="102"/>
      <c r="P141" s="102"/>
      <c r="Q141" s="102"/>
      <c r="R141" s="102"/>
      <c r="S141" s="102"/>
      <c r="T141" s="102"/>
      <c r="U141" s="102"/>
      <c r="V141" s="102"/>
      <c r="W141" s="102"/>
    </row>
    <row r="142" spans="1:24" ht="15" customHeight="1">
      <c r="B142" s="955">
        <f t="shared" si="20"/>
        <v>1894</v>
      </c>
      <c r="C142" s="956"/>
      <c r="D142" s="563" t="s">
        <v>1101</v>
      </c>
      <c r="E142" s="600"/>
      <c r="F142" s="600"/>
      <c r="G142" s="595" t="str">
        <f t="shared" si="21"/>
        <v>-</v>
      </c>
      <c r="H142" s="600"/>
      <c r="I142" s="600"/>
      <c r="J142" s="595" t="str">
        <f t="shared" si="22"/>
        <v>-</v>
      </c>
      <c r="K142" s="586">
        <f t="shared" si="23"/>
        <v>0</v>
      </c>
      <c r="L142" s="586" t="str">
        <f t="shared" si="24"/>
        <v>-</v>
      </c>
      <c r="M142" s="586" t="str">
        <f t="shared" si="25"/>
        <v>-</v>
      </c>
      <c r="N142" s="102"/>
      <c r="O142" s="102"/>
      <c r="P142" s="102"/>
      <c r="Q142" s="102"/>
      <c r="R142" s="102"/>
      <c r="S142" s="102"/>
      <c r="T142" s="102"/>
      <c r="U142" s="102"/>
      <c r="V142" s="102"/>
      <c r="W142" s="102"/>
    </row>
    <row r="143" spans="1:24" ht="15" customHeight="1">
      <c r="B143" s="955">
        <f t="shared" si="20"/>
        <v>1895</v>
      </c>
      <c r="C143" s="956"/>
      <c r="D143" s="563" t="s">
        <v>1102</v>
      </c>
      <c r="E143" s="600"/>
      <c r="F143" s="600"/>
      <c r="G143" s="595" t="str">
        <f t="shared" si="21"/>
        <v>-</v>
      </c>
      <c r="H143" s="600"/>
      <c r="I143" s="600"/>
      <c r="J143" s="595" t="str">
        <f t="shared" si="22"/>
        <v>-</v>
      </c>
      <c r="K143" s="586">
        <f t="shared" si="23"/>
        <v>0</v>
      </c>
      <c r="L143" s="586" t="str">
        <f t="shared" si="24"/>
        <v>-</v>
      </c>
      <c r="M143" s="586" t="str">
        <f t="shared" si="25"/>
        <v>-</v>
      </c>
      <c r="N143" s="102"/>
      <c r="O143" s="102"/>
      <c r="P143" s="102"/>
      <c r="Q143" s="102"/>
      <c r="R143" s="102"/>
      <c r="S143" s="102"/>
      <c r="T143" s="102"/>
      <c r="U143" s="102"/>
      <c r="V143" s="102"/>
      <c r="W143" s="102"/>
    </row>
    <row r="144" spans="1:24" ht="15" customHeight="1">
      <c r="B144" s="955">
        <f t="shared" si="20"/>
        <v>1896</v>
      </c>
      <c r="C144" s="956"/>
      <c r="D144" s="563" t="s">
        <v>1103</v>
      </c>
      <c r="E144" s="600"/>
      <c r="F144" s="600"/>
      <c r="G144" s="595" t="str">
        <f t="shared" si="21"/>
        <v>-</v>
      </c>
      <c r="H144" s="600"/>
      <c r="I144" s="600"/>
      <c r="J144" s="595" t="str">
        <f t="shared" si="22"/>
        <v>-</v>
      </c>
      <c r="K144" s="586">
        <f t="shared" si="23"/>
        <v>0</v>
      </c>
      <c r="L144" s="586" t="str">
        <f t="shared" si="24"/>
        <v>-</v>
      </c>
      <c r="M144" s="586" t="str">
        <f t="shared" si="25"/>
        <v>-</v>
      </c>
      <c r="N144" s="102"/>
      <c r="O144" s="102"/>
      <c r="P144" s="102"/>
      <c r="Q144" s="102"/>
      <c r="R144" s="102"/>
      <c r="S144" s="102"/>
      <c r="T144" s="102"/>
      <c r="U144" s="102"/>
      <c r="V144" s="102"/>
      <c r="W144" s="102"/>
    </row>
    <row r="145" spans="2:23" ht="15" customHeight="1">
      <c r="B145" s="955">
        <f t="shared" si="20"/>
        <v>1897</v>
      </c>
      <c r="C145" s="956"/>
      <c r="D145" s="563" t="s">
        <v>1104</v>
      </c>
      <c r="E145" s="600"/>
      <c r="F145" s="600"/>
      <c r="G145" s="595" t="str">
        <f t="shared" si="21"/>
        <v>-</v>
      </c>
      <c r="H145" s="600"/>
      <c r="I145" s="600"/>
      <c r="J145" s="595" t="str">
        <f t="shared" si="22"/>
        <v>-</v>
      </c>
      <c r="K145" s="586">
        <f t="shared" si="23"/>
        <v>0</v>
      </c>
      <c r="L145" s="586" t="str">
        <f t="shared" si="24"/>
        <v>-</v>
      </c>
      <c r="M145" s="586" t="str">
        <f t="shared" si="25"/>
        <v>-</v>
      </c>
      <c r="N145" s="102"/>
      <c r="O145" s="102"/>
      <c r="P145" s="102"/>
      <c r="Q145" s="102"/>
      <c r="R145" s="102"/>
      <c r="S145" s="102"/>
      <c r="T145" s="102"/>
      <c r="U145" s="102"/>
      <c r="V145" s="102"/>
      <c r="W145" s="102"/>
    </row>
    <row r="146" spans="2:23" ht="15" customHeight="1">
      <c r="B146" s="955">
        <f t="shared" si="20"/>
        <v>1898</v>
      </c>
      <c r="C146" s="956"/>
      <c r="D146" s="563" t="s">
        <v>1105</v>
      </c>
      <c r="E146" s="600"/>
      <c r="F146" s="600"/>
      <c r="G146" s="595" t="str">
        <f t="shared" si="21"/>
        <v>-</v>
      </c>
      <c r="H146" s="600"/>
      <c r="I146" s="600"/>
      <c r="J146" s="595" t="str">
        <f t="shared" si="22"/>
        <v>-</v>
      </c>
      <c r="K146" s="586">
        <f t="shared" si="23"/>
        <v>0</v>
      </c>
      <c r="L146" s="586" t="str">
        <f t="shared" si="24"/>
        <v>-</v>
      </c>
      <c r="M146" s="586" t="str">
        <f t="shared" si="25"/>
        <v>-</v>
      </c>
      <c r="N146" s="102"/>
      <c r="O146" s="102"/>
      <c r="P146" s="102"/>
      <c r="Q146" s="102"/>
      <c r="R146" s="102"/>
      <c r="S146" s="102"/>
      <c r="T146" s="102"/>
      <c r="U146" s="102"/>
      <c r="V146" s="102"/>
      <c r="W146" s="102"/>
    </row>
    <row r="147" spans="2:23" ht="15" customHeight="1">
      <c r="B147" s="955">
        <f>+B148-1</f>
        <v>1899</v>
      </c>
      <c r="C147" s="956"/>
      <c r="D147" s="563" t="s">
        <v>1106</v>
      </c>
      <c r="E147" s="600"/>
      <c r="F147" s="600"/>
      <c r="G147" s="595" t="str">
        <f t="shared" si="21"/>
        <v>-</v>
      </c>
      <c r="H147" s="600"/>
      <c r="I147" s="600"/>
      <c r="J147" s="595" t="str">
        <f t="shared" si="22"/>
        <v>-</v>
      </c>
      <c r="K147" s="586">
        <f t="shared" si="23"/>
        <v>0</v>
      </c>
      <c r="L147" s="586" t="str">
        <f t="shared" si="24"/>
        <v>-</v>
      </c>
      <c r="M147" s="586" t="str">
        <f t="shared" si="25"/>
        <v>-</v>
      </c>
      <c r="N147" s="102"/>
      <c r="O147" s="102"/>
      <c r="P147" s="102"/>
      <c r="Q147" s="102"/>
      <c r="R147" s="102"/>
      <c r="S147" s="102"/>
      <c r="T147" s="102"/>
      <c r="U147" s="102"/>
      <c r="V147" s="102"/>
      <c r="W147" s="102"/>
    </row>
    <row r="148" spans="2:23" ht="15" customHeight="1">
      <c r="B148" s="955">
        <f>YEAR(C3)</f>
        <v>1900</v>
      </c>
      <c r="C148" s="956"/>
      <c r="D148" s="563" t="s">
        <v>1107</v>
      </c>
      <c r="E148" s="600"/>
      <c r="F148" s="600"/>
      <c r="G148" s="595" t="str">
        <f t="shared" si="21"/>
        <v>-</v>
      </c>
      <c r="H148" s="588"/>
      <c r="I148" s="588"/>
      <c r="J148" s="588"/>
      <c r="K148" s="588"/>
      <c r="L148" s="588"/>
      <c r="M148" s="588"/>
      <c r="N148" s="102"/>
      <c r="O148" s="102"/>
      <c r="P148" s="102"/>
      <c r="Q148" s="102"/>
      <c r="R148" s="102"/>
      <c r="S148" s="102"/>
      <c r="T148" s="102"/>
      <c r="U148" s="102"/>
      <c r="V148" s="102"/>
      <c r="W148" s="102"/>
    </row>
    <row r="149" spans="2:23" ht="15" customHeight="1">
      <c r="B149" s="936" t="s">
        <v>1109</v>
      </c>
      <c r="C149" s="938"/>
      <c r="D149" s="563" t="s">
        <v>1110</v>
      </c>
      <c r="E149" s="601"/>
      <c r="F149" s="601"/>
      <c r="G149" s="601"/>
      <c r="H149" s="601"/>
      <c r="I149" s="601"/>
      <c r="J149" s="601"/>
      <c r="K149" s="586">
        <f>SUM(K137:K147)</f>
        <v>0</v>
      </c>
      <c r="L149" s="586">
        <f t="shared" ref="L149:M149" si="26">SUM(L137:L147)</f>
        <v>0</v>
      </c>
      <c r="M149" s="586">
        <f t="shared" si="26"/>
        <v>0</v>
      </c>
      <c r="N149" s="102"/>
      <c r="O149" s="102"/>
      <c r="P149" s="102"/>
      <c r="Q149" s="102"/>
      <c r="R149" s="102"/>
      <c r="S149" s="102"/>
      <c r="T149" s="102"/>
      <c r="U149" s="102"/>
      <c r="V149" s="102"/>
      <c r="W149" s="102"/>
    </row>
    <row r="150" spans="2:23" ht="15" customHeight="1">
      <c r="E150" s="603"/>
      <c r="F150" s="603"/>
      <c r="G150" s="603"/>
      <c r="H150" s="603"/>
      <c r="I150" s="603"/>
      <c r="J150" s="603"/>
      <c r="K150" s="603"/>
    </row>
  </sheetData>
  <sheetProtection insertHyperlinks="0"/>
  <mergeCells count="188">
    <mergeCell ref="C2:D2"/>
    <mergeCell ref="C3:D3"/>
    <mergeCell ref="C4:D4"/>
    <mergeCell ref="C5:D5"/>
    <mergeCell ref="C6:D6"/>
    <mergeCell ref="C7:D7"/>
    <mergeCell ref="K15:K16"/>
    <mergeCell ref="L15:L16"/>
    <mergeCell ref="M15:M16"/>
    <mergeCell ref="N15:N16"/>
    <mergeCell ref="O15:O16"/>
    <mergeCell ref="P15:P16"/>
    <mergeCell ref="B13:C14"/>
    <mergeCell ref="D13:P14"/>
    <mergeCell ref="B15:C16"/>
    <mergeCell ref="D15:D16"/>
    <mergeCell ref="E15:E16"/>
    <mergeCell ref="F15:F16"/>
    <mergeCell ref="G15:G16"/>
    <mergeCell ref="H15:H16"/>
    <mergeCell ref="I15:I16"/>
    <mergeCell ref="J15:J16"/>
    <mergeCell ref="B23:C23"/>
    <mergeCell ref="B24:C24"/>
    <mergeCell ref="B25:C25"/>
    <mergeCell ref="B26:C26"/>
    <mergeCell ref="B27:C27"/>
    <mergeCell ref="B28:C28"/>
    <mergeCell ref="B17:C17"/>
    <mergeCell ref="B18:C18"/>
    <mergeCell ref="B19:C19"/>
    <mergeCell ref="B20:C20"/>
    <mergeCell ref="B21:C21"/>
    <mergeCell ref="B22:C22"/>
    <mergeCell ref="B29:C29"/>
    <mergeCell ref="B30:C30"/>
    <mergeCell ref="B35:C36"/>
    <mergeCell ref="D35:P36"/>
    <mergeCell ref="B37:C38"/>
    <mergeCell ref="D37:D38"/>
    <mergeCell ref="E37:E38"/>
    <mergeCell ref="F37:F38"/>
    <mergeCell ref="G37:G38"/>
    <mergeCell ref="H37:H38"/>
    <mergeCell ref="O37:O38"/>
    <mergeCell ref="P37:P38"/>
    <mergeCell ref="N37:N38"/>
    <mergeCell ref="B39:C39"/>
    <mergeCell ref="B40:C40"/>
    <mergeCell ref="B41:C41"/>
    <mergeCell ref="B42:C42"/>
    <mergeCell ref="I37:I38"/>
    <mergeCell ref="J37:J38"/>
    <mergeCell ref="K37:K38"/>
    <mergeCell ref="L37:L38"/>
    <mergeCell ref="M37:M38"/>
    <mergeCell ref="B49:C49"/>
    <mergeCell ref="B50:C50"/>
    <mergeCell ref="B51:C51"/>
    <mergeCell ref="B52:C52"/>
    <mergeCell ref="B57:C58"/>
    <mergeCell ref="D57:P58"/>
    <mergeCell ref="B43:C43"/>
    <mergeCell ref="B44:C44"/>
    <mergeCell ref="B45:C45"/>
    <mergeCell ref="B46:C46"/>
    <mergeCell ref="B47:C47"/>
    <mergeCell ref="B48:C48"/>
    <mergeCell ref="O59:O60"/>
    <mergeCell ref="P59:P60"/>
    <mergeCell ref="B61:C61"/>
    <mergeCell ref="B62:C62"/>
    <mergeCell ref="B63:C63"/>
    <mergeCell ref="B64:C64"/>
    <mergeCell ref="I59:I60"/>
    <mergeCell ref="J59:J60"/>
    <mergeCell ref="K59:K60"/>
    <mergeCell ref="L59:L60"/>
    <mergeCell ref="M59:M60"/>
    <mergeCell ref="N59:N60"/>
    <mergeCell ref="B59:C60"/>
    <mergeCell ref="D59:D60"/>
    <mergeCell ref="E59:E60"/>
    <mergeCell ref="F59:F60"/>
    <mergeCell ref="G59:G60"/>
    <mergeCell ref="H59:H60"/>
    <mergeCell ref="B71:C71"/>
    <mergeCell ref="B72:C72"/>
    <mergeCell ref="B73:C73"/>
    <mergeCell ref="B74:C74"/>
    <mergeCell ref="B81:C82"/>
    <mergeCell ref="D81:P82"/>
    <mergeCell ref="B65:C65"/>
    <mergeCell ref="B66:C66"/>
    <mergeCell ref="B67:C67"/>
    <mergeCell ref="B68:C68"/>
    <mergeCell ref="B69:C69"/>
    <mergeCell ref="B70:C70"/>
    <mergeCell ref="R81:R84"/>
    <mergeCell ref="T81:T84"/>
    <mergeCell ref="U81:U84"/>
    <mergeCell ref="W81:W84"/>
    <mergeCell ref="B83:C84"/>
    <mergeCell ref="D83:D84"/>
    <mergeCell ref="E83:E84"/>
    <mergeCell ref="F83:F84"/>
    <mergeCell ref="G83:G84"/>
    <mergeCell ref="H83:H84"/>
    <mergeCell ref="O83:O84"/>
    <mergeCell ref="P83:P84"/>
    <mergeCell ref="N83:N84"/>
    <mergeCell ref="B85:C85"/>
    <mergeCell ref="B86:C86"/>
    <mergeCell ref="B87:C87"/>
    <mergeCell ref="B88:C88"/>
    <mergeCell ref="I83:I84"/>
    <mergeCell ref="J83:J84"/>
    <mergeCell ref="K83:K84"/>
    <mergeCell ref="L83:L84"/>
    <mergeCell ref="M83:M84"/>
    <mergeCell ref="B95:C95"/>
    <mergeCell ref="B96:C96"/>
    <mergeCell ref="B97:C97"/>
    <mergeCell ref="B98:C98"/>
    <mergeCell ref="B107:C108"/>
    <mergeCell ref="D107:D110"/>
    <mergeCell ref="B89:C89"/>
    <mergeCell ref="B90:C90"/>
    <mergeCell ref="B91:C91"/>
    <mergeCell ref="B92:C92"/>
    <mergeCell ref="B93:C93"/>
    <mergeCell ref="B94:C94"/>
    <mergeCell ref="L108:L110"/>
    <mergeCell ref="M108:M110"/>
    <mergeCell ref="B109:C110"/>
    <mergeCell ref="B111:C111"/>
    <mergeCell ref="B112:C112"/>
    <mergeCell ref="B113:C113"/>
    <mergeCell ref="E107:G107"/>
    <mergeCell ref="H107:J107"/>
    <mergeCell ref="K107:M107"/>
    <mergeCell ref="E108:E110"/>
    <mergeCell ref="F108:F110"/>
    <mergeCell ref="G108:G110"/>
    <mergeCell ref="H108:H110"/>
    <mergeCell ref="I108:I110"/>
    <mergeCell ref="J108:J110"/>
    <mergeCell ref="K108:K110"/>
    <mergeCell ref="B120:C120"/>
    <mergeCell ref="B121:C121"/>
    <mergeCell ref="B122:C122"/>
    <mergeCell ref="B123:C123"/>
    <mergeCell ref="B124:C124"/>
    <mergeCell ref="B132:C133"/>
    <mergeCell ref="B114:C114"/>
    <mergeCell ref="B115:C115"/>
    <mergeCell ref="B116:C116"/>
    <mergeCell ref="B117:C117"/>
    <mergeCell ref="B118:C118"/>
    <mergeCell ref="B119:C119"/>
    <mergeCell ref="K133:K135"/>
    <mergeCell ref="L133:L135"/>
    <mergeCell ref="M133:M135"/>
    <mergeCell ref="B134:C135"/>
    <mergeCell ref="B136:C136"/>
    <mergeCell ref="B137:C137"/>
    <mergeCell ref="D132:D135"/>
    <mergeCell ref="E132:G132"/>
    <mergeCell ref="H132:J132"/>
    <mergeCell ref="K132:M132"/>
    <mergeCell ref="E133:E135"/>
    <mergeCell ref="F133:F135"/>
    <mergeCell ref="G133:G135"/>
    <mergeCell ref="H133:H135"/>
    <mergeCell ref="I133:I135"/>
    <mergeCell ref="J133:J135"/>
    <mergeCell ref="B144:C144"/>
    <mergeCell ref="B145:C145"/>
    <mergeCell ref="B146:C146"/>
    <mergeCell ref="B147:C147"/>
    <mergeCell ref="B148:C148"/>
    <mergeCell ref="B149:C149"/>
    <mergeCell ref="B138:C138"/>
    <mergeCell ref="B139:C139"/>
    <mergeCell ref="B140:C140"/>
    <mergeCell ref="B141:C141"/>
    <mergeCell ref="B142:C142"/>
    <mergeCell ref="B143:C143"/>
  </mergeCells>
  <phoneticPr fontId="46" type="noConversion"/>
  <conditionalFormatting sqref="R30">
    <cfRule type="cellIs" dxfId="100" priority="10" operator="equal">
      <formula>"OK"</formula>
    </cfRule>
    <cfRule type="expression" dxfId="99" priority="11">
      <formula>OR(R30="Error",R30="ERROR")</formula>
    </cfRule>
    <cfRule type="cellIs" dxfId="98" priority="12" operator="equal">
      <formula>"Warning"</formula>
    </cfRule>
  </conditionalFormatting>
  <conditionalFormatting sqref="R52">
    <cfRule type="cellIs" dxfId="97" priority="7" operator="equal">
      <formula>"OK"</formula>
    </cfRule>
    <cfRule type="expression" dxfId="96" priority="8">
      <formula>OR(R52="Error",R52="ERROR")</formula>
    </cfRule>
    <cfRule type="cellIs" dxfId="95" priority="9" operator="equal">
      <formula>"Warning"</formula>
    </cfRule>
  </conditionalFormatting>
  <conditionalFormatting sqref="R74">
    <cfRule type="cellIs" dxfId="94" priority="4" operator="equal">
      <formula>"OK"</formula>
    </cfRule>
    <cfRule type="expression" dxfId="93" priority="5">
      <formula>OR(R74="Error",R74="ERROR")</formula>
    </cfRule>
    <cfRule type="cellIs" dxfId="92" priority="6" operator="equal">
      <formula>"Warning"</formula>
    </cfRule>
  </conditionalFormatting>
  <conditionalFormatting sqref="R102">
    <cfRule type="cellIs" dxfId="91" priority="1" operator="equal">
      <formula>"OK"</formula>
    </cfRule>
    <cfRule type="expression" dxfId="90" priority="2">
      <formula>OR(R102="Error",R102="ERROR")</formula>
    </cfRule>
    <cfRule type="cellIs" dxfId="89" priority="3" operator="equal">
      <formula>"Warning"</formula>
    </cfRule>
  </conditionalFormatting>
  <dataValidations count="5">
    <dataValidation allowBlank="1" showInputMessage="1" showErrorMessage="1" error="Please enter integer" sqref="R85" xr:uid="{00000000-0002-0000-1B00-000000000000}"/>
    <dataValidation type="whole" allowBlank="1" showInputMessage="1" showErrorMessage="1" error="Please enter integer" sqref="Q84:Q96 S84:S96 L69:P69 I66:P66 R86:R96 H65:P65 M70:P70 G64:P64 R100 N71 F62:P63 K67:P68 E62 J67 O71:O72 P71:P73" xr:uid="{00000000-0002-0000-1B00-000001000000}">
      <formula1>-999999999999999</formula1>
      <formula2>999999999999999</formula2>
    </dataValidation>
    <dataValidation type="whole" allowBlank="1" showInputMessage="1" showErrorMessage="1" sqref="G149:M149 E52:P54 E30:P30 R98 E150:K150 G124:M124 E74:P74" xr:uid="{00000000-0002-0000-1B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B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B00-000004000000}">
      <formula1>-99999999999</formula1>
      <formula2>99999999999</formula2>
    </dataValidation>
  </dataValidations>
  <pageMargins left="0.25" right="0.25" top="0.75" bottom="0.75" header="0.3" footer="0.3"/>
  <pageSetup paperSize="8" scale="59" fitToHeight="0" orientation="landscape" r:id="rId1"/>
  <rowBreaks count="1" manualBreakCount="1">
    <brk id="75" max="2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pageSetUpPr autoPageBreaks="0" fitToPage="1"/>
  </sheetPr>
  <dimension ref="A1:EZ58"/>
  <sheetViews>
    <sheetView showGridLines="0" topLeftCell="B1" zoomScaleNormal="100" workbookViewId="0">
      <selection activeCell="B1" sqref="B1"/>
    </sheetView>
  </sheetViews>
  <sheetFormatPr defaultColWidth="8.42578125" defaultRowHeight="12.75"/>
  <cols>
    <col min="1" max="1" width="2.42578125" style="88" hidden="1" customWidth="1"/>
    <col min="2" max="2" width="78.42578125" style="88" customWidth="1"/>
    <col min="3" max="3" width="23.42578125" style="111" customWidth="1"/>
    <col min="4" max="4" width="20" style="111" customWidth="1"/>
    <col min="5" max="5" width="2.42578125" style="111" customWidth="1"/>
    <col min="6" max="29" width="18.42578125" style="88" customWidth="1"/>
    <col min="30" max="30" width="3.42578125" style="88" customWidth="1"/>
    <col min="31" max="156" width="8.42578125" style="88" customWidth="1"/>
    <col min="157" max="16384" width="8.42578125" style="88"/>
  </cols>
  <sheetData>
    <row r="1" spans="1:156" s="107" customFormat="1" ht="17.25" customHeight="1">
      <c r="B1" s="108" t="s">
        <v>1154</v>
      </c>
      <c r="C1" s="612"/>
      <c r="D1" s="612"/>
      <c r="E1" s="612"/>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row>
    <row r="2" spans="1:156" s="107" customFormat="1" ht="15" customHeight="1">
      <c r="B2" s="613" t="s">
        <v>174</v>
      </c>
      <c r="C2" s="614"/>
      <c r="D2" s="5"/>
      <c r="E2" s="5"/>
      <c r="F2" s="5"/>
      <c r="G2" s="5"/>
      <c r="H2" s="5"/>
      <c r="I2" s="5"/>
      <c r="J2" s="5"/>
      <c r="K2" s="5"/>
      <c r="L2" s="5"/>
      <c r="M2" s="5"/>
      <c r="N2" s="5"/>
      <c r="O2" s="5"/>
      <c r="P2" s="5"/>
      <c r="Q2" s="5"/>
      <c r="R2" s="5"/>
      <c r="S2" s="5"/>
      <c r="T2" s="5"/>
      <c r="U2" s="5"/>
      <c r="V2" s="615"/>
      <c r="W2" s="615"/>
      <c r="X2" s="615"/>
      <c r="Y2" s="615"/>
      <c r="Z2" s="615"/>
      <c r="AA2" s="615"/>
      <c r="AB2" s="615"/>
      <c r="AC2" s="615"/>
    </row>
    <row r="3" spans="1:156" s="107" customFormat="1" ht="15" customHeight="1">
      <c r="B3" s="613" t="s">
        <v>175</v>
      </c>
      <c r="C3" s="616"/>
      <c r="D3" s="5"/>
      <c r="E3" s="5"/>
      <c r="F3" s="5"/>
      <c r="G3" s="5"/>
      <c r="H3" s="5"/>
      <c r="I3" s="5"/>
      <c r="J3" s="5"/>
      <c r="K3" s="5"/>
      <c r="L3" s="5"/>
      <c r="M3" s="5"/>
      <c r="N3" s="5"/>
      <c r="O3" s="5"/>
      <c r="P3" s="5"/>
      <c r="Q3" s="5"/>
      <c r="R3" s="5"/>
      <c r="S3" s="5"/>
      <c r="T3" s="5"/>
      <c r="U3" s="5"/>
      <c r="V3" s="615"/>
      <c r="W3" s="615"/>
      <c r="X3" s="615"/>
      <c r="Y3" s="615"/>
      <c r="Z3" s="615"/>
      <c r="AA3" s="615"/>
      <c r="AB3" s="615"/>
      <c r="AC3" s="615"/>
    </row>
    <row r="4" spans="1:156" s="107" customFormat="1" ht="15" customHeight="1">
      <c r="B4" s="613" t="s">
        <v>176</v>
      </c>
      <c r="C4" s="614"/>
      <c r="D4" s="5"/>
      <c r="E4" s="5"/>
      <c r="F4" s="5"/>
      <c r="G4" s="5"/>
      <c r="H4" s="5"/>
      <c r="I4" s="5"/>
      <c r="J4" s="5"/>
      <c r="K4" s="5"/>
      <c r="L4" s="5"/>
      <c r="M4" s="5"/>
      <c r="N4" s="5"/>
      <c r="O4" s="5"/>
      <c r="P4" s="5"/>
      <c r="Q4" s="5"/>
      <c r="R4" s="5"/>
      <c r="S4" s="5"/>
      <c r="T4" s="5"/>
      <c r="U4" s="5"/>
      <c r="V4" s="615"/>
      <c r="W4" s="615"/>
      <c r="X4" s="615"/>
      <c r="Y4" s="615"/>
      <c r="Z4" s="615"/>
      <c r="AA4" s="615"/>
      <c r="AB4" s="615"/>
      <c r="AC4" s="615"/>
    </row>
    <row r="5" spans="1:156" ht="15" customHeight="1">
      <c r="A5" s="107"/>
      <c r="B5" s="110"/>
      <c r="F5" s="615"/>
      <c r="G5" s="615"/>
      <c r="H5" s="615"/>
      <c r="I5" s="615"/>
      <c r="J5" s="615"/>
      <c r="K5" s="615"/>
      <c r="L5" s="615"/>
      <c r="M5" s="615"/>
      <c r="N5" s="615"/>
      <c r="O5" s="615"/>
      <c r="P5" s="615"/>
      <c r="Q5" s="615"/>
      <c r="R5" s="615"/>
      <c r="S5" s="615"/>
      <c r="T5" s="615"/>
      <c r="U5" s="615"/>
      <c r="V5" s="615"/>
    </row>
    <row r="6" spans="1:156" ht="15" customHeight="1">
      <c r="A6" s="107"/>
      <c r="B6" s="617" t="s">
        <v>1155</v>
      </c>
      <c r="C6" s="1033" t="str">
        <f>IF(OR(
ISNUMBER(SEARCH("Long Term Business - Direct Insurer",#REF!)),
ISNUMBER(SEARCH("General Business - Direct Insurer",#REF!)),
ISNUMBER(SEARCH("Composite Business - Direct Insurer",#REF!))
),
"Direct Insurer",
IF(ISNUMBER(SEARCH("Marine Insurer",#REF!)),"Marine Insurer",
IF(ISNUMBER(SEARCH("Lloyd’s",#REF!)),"Lloyd's",
IF(ISNUMBER(SEARCH("Captive Insurer",#REF!)),"Captive Insurer","Reinsurer"))))</f>
        <v>Reinsurer</v>
      </c>
      <c r="D6" s="1034"/>
      <c r="E6" s="1034"/>
      <c r="F6" s="1035"/>
      <c r="G6" s="615"/>
      <c r="H6" s="615"/>
      <c r="I6" s="615"/>
      <c r="J6" s="615"/>
      <c r="K6" s="615"/>
      <c r="L6" s="615"/>
      <c r="M6" s="615"/>
      <c r="N6" s="615"/>
      <c r="O6" s="615"/>
      <c r="P6" s="615"/>
      <c r="Q6" s="615"/>
      <c r="R6" s="615"/>
      <c r="S6" s="615"/>
      <c r="T6" s="615"/>
      <c r="U6" s="615"/>
      <c r="V6" s="615"/>
    </row>
    <row r="7" spans="1:156" s="112" customFormat="1" ht="15" customHeight="1">
      <c r="B7" s="617" t="s">
        <v>1156</v>
      </c>
      <c r="C7" s="1036"/>
      <c r="D7" s="1037"/>
      <c r="E7" s="1037"/>
      <c r="F7" s="1038"/>
      <c r="G7" s="113"/>
    </row>
    <row r="8" spans="1:156" s="112" customFormat="1" ht="15" customHeight="1">
      <c r="B8" s="617" t="s">
        <v>1157</v>
      </c>
      <c r="C8" s="1039"/>
      <c r="D8" s="1039"/>
      <c r="E8" s="1039"/>
      <c r="F8" s="1039"/>
      <c r="G8" s="113"/>
    </row>
    <row r="9" spans="1:156" ht="15" customHeight="1">
      <c r="B9" s="558" t="s">
        <v>177</v>
      </c>
      <c r="F9" s="618"/>
      <c r="G9" s="618"/>
      <c r="H9" s="619"/>
      <c r="I9" s="620"/>
      <c r="J9" s="114"/>
      <c r="K9" s="621"/>
      <c r="L9" s="621"/>
      <c r="M9" s="621"/>
      <c r="N9" s="114"/>
      <c r="O9" s="114"/>
      <c r="P9" s="618"/>
      <c r="Q9" s="618"/>
      <c r="R9" s="618"/>
      <c r="S9" s="618"/>
      <c r="T9" s="618"/>
      <c r="U9" s="618"/>
      <c r="V9" s="618"/>
    </row>
    <row r="10" spans="1:156" ht="15" customHeight="1">
      <c r="F10" s="618"/>
      <c r="G10" s="618"/>
      <c r="H10" s="619"/>
      <c r="I10" s="620"/>
      <c r="J10" s="114"/>
      <c r="K10" s="621"/>
      <c r="L10" s="621"/>
      <c r="M10" s="621"/>
      <c r="N10" s="114"/>
      <c r="O10" s="114"/>
      <c r="P10" s="618"/>
      <c r="Q10" s="618"/>
      <c r="R10" s="618"/>
      <c r="S10" s="618"/>
      <c r="T10" s="618"/>
      <c r="U10" s="618"/>
      <c r="V10" s="618"/>
    </row>
    <row r="11" spans="1:156" ht="15" customHeight="1">
      <c r="B11" s="559" t="s">
        <v>1158</v>
      </c>
      <c r="C11" s="622"/>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row>
    <row r="12" spans="1:156" ht="15" customHeight="1">
      <c r="B12" s="623"/>
      <c r="F12" s="89"/>
    </row>
    <row r="13" spans="1:156" ht="27" customHeight="1">
      <c r="B13" s="936" t="s">
        <v>181</v>
      </c>
      <c r="C13" s="938"/>
      <c r="D13" s="488" t="s">
        <v>1159</v>
      </c>
      <c r="E13" s="624"/>
      <c r="F13" s="489" t="s">
        <v>183</v>
      </c>
      <c r="G13" s="484" t="s">
        <v>184</v>
      </c>
      <c r="H13" s="484" t="s">
        <v>185</v>
      </c>
      <c r="I13" s="484" t="s">
        <v>186</v>
      </c>
      <c r="J13" s="484" t="s">
        <v>187</v>
      </c>
      <c r="K13" s="484" t="s">
        <v>188</v>
      </c>
      <c r="L13" s="484" t="s">
        <v>189</v>
      </c>
      <c r="M13" s="484" t="s">
        <v>190</v>
      </c>
      <c r="N13" s="484" t="s">
        <v>191</v>
      </c>
      <c r="O13" s="484" t="s">
        <v>192</v>
      </c>
      <c r="P13" s="484" t="s">
        <v>193</v>
      </c>
      <c r="Q13" s="484" t="s">
        <v>194</v>
      </c>
      <c r="R13" s="484" t="s">
        <v>195</v>
      </c>
      <c r="S13" s="484" t="s">
        <v>196</v>
      </c>
      <c r="T13" s="484" t="s">
        <v>197</v>
      </c>
      <c r="U13" s="484" t="s">
        <v>198</v>
      </c>
      <c r="V13" s="484" t="s">
        <v>199</v>
      </c>
      <c r="W13" s="484" t="s">
        <v>200</v>
      </c>
      <c r="X13" s="484" t="s">
        <v>201</v>
      </c>
      <c r="Y13" s="484" t="s">
        <v>202</v>
      </c>
      <c r="Z13" s="484" t="s">
        <v>203</v>
      </c>
      <c r="AA13" s="484" t="s">
        <v>204</v>
      </c>
      <c r="AB13" s="484" t="s">
        <v>205</v>
      </c>
      <c r="AC13" s="484" t="s">
        <v>206</v>
      </c>
    </row>
    <row r="14" spans="1:156" ht="27" customHeight="1">
      <c r="B14" s="1040" t="s">
        <v>393</v>
      </c>
      <c r="C14" s="1041"/>
      <c r="D14" s="1046" t="s">
        <v>1160</v>
      </c>
      <c r="E14" s="625"/>
      <c r="F14" s="968" t="s">
        <v>1161</v>
      </c>
      <c r="G14" s="966"/>
      <c r="H14" s="966"/>
      <c r="I14" s="966"/>
      <c r="J14" s="966"/>
      <c r="K14" s="966"/>
      <c r="L14" s="966"/>
      <c r="M14" s="966"/>
      <c r="N14" s="966"/>
      <c r="O14" s="966"/>
      <c r="P14" s="966"/>
      <c r="Q14" s="966"/>
      <c r="R14" s="966"/>
      <c r="S14" s="1014" t="s">
        <v>1162</v>
      </c>
      <c r="T14" s="1014"/>
      <c r="U14" s="1014"/>
      <c r="V14" s="1014"/>
      <c r="W14" s="1014"/>
      <c r="X14" s="1014"/>
      <c r="Y14" s="1014"/>
      <c r="Z14" s="1014"/>
      <c r="AA14" s="1014"/>
      <c r="AB14" s="1014"/>
      <c r="AC14" s="1014"/>
    </row>
    <row r="15" spans="1:156" s="117" customFormat="1" ht="27" customHeight="1">
      <c r="B15" s="1042"/>
      <c r="C15" s="1043"/>
      <c r="D15" s="1047"/>
      <c r="E15" s="626"/>
      <c r="F15" s="1032" t="s">
        <v>260</v>
      </c>
      <c r="G15" s="996" t="s">
        <v>261</v>
      </c>
      <c r="H15" s="996" t="s">
        <v>1163</v>
      </c>
      <c r="I15" s="996"/>
      <c r="J15" s="996"/>
      <c r="K15" s="996" t="s">
        <v>1164</v>
      </c>
      <c r="L15" s="1027" t="s">
        <v>1165</v>
      </c>
      <c r="M15" s="1027" t="s">
        <v>1166</v>
      </c>
      <c r="N15" s="996" t="s">
        <v>1167</v>
      </c>
      <c r="O15" s="996"/>
      <c r="P15" s="996" t="s">
        <v>1168</v>
      </c>
      <c r="Q15" s="996"/>
      <c r="R15" s="1027" t="s">
        <v>1169</v>
      </c>
      <c r="S15" s="1027" t="s">
        <v>1170</v>
      </c>
      <c r="T15" s="1027" t="s">
        <v>261</v>
      </c>
      <c r="U15" s="996" t="s">
        <v>262</v>
      </c>
      <c r="V15" s="996"/>
      <c r="W15" s="996"/>
      <c r="X15" s="1027" t="s">
        <v>1164</v>
      </c>
      <c r="Y15" s="1027" t="s">
        <v>264</v>
      </c>
      <c r="Z15" s="1027" t="s">
        <v>1167</v>
      </c>
      <c r="AA15" s="996" t="s">
        <v>1171</v>
      </c>
      <c r="AB15" s="996"/>
      <c r="AC15" s="1027" t="s">
        <v>1169</v>
      </c>
    </row>
    <row r="16" spans="1:156" s="117" customFormat="1" ht="27" customHeight="1">
      <c r="B16" s="1042"/>
      <c r="C16" s="1043"/>
      <c r="D16" s="991"/>
      <c r="E16" s="626"/>
      <c r="F16" s="1032"/>
      <c r="G16" s="996"/>
      <c r="H16" s="493" t="s">
        <v>419</v>
      </c>
      <c r="I16" s="493" t="s">
        <v>422</v>
      </c>
      <c r="J16" s="493" t="s">
        <v>1172</v>
      </c>
      <c r="K16" s="996"/>
      <c r="L16" s="1028"/>
      <c r="M16" s="1028"/>
      <c r="N16" s="493" t="s">
        <v>893</v>
      </c>
      <c r="O16" s="493" t="s">
        <v>1173</v>
      </c>
      <c r="P16" s="493" t="s">
        <v>569</v>
      </c>
      <c r="Q16" s="493" t="s">
        <v>12</v>
      </c>
      <c r="R16" s="1028"/>
      <c r="S16" s="1028"/>
      <c r="T16" s="1028"/>
      <c r="U16" s="493" t="s">
        <v>419</v>
      </c>
      <c r="V16" s="493" t="s">
        <v>422</v>
      </c>
      <c r="W16" s="493" t="s">
        <v>1172</v>
      </c>
      <c r="X16" s="1028"/>
      <c r="Y16" s="1028"/>
      <c r="Z16" s="1028"/>
      <c r="AA16" s="493" t="s">
        <v>569</v>
      </c>
      <c r="AB16" s="493" t="s">
        <v>12</v>
      </c>
      <c r="AC16" s="1028"/>
    </row>
    <row r="17" spans="2:29" ht="12.75" customHeight="1">
      <c r="B17" s="1044"/>
      <c r="C17" s="1045"/>
      <c r="D17" s="597" t="s">
        <v>1174</v>
      </c>
      <c r="E17" s="629"/>
      <c r="F17" s="598" t="s">
        <v>1174</v>
      </c>
      <c r="G17" s="611" t="s">
        <v>1174</v>
      </c>
      <c r="H17" s="611" t="s">
        <v>1174</v>
      </c>
      <c r="I17" s="611" t="s">
        <v>1174</v>
      </c>
      <c r="J17" s="611" t="s">
        <v>1174</v>
      </c>
      <c r="K17" s="611" t="s">
        <v>1174</v>
      </c>
      <c r="L17" s="611" t="s">
        <v>1175</v>
      </c>
      <c r="M17" s="611" t="s">
        <v>1175</v>
      </c>
      <c r="N17" s="611" t="s">
        <v>1175</v>
      </c>
      <c r="O17" s="611" t="s">
        <v>1175</v>
      </c>
      <c r="P17" s="611" t="s">
        <v>1175</v>
      </c>
      <c r="Q17" s="611" t="s">
        <v>1175</v>
      </c>
      <c r="R17" s="611" t="s">
        <v>1174</v>
      </c>
      <c r="S17" s="611" t="s">
        <v>1174</v>
      </c>
      <c r="T17" s="611" t="s">
        <v>1174</v>
      </c>
      <c r="U17" s="611" t="s">
        <v>1174</v>
      </c>
      <c r="V17" s="611" t="s">
        <v>1174</v>
      </c>
      <c r="W17" s="611"/>
      <c r="X17" s="611" t="s">
        <v>1174</v>
      </c>
      <c r="Y17" s="611" t="s">
        <v>1174</v>
      </c>
      <c r="Z17" s="611" t="s">
        <v>1174</v>
      </c>
      <c r="AA17" s="611" t="s">
        <v>1175</v>
      </c>
      <c r="AB17" s="611" t="s">
        <v>1175</v>
      </c>
      <c r="AC17" s="611" t="s">
        <v>1174</v>
      </c>
    </row>
    <row r="18" spans="2:29" ht="27" customHeight="1">
      <c r="B18" s="630" t="s">
        <v>1176</v>
      </c>
      <c r="C18" s="631"/>
      <c r="D18" s="118"/>
      <c r="E18" s="119"/>
      <c r="F18" s="120"/>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row>
    <row r="19" spans="2:29" ht="27" customHeight="1">
      <c r="B19" s="632" t="s">
        <v>1177</v>
      </c>
      <c r="C19" s="122" t="s">
        <v>1178</v>
      </c>
      <c r="D19" s="123">
        <f>SUM(F19:AC19)</f>
        <v>0</v>
      </c>
      <c r="E19" s="124"/>
      <c r="F19" s="125">
        <f>IF($C$6="Reinsurer",0,SUM('B.G.R.1A GI Results (AY)'!D17:G17,'B.G.R.1A GI Results (AY)'!CB17:CE17))</f>
        <v>0</v>
      </c>
      <c r="G19" s="126">
        <f>IF($C$6="Reinsurer",0,SUM('B.G.R.1A GI Results (AY)'!H17:I17,'B.G.R.1A GI Results (AY)'!CF17:CG17))</f>
        <v>0</v>
      </c>
      <c r="H19" s="126">
        <f>IF($C$6="Reinsurer",0,'B.G.R.1A GI Results (AY)'!J17+'B.G.R.1A GI Results (AY)'!CH17)</f>
        <v>0</v>
      </c>
      <c r="I19" s="126">
        <f>IF($C$6="Reinsurer",0,SUM('B.G.R.1A GI Results (AY)'!K17:N17,'B.G.R.1A GI Results (AY)'!CI17:CL17))</f>
        <v>0</v>
      </c>
      <c r="J19" s="126">
        <f>IF($C$6="Reinsurer",0,'B.G.R.1A GI Results (AY)'!O17+'B.G.R.1A GI Results (AY)'!CM17)</f>
        <v>0</v>
      </c>
      <c r="K19" s="126">
        <f>IF($C$6="Reinsurer",0,SUM('B.G.R.1A GI Results (AY)'!P17:R17,'B.G.R.1A GI Results (AY)'!CN17:CP17))</f>
        <v>0</v>
      </c>
      <c r="L19" s="126">
        <f>IF($C$6="Reinsurer",0,SUM('B.G.R.1A GI Results (AY)'!S17,'B.G.R.1A GI Results (AY)'!CQ17))</f>
        <v>0</v>
      </c>
      <c r="M19" s="126">
        <f>IF($C$6="Reinsurer",0,SUM('B.G.R.1A GI Results (AY)'!T17,'B.G.R.1A GI Results (AY)'!CR17))</f>
        <v>0</v>
      </c>
      <c r="N19" s="126">
        <f>IF($C$6="Reinsurer",0,SUM('B.G.R.1A GI Results (AY)'!U17:V17,'B.G.R.1A GI Results (AY)'!CS17:CT17))</f>
        <v>0</v>
      </c>
      <c r="O19" s="126">
        <f>IF($C$6="Reinsurer",0,SUM('B.G.R.1A GI Results (AY)'!W17:Y17,'B.G.R.1A GI Results (AY)'!CU17:CW17))</f>
        <v>0</v>
      </c>
      <c r="P19" s="126">
        <f>IF($C$6="Reinsurer",0,SUM('B.G.R.1A GI Results (AY)'!Z17,'B.G.R.1A GI Results (AY)'!CX17))</f>
        <v>0</v>
      </c>
      <c r="Q19" s="126">
        <f>IF($C$6="Reinsurer",0,SUM('B.G.R.1A GI Results (AY)'!AA17,'B.G.R.1A GI Results (AY)'!CY17))</f>
        <v>0</v>
      </c>
      <c r="R19" s="126">
        <f>IF($C$6="Reinsurer",0,SUM('B.G.R.1A GI Results (AY)'!AB17:AD17,'B.G.R.1A GI Results (AY)'!CZ17:DB17))</f>
        <v>0</v>
      </c>
      <c r="S19" s="126">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126">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126">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126">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126">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126">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126">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126">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126">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126">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126">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632" t="s">
        <v>1179</v>
      </c>
      <c r="C20" s="122" t="s">
        <v>1096</v>
      </c>
      <c r="D20" s="123">
        <f>SUM(F20:AC20)</f>
        <v>0</v>
      </c>
      <c r="E20" s="124"/>
      <c r="F20" s="125">
        <f>IF($C$6="Reinsurer",0,F19+SUM('B.G.R.1A GI Results (AY)'!D20:G20,'B.G.R.1A GI Results (AY)'!CB20:CE20))</f>
        <v>0</v>
      </c>
      <c r="G20" s="126">
        <f>IF($C$6="Reinsurer",0,G19+SUM('B.G.R.1A GI Results (AY)'!H20:I20,'B.G.R.1A GI Results (AY)'!CF20:CG20))</f>
        <v>0</v>
      </c>
      <c r="H20" s="126">
        <f>IF($C$6="Reinsurer",0,H19+'B.G.R.1A GI Results (AY)'!J20+'B.G.R.1A GI Results (AY)'!CH20)</f>
        <v>0</v>
      </c>
      <c r="I20" s="126">
        <f>IF($C$6="Reinsurer",0,I19+SUM('B.G.R.1A GI Results (AY)'!K20:N20,'B.G.R.1A GI Results (AY)'!CI20:CL20))</f>
        <v>0</v>
      </c>
      <c r="J20" s="126">
        <f>IF($C$6="Reinsurer",0,J19+'B.G.R.1A GI Results (AY)'!O20+'B.G.R.1A GI Results (AY)'!CM20)</f>
        <v>0</v>
      </c>
      <c r="K20" s="126">
        <f>IF($C$6="Reinsurer",0,K19+SUM('B.G.R.1A GI Results (AY)'!P20:R20,'B.G.R.1A GI Results (AY)'!CN20:CP20))</f>
        <v>0</v>
      </c>
      <c r="L20" s="126">
        <f>IF($C$6="Reinsurer",0,L19+SUM('B.G.R.1A GI Results (AY)'!S20,'B.G.R.1A GI Results (AY)'!CQ20))</f>
        <v>0</v>
      </c>
      <c r="M20" s="126">
        <f>IF($C$6="Reinsurer",0,M19+SUM('B.G.R.1A GI Results (AY)'!T20,'B.G.R.1A GI Results (AY)'!CR20))</f>
        <v>0</v>
      </c>
      <c r="N20" s="126">
        <f>IF($C$6="Reinsurer",0,N19+SUM('B.G.R.1A GI Results (AY)'!U20:V20,'B.G.R.1A GI Results (AY)'!CS20:CT20))</f>
        <v>0</v>
      </c>
      <c r="O20" s="126">
        <f>IF($C$6="Reinsurer",0,O19+SUM('B.G.R.1A GI Results (AY)'!W20:Y20,'B.G.R.1A GI Results (AY)'!CU20:CW20))</f>
        <v>0</v>
      </c>
      <c r="P20" s="126">
        <f>IF($C$6="Reinsurer",0,P19+SUM('B.G.R.1A GI Results (AY)'!Z20,'B.G.R.1A GI Results (AY)'!CX20))</f>
        <v>0</v>
      </c>
      <c r="Q20" s="126">
        <f>IF($C$6="Reinsurer",0,Q19+SUM('B.G.R.1A GI Results (AY)'!AA20,'B.G.R.1A GI Results (AY)'!CY20))</f>
        <v>0</v>
      </c>
      <c r="R20" s="126">
        <f>IF($C$6="Reinsurer",0,R19+SUM('B.G.R.1A GI Results (AY)'!AB20:AD20,'B.G.R.1A GI Results (AY)'!CZ20:DB20))</f>
        <v>0</v>
      </c>
      <c r="S20" s="126">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126">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126">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126">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126">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126">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126">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126">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126">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126">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126">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630" t="s">
        <v>1180</v>
      </c>
      <c r="C21" s="631"/>
      <c r="D21" s="127"/>
      <c r="E21" s="128"/>
      <c r="F21" s="129"/>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row>
    <row r="22" spans="2:29" ht="27" customHeight="1">
      <c r="B22" s="632" t="s">
        <v>1181</v>
      </c>
      <c r="C22" s="122" t="s">
        <v>1097</v>
      </c>
      <c r="D22" s="123">
        <f>SUM(F22:AC22)</f>
        <v>0</v>
      </c>
      <c r="E22" s="124"/>
      <c r="F22" s="126">
        <f>IF($C$6="Reinsurer",0,SUM('B.G.R.1A GI Results (AY)'!D43:G43,'B.G.R.1A GI Results (AY)'!CB43:CE43))</f>
        <v>0</v>
      </c>
      <c r="G22" s="126">
        <f>IF($C$6="Reinsurer",0,SUM('B.G.R.1A GI Results (AY)'!H43:I43,'B.G.R.1A GI Results (AY)'!CF43:CG43))</f>
        <v>0</v>
      </c>
      <c r="H22" s="126">
        <f>IF($C$6="Reinsurer",0,'B.G.R.1A GI Results (AY)'!J43+'B.G.R.1A GI Results (AY)'!CH43)</f>
        <v>0</v>
      </c>
      <c r="I22" s="126">
        <f>IF($C$6="Reinsurer",0,SUM('B.G.R.1A GI Results (AY)'!K43:N43,'B.G.R.1A GI Results (AY)'!CI43:CL43))</f>
        <v>0</v>
      </c>
      <c r="J22" s="126">
        <f>IF($C$6="Reinsurer",0,'B.G.R.1A GI Results (AY)'!O43+'B.G.R.1A GI Results (AY)'!CM43)</f>
        <v>0</v>
      </c>
      <c r="K22" s="126">
        <f>IF($C$6="Reinsurer",0,SUM('B.G.R.1A GI Results (AY)'!P43:R43,'B.G.R.1A GI Results (AY)'!CN43:CP43))</f>
        <v>0</v>
      </c>
      <c r="L22" s="126">
        <f>IF($C$6="Reinsurer",0,SUM('B.G.R.1A GI Results (AY)'!S43,'B.G.R.1A GI Results (AY)'!CQ43))</f>
        <v>0</v>
      </c>
      <c r="M22" s="126">
        <f>IF($C$6="Reinsurer",0,SUM('B.G.R.1A GI Results (AY)'!T43,'B.G.R.1A GI Results (AY)'!CR43))</f>
        <v>0</v>
      </c>
      <c r="N22" s="126">
        <f>IF($C$6="Reinsurer",0,SUM('B.G.R.1A GI Results (AY)'!U43:V43,'B.G.R.1A GI Results (AY)'!CS43:CT43))</f>
        <v>0</v>
      </c>
      <c r="O22" s="126">
        <f>IF($C$6="Reinsurer",0,SUM('B.G.R.1A GI Results (AY)'!W43:Y43,'B.G.R.1A GI Results (AY)'!CU43:CW43))</f>
        <v>0</v>
      </c>
      <c r="P22" s="126">
        <f>IF($C$6="Reinsurer",0,SUM('B.G.R.1A GI Results (AY)'!Z43,'B.G.R.1A GI Results (AY)'!CX43))</f>
        <v>0</v>
      </c>
      <c r="Q22" s="126">
        <f>IF($C$6="Reinsurer",0,SUM('B.G.R.1A GI Results (AY)'!AA43,'B.G.R.1A GI Results (AY)'!CY43))</f>
        <v>0</v>
      </c>
      <c r="R22" s="126">
        <f>IF($C$6="Reinsurer",0,SUM('B.G.R.1A GI Results (AY)'!AB43:AD43,'B.G.R.1A GI Results (AY)'!CZ43:DB43))</f>
        <v>0</v>
      </c>
      <c r="S22" s="126">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126">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126">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126">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126">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126">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126">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126">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126">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126">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126">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632" t="s">
        <v>1182</v>
      </c>
      <c r="C23" s="122" t="s">
        <v>1098</v>
      </c>
      <c r="D23" s="123">
        <f>SUM(F23:AC23)</f>
        <v>0</v>
      </c>
      <c r="E23" s="124"/>
      <c r="F23" s="125">
        <f>IF($C$6="Reinsurer",0,SUM('B.G.R.1A GI Results (AY)'!D47:G47,'B.G.R.1A GI Results (AY)'!CB47:CE47))</f>
        <v>0</v>
      </c>
      <c r="G23" s="126">
        <f>IF($C$6="Reinsurer",0,SUM('B.G.R.1A GI Results (AY)'!H47:I47,'B.G.R.1A GI Results (AY)'!CF47:CG47))</f>
        <v>0</v>
      </c>
      <c r="H23" s="126">
        <f>IF($C$6="Reinsurer",0,'B.G.R.1A GI Results (AY)'!J47+'B.G.R.1A GI Results (AY)'!CH47)</f>
        <v>0</v>
      </c>
      <c r="I23" s="126">
        <f>IF($C$6="Reinsurer",0,SUM('B.G.R.1A GI Results (AY)'!K47:N47,'B.G.R.1A GI Results (AY)'!CI47:CL47))</f>
        <v>0</v>
      </c>
      <c r="J23" s="126">
        <f>IF($C$6="Reinsurer",0,'B.G.R.1A GI Results (AY)'!O47+'B.G.R.1A GI Results (AY)'!CM47)</f>
        <v>0</v>
      </c>
      <c r="K23" s="126">
        <f>IF($C$6="Reinsurer",0,SUM('B.G.R.1A GI Results (AY)'!P47:R47,'B.G.R.1A GI Results (AY)'!CN47:CP47))</f>
        <v>0</v>
      </c>
      <c r="L23" s="126">
        <f>IF($C$6="Reinsurer",0,SUM('B.G.R.1A GI Results (AY)'!S47,'B.G.R.1A GI Results (AY)'!CQ47))</f>
        <v>0</v>
      </c>
      <c r="M23" s="126">
        <f>IF($C$6="Reinsurer",0,SUM('B.G.R.1A GI Results (AY)'!T47,'B.G.R.1A GI Results (AY)'!CR47))</f>
        <v>0</v>
      </c>
      <c r="N23" s="126">
        <f>IF($C$6="Reinsurer",0,SUM('B.G.R.1A GI Results (AY)'!U47:V47,'B.G.R.1A GI Results (AY)'!CS47:CT47))</f>
        <v>0</v>
      </c>
      <c r="O23" s="126">
        <f>IF($C$6="Reinsurer",0,SUM('B.G.R.1A GI Results (AY)'!W47:Y47,'B.G.R.1A GI Results (AY)'!CU47:CW47))</f>
        <v>0</v>
      </c>
      <c r="P23" s="126">
        <f>IF($C$6="Reinsurer",0,SUM('B.G.R.1A GI Results (AY)'!Z47,'B.G.R.1A GI Results (AY)'!CX47))</f>
        <v>0</v>
      </c>
      <c r="Q23" s="126">
        <f>IF($C$6="Reinsurer",0,SUM('B.G.R.1A GI Results (AY)'!AA47,'B.G.R.1A GI Results (AY)'!CY47))</f>
        <v>0</v>
      </c>
      <c r="R23" s="126">
        <f>IF($C$6="Reinsurer",0,SUM('B.G.R.1A GI Results (AY)'!AB47:AD47,'B.G.R.1A GI Results (AY)'!CZ47:DB47))</f>
        <v>0</v>
      </c>
      <c r="S23" s="126">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126">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126">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126">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126">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126">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126">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126">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126">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126">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126">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633" t="s">
        <v>1183</v>
      </c>
      <c r="C24" s="122" t="s">
        <v>1099</v>
      </c>
      <c r="D24" s="131">
        <f>SUM(F24:AC24)</f>
        <v>0</v>
      </c>
      <c r="E24" s="132"/>
      <c r="F24" s="133">
        <f>IF($C$6="Reinsurer",0,SUM('B.G.R.1A GI Results (AY)'!D49:G49,'B.G.R.1A GI Results (AY)'!CB49:CE49))</f>
        <v>0</v>
      </c>
      <c r="G24" s="133">
        <f>IF($C$6="Reinsurer",0,SUM('B.G.R.1A GI Results (AY)'!H49:I49,'B.G.R.1A GI Results (AY)'!CF49:CG49))</f>
        <v>0</v>
      </c>
      <c r="H24" s="133">
        <f>IF($C$6="Reinsurer",0,'B.G.R.1A GI Results (AY)'!J49+'B.G.R.1A GI Results (AY)'!CH49)</f>
        <v>0</v>
      </c>
      <c r="I24" s="133">
        <f>IF($C$6="Reinsurer",0,SUM('B.G.R.1A GI Results (AY)'!K49:N49,'B.G.R.1A GI Results (AY)'!CI49:CL49))</f>
        <v>0</v>
      </c>
      <c r="J24" s="133">
        <f>IF($C$6="Reinsurer",0,'B.G.R.1A GI Results (AY)'!O49+'B.G.R.1A GI Results (AY)'!CM49)</f>
        <v>0</v>
      </c>
      <c r="K24" s="133">
        <f>IF($C$6="Reinsurer",0,SUM('B.G.R.1A GI Results (AY)'!P49:R49,'B.G.R.1A GI Results (AY)'!CN49:CP49))</f>
        <v>0</v>
      </c>
      <c r="L24" s="133">
        <f>IF($C$6="Reinsurer",0,SUM('B.G.R.1A GI Results (AY)'!S49,'B.G.R.1A GI Results (AY)'!CQ49))</f>
        <v>0</v>
      </c>
      <c r="M24" s="133">
        <f>IF($C$6="Reinsurer",0,SUM('B.G.R.1A GI Results (AY)'!T49,'B.G.R.1A GI Results (AY)'!CR49))</f>
        <v>0</v>
      </c>
      <c r="N24" s="133">
        <f>IF($C$6="Reinsurer",0,SUM('B.G.R.1A GI Results (AY)'!U49:V49,'B.G.R.1A GI Results (AY)'!CS49:CT49))</f>
        <v>0</v>
      </c>
      <c r="O24" s="133">
        <f>IF($C$6="Reinsurer",0,SUM('B.G.R.1A GI Results (AY)'!W49:Y49,'B.G.R.1A GI Results (AY)'!CU49:CW49))</f>
        <v>0</v>
      </c>
      <c r="P24" s="133">
        <f>IF($C$6="Reinsurer",0,SUM('B.G.R.1A GI Results (AY)'!Z49,'B.G.R.1A GI Results (AY)'!CX49))</f>
        <v>0</v>
      </c>
      <c r="Q24" s="133">
        <f>IF($C$6="Reinsurer",0,SUM('B.G.R.1A GI Results (AY)'!AA49,'B.G.R.1A GI Results (AY)'!CY49))</f>
        <v>0</v>
      </c>
      <c r="R24" s="133">
        <f>IF($C$6="Reinsurer",0,SUM('B.G.R.1A GI Results (AY)'!AB49:AD49,'B.G.R.1A GI Results (AY)'!CZ49:DB49))</f>
        <v>0</v>
      </c>
      <c r="S24" s="133">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133">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133">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133">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133">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133">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133">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133">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133">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133">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133">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632" t="s">
        <v>1184</v>
      </c>
      <c r="C25" s="122" t="s">
        <v>1100</v>
      </c>
      <c r="D25" s="123">
        <f>SUM(F25:AC25)</f>
        <v>0</v>
      </c>
      <c r="E25" s="124"/>
      <c r="F25" s="125">
        <f>IF($C$6="Reinsurer",0,SUM('B.G.R.1A GI Results (AY)'!D50:G50,'B.G.R.1A GI Results (AY)'!CB50:CE50))</f>
        <v>0</v>
      </c>
      <c r="G25" s="126">
        <f>IF($C$6="Reinsurer",0,SUM('B.G.R.1A GI Results (AY)'!H50:I50,'B.G.R.1A GI Results (AY)'!CF50:CG50))</f>
        <v>0</v>
      </c>
      <c r="H25" s="126">
        <f>IF($C$6="Reinsurer",0,'B.G.R.1A GI Results (AY)'!J50+'B.G.R.1A GI Results (AY)'!CH50)</f>
        <v>0</v>
      </c>
      <c r="I25" s="126">
        <f>IF($C$6="Reinsurer",0,SUM('B.G.R.1A GI Results (AY)'!K50:N50,'B.G.R.1A GI Results (AY)'!CI50:CL50))</f>
        <v>0</v>
      </c>
      <c r="J25" s="126">
        <f>IF($C$6="Reinsurer",0,'B.G.R.1A GI Results (AY)'!O50+'B.G.R.1A GI Results (AY)'!CM50)</f>
        <v>0</v>
      </c>
      <c r="K25" s="126">
        <f>IF($C$6="Reinsurer",0,SUM('B.G.R.1A GI Results (AY)'!P50:R50,'B.G.R.1A GI Results (AY)'!CN50:CP50))</f>
        <v>0</v>
      </c>
      <c r="L25" s="126">
        <f>IF($C$6="Reinsurer",0,SUM('B.G.R.1A GI Results (AY)'!S50,'B.G.R.1A GI Results (AY)'!CQ50))</f>
        <v>0</v>
      </c>
      <c r="M25" s="126">
        <f>IF($C$6="Reinsurer",0,SUM('B.G.R.1A GI Results (AY)'!T50,'B.G.R.1A GI Results (AY)'!CR50))</f>
        <v>0</v>
      </c>
      <c r="N25" s="126">
        <f>IF($C$6="Reinsurer",0,SUM('B.G.R.1A GI Results (AY)'!U50:V50,'B.G.R.1A GI Results (AY)'!CS50:CT50))</f>
        <v>0</v>
      </c>
      <c r="O25" s="126">
        <f>IF($C$6="Reinsurer",0,SUM('B.G.R.1A GI Results (AY)'!W50:Y50,'B.G.R.1A GI Results (AY)'!CU50:CW50))</f>
        <v>0</v>
      </c>
      <c r="P25" s="126">
        <f>IF($C$6="Reinsurer",0,SUM('B.G.R.1A GI Results (AY)'!Z50,'B.G.R.1A GI Results (AY)'!CX50))</f>
        <v>0</v>
      </c>
      <c r="Q25" s="126">
        <f>IF($C$6="Reinsurer",0,SUM('B.G.R.1A GI Results (AY)'!AA50,'B.G.R.1A GI Results (AY)'!CY50))</f>
        <v>0</v>
      </c>
      <c r="R25" s="126">
        <f>IF($C$6="Reinsurer",0,SUM('B.G.R.1A GI Results (AY)'!AB50:AD50,'B.G.R.1A GI Results (AY)'!CZ50:DB50))</f>
        <v>0</v>
      </c>
      <c r="S25" s="126">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126">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126">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126">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126">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126">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126">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126">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126">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126">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126">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633" t="s">
        <v>1185</v>
      </c>
      <c r="C26" s="122" t="s">
        <v>1101</v>
      </c>
      <c r="D26" s="131">
        <f>SUM(F26:AC26)</f>
        <v>0</v>
      </c>
      <c r="E26" s="132"/>
      <c r="F26" s="133">
        <f>IF($C$6="Reinsurer",0,SUM('B.G.R.1A GI Results (AY)'!D51:G51,'B.G.R.1A GI Results (AY)'!CB51:CE51))</f>
        <v>0</v>
      </c>
      <c r="G26" s="133">
        <f>IF($C$6="Reinsurer",0,SUM('B.G.R.1A GI Results (AY)'!H51:I51,'B.G.R.1A GI Results (AY)'!CF51:CG51))</f>
        <v>0</v>
      </c>
      <c r="H26" s="133">
        <f>IF($C$6="Reinsurer",0,'B.G.R.1A GI Results (AY)'!J51+'B.G.R.1A GI Results (AY)'!CH51)</f>
        <v>0</v>
      </c>
      <c r="I26" s="133">
        <f>IF($C$6="Reinsurer",0,SUM('B.G.R.1A GI Results (AY)'!K51:N51,'B.G.R.1A GI Results (AY)'!CI51:CL51))</f>
        <v>0</v>
      </c>
      <c r="J26" s="133">
        <f>IF($C$6="Reinsurer",0,'B.G.R.1A GI Results (AY)'!O51+'B.G.R.1A GI Results (AY)'!CM51)</f>
        <v>0</v>
      </c>
      <c r="K26" s="133">
        <f>IF($C$6="Reinsurer",0,SUM('B.G.R.1A GI Results (AY)'!P51:R51,'B.G.R.1A GI Results (AY)'!CN51:CP51))</f>
        <v>0</v>
      </c>
      <c r="L26" s="133">
        <f>IF($C$6="Reinsurer",0,SUM('B.G.R.1A GI Results (AY)'!S51,'B.G.R.1A GI Results (AY)'!CQ51))</f>
        <v>0</v>
      </c>
      <c r="M26" s="133">
        <f>IF($C$6="Reinsurer",0,SUM('B.G.R.1A GI Results (AY)'!T51,'B.G.R.1A GI Results (AY)'!CR51))</f>
        <v>0</v>
      </c>
      <c r="N26" s="133">
        <f>IF($C$6="Reinsurer",0,SUM('B.G.R.1A GI Results (AY)'!U51:V51,'B.G.R.1A GI Results (AY)'!CS51:CT51))</f>
        <v>0</v>
      </c>
      <c r="O26" s="133">
        <f>IF($C$6="Reinsurer",0,SUM('B.G.R.1A GI Results (AY)'!W51:Y51,'B.G.R.1A GI Results (AY)'!CU51:CW51))</f>
        <v>0</v>
      </c>
      <c r="P26" s="133">
        <f>IF($C$6="Reinsurer",0,SUM('B.G.R.1A GI Results (AY)'!Z51,'B.G.R.1A GI Results (AY)'!CX51))</f>
        <v>0</v>
      </c>
      <c r="Q26" s="133">
        <f>IF($C$6="Reinsurer",0,SUM('B.G.R.1A GI Results (AY)'!AA51,'B.G.R.1A GI Results (AY)'!CY51))</f>
        <v>0</v>
      </c>
      <c r="R26" s="133">
        <f>IF($C$6="Reinsurer",0,SUM('B.G.R.1A GI Results (AY)'!AB51:AD51,'B.G.R.1A GI Results (AY)'!CZ51:DB51))</f>
        <v>0</v>
      </c>
      <c r="S26" s="133">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133">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133">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133">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133">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133">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133">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133">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133">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133">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133">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634" t="s">
        <v>1186</v>
      </c>
      <c r="C27" s="122"/>
      <c r="D27" s="127"/>
      <c r="E27" s="128"/>
      <c r="F27" s="129"/>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row>
    <row r="28" spans="2:29" ht="27" customHeight="1">
      <c r="B28" s="632" t="s">
        <v>1187</v>
      </c>
      <c r="C28" s="122" t="s">
        <v>1102</v>
      </c>
      <c r="D28" s="134"/>
      <c r="E28" s="135"/>
      <c r="F28" s="129"/>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row>
    <row r="29" spans="2:29" ht="27" customHeight="1">
      <c r="B29" s="632" t="s">
        <v>1188</v>
      </c>
      <c r="C29" s="122" t="s">
        <v>1103</v>
      </c>
      <c r="D29" s="134"/>
      <c r="E29" s="135"/>
      <c r="F29" s="129"/>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row>
    <row r="30" spans="2:29" ht="27" customHeight="1">
      <c r="B30" s="632" t="s">
        <v>1189</v>
      </c>
      <c r="C30" s="122" t="s">
        <v>1104</v>
      </c>
      <c r="D30" s="134"/>
      <c r="E30" s="135"/>
      <c r="F30" s="129"/>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row>
    <row r="31" spans="2:29" ht="27" customHeight="1">
      <c r="B31" s="635" t="s">
        <v>1190</v>
      </c>
      <c r="C31" s="122" t="s">
        <v>1105</v>
      </c>
      <c r="D31" s="131">
        <f>SUM(D28:D30,D26)</f>
        <v>0</v>
      </c>
      <c r="E31" s="132"/>
      <c r="F31" s="129"/>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row>
    <row r="32" spans="2:29" ht="14.65" customHeight="1">
      <c r="C32" s="88"/>
      <c r="D32" s="88"/>
      <c r="E32" s="88"/>
    </row>
    <row r="33" spans="2:144" ht="14.65" customHeight="1">
      <c r="B33" s="105" t="s">
        <v>1191</v>
      </c>
      <c r="C33" s="88"/>
      <c r="D33" s="88"/>
      <c r="E33" s="88"/>
    </row>
    <row r="34" spans="2:144" ht="14.65" customHeight="1">
      <c r="B34" s="636" t="s">
        <v>1189</v>
      </c>
      <c r="C34" s="637"/>
      <c r="D34" s="136" t="str">
        <f>IF(D30&gt;0,"Commentary Required","OK")</f>
        <v>OK</v>
      </c>
      <c r="E34" s="88"/>
    </row>
    <row r="35" spans="2:144" ht="14.65" customHeight="1">
      <c r="B35" s="636" t="s">
        <v>384</v>
      </c>
      <c r="C35" s="637"/>
      <c r="D35" s="137"/>
      <c r="E35" s="88"/>
    </row>
    <row r="36" spans="2:144" ht="14.65" customHeight="1">
      <c r="C36" s="88"/>
      <c r="D36" s="88"/>
      <c r="E36" s="88"/>
    </row>
    <row r="37" spans="2:144" ht="14.65" customHeight="1">
      <c r="B37" s="88" t="s">
        <v>1192</v>
      </c>
      <c r="C37" s="88"/>
      <c r="D37" s="88"/>
      <c r="E37" s="88"/>
    </row>
    <row r="38" spans="2:144" ht="14.65" customHeight="1">
      <c r="B38" s="636" t="s">
        <v>1187</v>
      </c>
      <c r="C38" s="637"/>
      <c r="D38" s="136" t="str">
        <f>IF(ISBLANK(D28),"Error","OK")</f>
        <v>Error</v>
      </c>
      <c r="E38" s="88"/>
    </row>
    <row r="39" spans="2:144" ht="14.65" customHeight="1">
      <c r="B39" s="636" t="s">
        <v>1188</v>
      </c>
      <c r="C39" s="637"/>
      <c r="D39" s="136" t="str">
        <f>IF(ISBLANK(D29),"Error","OK")</f>
        <v>Error</v>
      </c>
      <c r="E39" s="88"/>
    </row>
    <row r="40" spans="2:144" ht="14.65" customHeight="1">
      <c r="B40" s="636" t="s">
        <v>1189</v>
      </c>
      <c r="C40" s="637"/>
      <c r="D40" s="136" t="str">
        <f>IF(ISBLANK(D30),"Error","OK")</f>
        <v>Error</v>
      </c>
      <c r="E40" s="88"/>
    </row>
    <row r="41" spans="2:144" ht="15" customHeight="1">
      <c r="C41" s="88"/>
      <c r="D41" s="88"/>
    </row>
    <row r="42" spans="2:144" ht="15" customHeight="1"/>
    <row r="43" spans="2:144" ht="15" customHeight="1">
      <c r="B43" s="559" t="s">
        <v>1193</v>
      </c>
      <c r="C43" s="622"/>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row>
    <row r="44" spans="2:144" ht="15" customHeight="1"/>
    <row r="45" spans="2:144" ht="27" customHeight="1">
      <c r="B45" s="1029" t="s">
        <v>207</v>
      </c>
      <c r="C45" s="1029"/>
      <c r="D45" s="484" t="s">
        <v>208</v>
      </c>
      <c r="F45" s="484" t="s">
        <v>209</v>
      </c>
      <c r="G45" s="484" t="s">
        <v>210</v>
      </c>
      <c r="H45" s="484" t="s">
        <v>211</v>
      </c>
      <c r="I45" s="484" t="s">
        <v>212</v>
      </c>
      <c r="J45" s="484" t="s">
        <v>213</v>
      </c>
      <c r="K45" s="484" t="s">
        <v>596</v>
      </c>
      <c r="L45" s="484" t="s">
        <v>637</v>
      </c>
      <c r="M45" s="484" t="s">
        <v>638</v>
      </c>
      <c r="N45" s="484" t="s">
        <v>639</v>
      </c>
    </row>
    <row r="46" spans="2:144" ht="27" customHeight="1">
      <c r="B46" s="1014" t="s">
        <v>393</v>
      </c>
      <c r="C46" s="1014"/>
      <c r="D46" s="1030" t="s">
        <v>1160</v>
      </c>
      <c r="F46" s="1031" t="s">
        <v>254</v>
      </c>
      <c r="G46" s="1031"/>
      <c r="H46" s="1031"/>
      <c r="I46" s="1031"/>
      <c r="J46" s="1031"/>
      <c r="K46" s="1031"/>
      <c r="L46" s="1031"/>
      <c r="M46" s="1031" t="s">
        <v>255</v>
      </c>
      <c r="N46" s="1031"/>
    </row>
    <row r="47" spans="2:144" ht="27" customHeight="1">
      <c r="B47" s="1014"/>
      <c r="C47" s="1014"/>
      <c r="D47" s="1014"/>
      <c r="F47" s="894" t="s">
        <v>260</v>
      </c>
      <c r="G47" s="894" t="s">
        <v>261</v>
      </c>
      <c r="H47" s="894" t="s">
        <v>262</v>
      </c>
      <c r="I47" s="894" t="s">
        <v>263</v>
      </c>
      <c r="J47" s="894" t="s">
        <v>264</v>
      </c>
      <c r="K47" s="894" t="s">
        <v>265</v>
      </c>
      <c r="L47" s="894" t="s">
        <v>266</v>
      </c>
      <c r="M47" s="894" t="s">
        <v>267</v>
      </c>
      <c r="N47" s="894" t="s">
        <v>268</v>
      </c>
    </row>
    <row r="48" spans="2:144" ht="27" customHeight="1">
      <c r="B48" s="1014"/>
      <c r="C48" s="1014"/>
      <c r="D48" s="1014"/>
      <c r="F48" s="894"/>
      <c r="G48" s="894"/>
      <c r="H48" s="894"/>
      <c r="I48" s="894"/>
      <c r="J48" s="894"/>
      <c r="K48" s="894"/>
      <c r="L48" s="894"/>
      <c r="M48" s="894"/>
      <c r="N48" s="894"/>
    </row>
    <row r="49" spans="2:14" ht="27" customHeight="1">
      <c r="B49" s="630" t="s">
        <v>1176</v>
      </c>
      <c r="C49" s="631"/>
      <c r="D49" s="121"/>
      <c r="F49" s="121"/>
      <c r="G49" s="121"/>
      <c r="H49" s="121"/>
      <c r="I49" s="121"/>
      <c r="J49" s="121"/>
      <c r="K49" s="121"/>
      <c r="L49" s="121"/>
      <c r="M49" s="121"/>
      <c r="N49" s="121"/>
    </row>
    <row r="50" spans="2:14" ht="27" customHeight="1">
      <c r="B50" s="632" t="s">
        <v>1177</v>
      </c>
      <c r="C50" s="122" t="s">
        <v>1106</v>
      </c>
      <c r="D50" s="126">
        <f>SUM(F50:N50)</f>
        <v>0</v>
      </c>
      <c r="F50" s="126">
        <f>F19</f>
        <v>0</v>
      </c>
      <c r="G50" s="126">
        <f>G19</f>
        <v>0</v>
      </c>
      <c r="H50" s="126">
        <f>SUM(H19:J19)</f>
        <v>0</v>
      </c>
      <c r="I50" s="126">
        <f>K19</f>
        <v>0</v>
      </c>
      <c r="J50" s="126">
        <f>SUM(L19:M19)</f>
        <v>0</v>
      </c>
      <c r="K50" s="126">
        <f>SUM(N19:O19)</f>
        <v>0</v>
      </c>
      <c r="L50" s="126">
        <f>SUM(P19:R19)</f>
        <v>0</v>
      </c>
      <c r="M50" s="126">
        <f>IF($C$6="Reinsurer",0,SUM('B.G.R.1A GI Results (AY)'!AQ17,'B.G.R.1A GI Results (AY)'!DO17))+SUM('B.G.R.1B GI Results (UY)'!AQ17,'B.G.R.1B GI Results (UY)'!BO17,'B.G.R.1B GI Results (UY)'!DO17,'B.G.R.1B GI Results (UY)'!EM17)</f>
        <v>0</v>
      </c>
      <c r="N50" s="126">
        <f>IF($C$6="Reinsurer",0,SUM('B.G.R.1A GI Results (AY)'!BC17,'B.G.R.1A GI Results (AY)'!EA17))+SUM('B.G.R.1B GI Results (UY)'!BC17,'B.G.R.1B GI Results (UY)'!CA17,'B.G.R.1B GI Results (UY)'!EA17,'B.G.R.1B GI Results (UY)'!EY17)</f>
        <v>0</v>
      </c>
    </row>
    <row r="51" spans="2:14" ht="27" customHeight="1">
      <c r="B51" s="632" t="s">
        <v>1179</v>
      </c>
      <c r="C51" s="122" t="s">
        <v>1107</v>
      </c>
      <c r="D51" s="126">
        <f>SUM(F51:N51)</f>
        <v>0</v>
      </c>
      <c r="F51" s="126">
        <f>F20</f>
        <v>0</v>
      </c>
      <c r="G51" s="126">
        <f>G20</f>
        <v>0</v>
      </c>
      <c r="H51" s="126">
        <f>SUM(H20:J20)</f>
        <v>0</v>
      </c>
      <c r="I51" s="126">
        <f>K20</f>
        <v>0</v>
      </c>
      <c r="J51" s="126">
        <f>SUM(L20:M20)</f>
        <v>0</v>
      </c>
      <c r="K51" s="126">
        <f>SUM(N20:O20)</f>
        <v>0</v>
      </c>
      <c r="L51" s="126">
        <f>SUM(P20:R20)</f>
        <v>0</v>
      </c>
      <c r="M51" s="126">
        <f>IF($C$6="Reinsurer",0,M50+SUM('B.G.R.1A GI Results (AY)'!AQ20,'B.G.R.1A GI Results (AY)'!DO20))+SUM('B.G.R.1B GI Results (UY)'!AQ20,'B.G.R.1B GI Results (UY)'!BO20,'B.G.R.1B GI Results (UY)'!DO20,'B.G.R.1B GI Results (UY)'!EM20)</f>
        <v>0</v>
      </c>
      <c r="N51" s="126">
        <f>IF($C$6="Reinsurer",0,N50+SUM('B.G.R.1A GI Results (AY)'!BC20,'B.G.R.1A GI Results (AY)'!EA20))+SUM('B.G.R.1B GI Results (UY)'!BC20,'B.G.R.1B GI Results (UY)'!CA20,'B.G.R.1B GI Results (UY)'!EA20,'B.G.R.1B GI Results (UY)'!EY20)</f>
        <v>0</v>
      </c>
    </row>
    <row r="52" spans="2:14" ht="27" customHeight="1">
      <c r="B52" s="630" t="s">
        <v>1180</v>
      </c>
      <c r="C52" s="631"/>
      <c r="D52" s="130"/>
      <c r="F52" s="130"/>
      <c r="G52" s="130"/>
      <c r="H52" s="130"/>
      <c r="I52" s="130"/>
      <c r="J52" s="130"/>
      <c r="K52" s="130"/>
      <c r="L52" s="130"/>
      <c r="M52" s="130"/>
      <c r="N52" s="130"/>
    </row>
    <row r="53" spans="2:14" ht="27" customHeight="1">
      <c r="B53" s="632" t="s">
        <v>1181</v>
      </c>
      <c r="C53" s="122" t="s">
        <v>1110</v>
      </c>
      <c r="D53" s="126">
        <f>SUM(F53:N53)</f>
        <v>0</v>
      </c>
      <c r="F53" s="126">
        <f t="shared" ref="F53:G55" si="0">F22</f>
        <v>0</v>
      </c>
      <c r="G53" s="126">
        <f t="shared" si="0"/>
        <v>0</v>
      </c>
      <c r="H53" s="126">
        <f t="shared" ref="H53:H55" si="1">SUM(H22:J22)</f>
        <v>0</v>
      </c>
      <c r="I53" s="126">
        <f t="shared" ref="I53:I55" si="2">K22</f>
        <v>0</v>
      </c>
      <c r="J53" s="126">
        <f>SUM(L22:M22)</f>
        <v>0</v>
      </c>
      <c r="K53" s="126">
        <f t="shared" ref="K53:K55" si="3">SUM(N22:O22)</f>
        <v>0</v>
      </c>
      <c r="L53" s="126">
        <f>SUM(P22:R22)</f>
        <v>0</v>
      </c>
      <c r="M53" s="126">
        <f>IF($C$6="Reinsurer",0,SUM('B.G.R.1A GI Results (AY)'!AQ43,'B.G.R.1A GI Results (AY)'!DO43))+SUM('B.G.R.1B GI Results (UY)'!AQ43,'B.G.R.1B GI Results (UY)'!BO43,'B.G.R.1B GI Results (UY)'!DO43,'B.G.R.1B GI Results (UY)'!EM43)</f>
        <v>0</v>
      </c>
      <c r="N53" s="126">
        <f>IF($C$6="Reinsurer",0,SUM('B.G.R.1A GI Results (AY)'!BC43,'B.G.R.1A GI Results (AY)'!EA43))+SUM('B.G.R.1B GI Results (UY)'!BC43,'B.G.R.1B GI Results (UY)'!CA43,'B.G.R.1B GI Results (UY)'!EA43,'B.G.R.1B GI Results (UY)'!EY43)</f>
        <v>0</v>
      </c>
    </row>
    <row r="54" spans="2:14" ht="27" customHeight="1">
      <c r="B54" s="632" t="s">
        <v>1182</v>
      </c>
      <c r="C54" s="122" t="s">
        <v>1124</v>
      </c>
      <c r="D54" s="126">
        <f>SUM(F54:N54)</f>
        <v>0</v>
      </c>
      <c r="F54" s="126">
        <f t="shared" si="0"/>
        <v>0</v>
      </c>
      <c r="G54" s="126">
        <f t="shared" si="0"/>
        <v>0</v>
      </c>
      <c r="H54" s="126">
        <f t="shared" si="1"/>
        <v>0</v>
      </c>
      <c r="I54" s="126">
        <f t="shared" si="2"/>
        <v>0</v>
      </c>
      <c r="J54" s="126">
        <f t="shared" ref="J54:J55" si="4">SUM(L23:M23)</f>
        <v>0</v>
      </c>
      <c r="K54" s="126">
        <f t="shared" si="3"/>
        <v>0</v>
      </c>
      <c r="L54" s="126">
        <f>SUM(P23:R23)</f>
        <v>0</v>
      </c>
      <c r="M54" s="126">
        <f>IF($C$6="Reinsurer",0,SUM('B.G.R.1A GI Results (AY)'!AQ47,'B.G.R.1A GI Results (AY)'!DO47))+SUM('B.G.R.1B GI Results (UY)'!AQ47,'B.G.R.1B GI Results (UY)'!BO47,'B.G.R.1B GI Results (UY)'!DO47,'B.G.R.1B GI Results (UY)'!EM47)</f>
        <v>0</v>
      </c>
      <c r="N54" s="126">
        <f>IF($C$6="Reinsurer",0,SUM('B.G.R.1A GI Results (AY)'!BC47,'B.G.R.1A GI Results (AY)'!EA47))+SUM('B.G.R.1B GI Results (UY)'!BC47,'B.G.R.1B GI Results (UY)'!CA47,'B.G.R.1B GI Results (UY)'!EA47,'B.G.R.1B GI Results (UY)'!EY47)</f>
        <v>0</v>
      </c>
    </row>
    <row r="55" spans="2:14" ht="27" customHeight="1">
      <c r="B55" s="633" t="s">
        <v>1183</v>
      </c>
      <c r="C55" s="122" t="s">
        <v>1126</v>
      </c>
      <c r="D55" s="126">
        <f>SUM(F55:N55)</f>
        <v>0</v>
      </c>
      <c r="F55" s="126">
        <f t="shared" si="0"/>
        <v>0</v>
      </c>
      <c r="G55" s="126">
        <f t="shared" si="0"/>
        <v>0</v>
      </c>
      <c r="H55" s="126">
        <f t="shared" si="1"/>
        <v>0</v>
      </c>
      <c r="I55" s="126">
        <f t="shared" si="2"/>
        <v>0</v>
      </c>
      <c r="J55" s="126">
        <f t="shared" si="4"/>
        <v>0</v>
      </c>
      <c r="K55" s="126">
        <f t="shared" si="3"/>
        <v>0</v>
      </c>
      <c r="L55" s="126">
        <f t="shared" ref="L55" si="5">SUM(P24:R24)</f>
        <v>0</v>
      </c>
      <c r="M55" s="126">
        <f>IF($C$6="Reinsurer",0,SUM('B.G.R.1A GI Results (AY)'!AQ49,'B.G.R.1A GI Results (AY)'!DO49))+SUM('B.G.R.1B GI Results (UY)'!AQ49,'B.G.R.1B GI Results (UY)'!BO49,'B.G.R.1B GI Results (UY)'!DO49,'B.G.R.1B GI Results (UY)'!EM49)</f>
        <v>0</v>
      </c>
      <c r="N55" s="126">
        <f>IF($C$6="Reinsurer",0,SUM('B.G.R.1A GI Results (AY)'!BC49,'B.G.R.1A GI Results (AY)'!EA49))+SUM('B.G.R.1B GI Results (UY)'!BC49,'B.G.R.1B GI Results (UY)'!CA49,'B.G.R.1B GI Results (UY)'!EA49,'B.G.R.1B GI Results (UY)'!EY49)</f>
        <v>0</v>
      </c>
    </row>
    <row r="56" spans="2:14" ht="27" customHeight="1">
      <c r="B56" s="638" t="s">
        <v>1194</v>
      </c>
      <c r="C56" s="563"/>
      <c r="D56" s="130"/>
    </row>
    <row r="57" spans="2:14" ht="27" customHeight="1">
      <c r="B57" s="639" t="s">
        <v>1195</v>
      </c>
      <c r="C57" s="122" t="s">
        <v>1196</v>
      </c>
      <c r="D57" s="126">
        <f>'B.G.R.1A GI Results (AY)'!EZ61+'B.G.R.1B GI Results (UY)'!EZ61</f>
        <v>0</v>
      </c>
    </row>
    <row r="58" spans="2:14" ht="27" customHeight="1">
      <c r="B58" s="639" t="s">
        <v>1197</v>
      </c>
      <c r="C58" s="122" t="s">
        <v>1198</v>
      </c>
      <c r="D58" s="126">
        <f>'B.G.R.1A GI Results (AY)'!EZ62+'B.G.R.1B GI Results (UY)'!EZ62</f>
        <v>0</v>
      </c>
    </row>
  </sheetData>
  <sheetProtection insertHyperlinks="0"/>
  <mergeCells count="39">
    <mergeCell ref="C6:F6"/>
    <mergeCell ref="C7:F7"/>
    <mergeCell ref="C8:F8"/>
    <mergeCell ref="B13:C13"/>
    <mergeCell ref="B14:C17"/>
    <mergeCell ref="D14:D16"/>
    <mergeCell ref="F14:R14"/>
    <mergeCell ref="Z15:Z16"/>
    <mergeCell ref="S14:AC14"/>
    <mergeCell ref="F15:F16"/>
    <mergeCell ref="G15:G16"/>
    <mergeCell ref="H15:J15"/>
    <mergeCell ref="K15:K16"/>
    <mergeCell ref="L15:L16"/>
    <mergeCell ref="M15:M16"/>
    <mergeCell ref="N15:O15"/>
    <mergeCell ref="P15:Q15"/>
    <mergeCell ref="R15:R16"/>
    <mergeCell ref="N47:N48"/>
    <mergeCell ref="AA15:AB15"/>
    <mergeCell ref="AC15:AC16"/>
    <mergeCell ref="B45:C45"/>
    <mergeCell ref="B46:C48"/>
    <mergeCell ref="D46:D48"/>
    <mergeCell ref="F46:L46"/>
    <mergeCell ref="M46:N46"/>
    <mergeCell ref="F47:F48"/>
    <mergeCell ref="G47:G48"/>
    <mergeCell ref="H47:H48"/>
    <mergeCell ref="S15:S16"/>
    <mergeCell ref="T15:T16"/>
    <mergeCell ref="U15:W15"/>
    <mergeCell ref="X15:X16"/>
    <mergeCell ref="Y15:Y16"/>
    <mergeCell ref="I47:I48"/>
    <mergeCell ref="J47:J48"/>
    <mergeCell ref="K47:K48"/>
    <mergeCell ref="L47:L48"/>
    <mergeCell ref="M47:M48"/>
  </mergeCells>
  <phoneticPr fontId="46" type="noConversion"/>
  <conditionalFormatting sqref="D34">
    <cfRule type="cellIs" dxfId="88" priority="7" operator="equal">
      <formula>"OK"</formula>
    </cfRule>
    <cfRule type="expression" dxfId="87" priority="8">
      <formula>OR(D34="Error",D34="ERROR")</formula>
    </cfRule>
    <cfRule type="cellIs" dxfId="86" priority="9" operator="equal">
      <formula>"Commentary Required"</formula>
    </cfRule>
  </conditionalFormatting>
  <conditionalFormatting sqref="D38:D40">
    <cfRule type="cellIs" dxfId="85" priority="4" operator="equal">
      <formula>"OK"</formula>
    </cfRule>
    <cfRule type="expression" dxfId="84" priority="5">
      <formula>OR(D38="Error",D38="ERROR")</formula>
    </cfRule>
    <cfRule type="cellIs" dxfId="83" priority="6" operator="equal">
      <formula>"Warning"</formula>
    </cfRule>
  </conditionalFormatting>
  <conditionalFormatting sqref="F50:N51">
    <cfRule type="expression" dxfId="82" priority="2">
      <formula>$C$6="Reinsurer"</formula>
    </cfRule>
  </conditionalFormatting>
  <conditionalFormatting sqref="F53:N55">
    <cfRule type="expression" dxfId="81" priority="1">
      <formula>$C$6="Reinsurer"</formula>
    </cfRule>
  </conditionalFormatting>
  <conditionalFormatting sqref="F19:R26">
    <cfRule type="expression" dxfId="80" priority="3">
      <formula>$C$6="Reinsurer"</formula>
    </cfRule>
  </conditionalFormatting>
  <dataValidations count="2">
    <dataValidation type="decimal" allowBlank="1" showInputMessage="1" showErrorMessage="1" errorTitle="Error" error="Please enter a number of +/- 11 digits" sqref="D28:D30" xr:uid="{00000000-0002-0000-1C00-000000000000}">
      <formula1>-99999999999</formula1>
      <formula2>99999999999</formula2>
    </dataValidation>
    <dataValidation type="whole" allowBlank="1" showInputMessage="1" showErrorMessage="1" sqref="C8:F8" xr:uid="{00000000-0002-0000-1C00-000001000000}">
      <formula1>1900</formula1>
      <formula2>2500</formula2>
    </dataValidation>
  </dataValidations>
  <pageMargins left="0.7" right="0.7" top="0.75" bottom="0.75" header="0.3" footer="0.3"/>
  <pageSetup paperSize="8" scale="66" fitToWidth="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pageSetUpPr autoPageBreaks="0" fitToPage="1"/>
  </sheetPr>
  <dimension ref="A1:FE147"/>
  <sheetViews>
    <sheetView showGridLines="0" topLeftCell="B1" zoomScaleNormal="100" workbookViewId="0">
      <selection activeCell="B1" sqref="B1"/>
    </sheetView>
  </sheetViews>
  <sheetFormatPr defaultColWidth="8.42578125" defaultRowHeight="12.75"/>
  <cols>
    <col min="1" max="1" width="2.42578125" style="88" hidden="1" customWidth="1"/>
    <col min="2" max="2" width="78.42578125" style="88" customWidth="1"/>
    <col min="3" max="3" width="23.42578125" style="111" customWidth="1"/>
    <col min="4" max="156" width="20.42578125" style="88" customWidth="1"/>
    <col min="157" max="157" width="3.42578125" style="88" customWidth="1"/>
    <col min="158" max="161" width="8.42578125" style="88" customWidth="1"/>
    <col min="162" max="16384" width="8.42578125" style="88"/>
  </cols>
  <sheetData>
    <row r="1" spans="1:161" s="107" customFormat="1" ht="17.25" customHeight="1">
      <c r="B1" s="108" t="s">
        <v>1199</v>
      </c>
      <c r="C1" s="612"/>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88"/>
      <c r="FC1" s="88"/>
      <c r="FD1" s="88"/>
    </row>
    <row r="2" spans="1:161" s="107" customFormat="1" ht="15" customHeight="1">
      <c r="B2" s="613" t="s">
        <v>174</v>
      </c>
      <c r="C2" s="614"/>
      <c r="D2" s="5"/>
      <c r="E2" s="5"/>
      <c r="F2" s="5"/>
      <c r="G2" s="5"/>
      <c r="H2" s="5"/>
      <c r="I2" s="5"/>
      <c r="J2" s="5"/>
      <c r="K2" s="5"/>
      <c r="L2" s="5"/>
      <c r="M2" s="5"/>
      <c r="N2" s="5"/>
      <c r="O2" s="5"/>
      <c r="P2" s="615"/>
      <c r="Q2" s="615"/>
      <c r="R2" s="615"/>
      <c r="S2" s="615"/>
      <c r="T2" s="615"/>
      <c r="U2" s="615"/>
      <c r="V2" s="615"/>
      <c r="W2" s="615"/>
      <c r="X2" s="615"/>
      <c r="Y2" s="615"/>
      <c r="Z2" s="615"/>
      <c r="AA2" s="615"/>
      <c r="AB2" s="615"/>
      <c r="AC2" s="615"/>
      <c r="AD2" s="615"/>
      <c r="AE2" s="615"/>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row>
    <row r="3" spans="1:161" s="107" customFormat="1" ht="15" customHeight="1">
      <c r="B3" s="613" t="s">
        <v>175</v>
      </c>
      <c r="C3" s="616"/>
      <c r="D3" s="5"/>
      <c r="E3" s="5"/>
      <c r="F3" s="5"/>
      <c r="G3" s="5"/>
      <c r="H3" s="5"/>
      <c r="I3" s="5"/>
      <c r="J3" s="5"/>
      <c r="K3" s="5"/>
      <c r="L3" s="5"/>
      <c r="M3" s="5"/>
      <c r="N3" s="5"/>
      <c r="O3" s="5"/>
      <c r="P3" s="615"/>
      <c r="Q3" s="615"/>
      <c r="R3" s="615"/>
      <c r="S3" s="615"/>
      <c r="T3" s="615"/>
      <c r="U3" s="615"/>
      <c r="V3" s="615"/>
      <c r="W3" s="615"/>
      <c r="X3" s="615"/>
      <c r="Y3" s="615"/>
      <c r="Z3" s="615"/>
      <c r="AA3" s="615"/>
      <c r="AB3" s="615"/>
      <c r="AC3" s="615"/>
      <c r="AD3" s="615"/>
      <c r="AE3" s="615"/>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row>
    <row r="4" spans="1:161" s="107" customFormat="1" ht="15" customHeight="1">
      <c r="B4" s="613" t="s">
        <v>176</v>
      </c>
      <c r="C4" s="614"/>
      <c r="D4" s="5"/>
      <c r="E4" s="640"/>
      <c r="F4" s="5"/>
      <c r="G4" s="5"/>
      <c r="H4" s="5"/>
      <c r="I4" s="5"/>
      <c r="J4" s="5"/>
      <c r="K4" s="5"/>
      <c r="L4" s="5"/>
      <c r="M4" s="5"/>
      <c r="N4" s="5"/>
      <c r="O4" s="5"/>
      <c r="P4" s="615"/>
      <c r="Q4" s="615"/>
      <c r="R4" s="615"/>
      <c r="S4" s="615"/>
      <c r="T4" s="615"/>
      <c r="U4" s="615"/>
      <c r="V4" s="615"/>
      <c r="W4" s="615"/>
      <c r="X4" s="615"/>
      <c r="Y4" s="615"/>
      <c r="Z4" s="615"/>
      <c r="AA4" s="615"/>
      <c r="AB4" s="615"/>
      <c r="AC4" s="615"/>
      <c r="AD4" s="615"/>
      <c r="AE4" s="615"/>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row>
    <row r="5" spans="1:161" ht="15" customHeight="1">
      <c r="A5" s="107"/>
      <c r="B5" s="613" t="s">
        <v>0</v>
      </c>
      <c r="C5" s="641"/>
      <c r="D5" s="615"/>
      <c r="E5" s="615"/>
      <c r="F5" s="615"/>
      <c r="G5" s="615"/>
      <c r="H5" s="615"/>
      <c r="I5" s="615"/>
      <c r="J5" s="615"/>
      <c r="K5" s="615"/>
      <c r="L5" s="615"/>
      <c r="M5" s="615"/>
      <c r="N5" s="615"/>
      <c r="O5" s="615"/>
      <c r="P5" s="615"/>
      <c r="FE5" s="110"/>
    </row>
    <row r="6" spans="1:161" s="112" customFormat="1" ht="15" customHeight="1">
      <c r="B6" s="617" t="s">
        <v>1156</v>
      </c>
      <c r="C6" s="1070"/>
      <c r="D6" s="1070"/>
      <c r="E6" s="113"/>
      <c r="F6" s="642"/>
    </row>
    <row r="7" spans="1:161" s="112" customFormat="1" ht="15" customHeight="1">
      <c r="B7" s="617" t="s">
        <v>1157</v>
      </c>
      <c r="C7" s="1070"/>
      <c r="D7" s="1070"/>
      <c r="E7" s="113"/>
    </row>
    <row r="8" spans="1:161" ht="15" customHeight="1">
      <c r="B8" s="558" t="s">
        <v>177</v>
      </c>
      <c r="D8" s="618"/>
      <c r="E8" s="618"/>
      <c r="F8" s="619"/>
      <c r="G8" s="620"/>
      <c r="H8" s="114"/>
      <c r="I8" s="621"/>
      <c r="J8" s="621"/>
      <c r="K8" s="114"/>
      <c r="L8" s="618"/>
      <c r="M8" s="618"/>
      <c r="N8" s="618"/>
      <c r="O8" s="618"/>
      <c r="P8" s="618"/>
    </row>
    <row r="9" spans="1:161" ht="15" customHeight="1">
      <c r="B9" s="559" t="s">
        <v>1200</v>
      </c>
      <c r="C9" s="643"/>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row>
    <row r="10" spans="1:161" ht="15" customHeight="1">
      <c r="B10" s="623"/>
      <c r="D10" s="89"/>
    </row>
    <row r="11" spans="1:161" ht="27" customHeight="1">
      <c r="B11" s="936" t="s">
        <v>181</v>
      </c>
      <c r="C11" s="938"/>
      <c r="D11" s="484" t="s">
        <v>1159</v>
      </c>
      <c r="E11" s="484" t="s">
        <v>183</v>
      </c>
      <c r="F11" s="484" t="s">
        <v>184</v>
      </c>
      <c r="G11" s="484" t="s">
        <v>185</v>
      </c>
      <c r="H11" s="484" t="s">
        <v>186</v>
      </c>
      <c r="I11" s="484" t="s">
        <v>187</v>
      </c>
      <c r="J11" s="484" t="s">
        <v>188</v>
      </c>
      <c r="K11" s="484" t="s">
        <v>189</v>
      </c>
      <c r="L11" s="484" t="s">
        <v>190</v>
      </c>
      <c r="M11" s="484" t="s">
        <v>191</v>
      </c>
      <c r="N11" s="484" t="s">
        <v>192</v>
      </c>
      <c r="O11" s="484" t="s">
        <v>193</v>
      </c>
      <c r="P11" s="484" t="s">
        <v>194</v>
      </c>
      <c r="Q11" s="484" t="s">
        <v>195</v>
      </c>
      <c r="R11" s="484" t="s">
        <v>196</v>
      </c>
      <c r="S11" s="484" t="s">
        <v>197</v>
      </c>
      <c r="T11" s="484" t="s">
        <v>198</v>
      </c>
      <c r="U11" s="484" t="s">
        <v>199</v>
      </c>
      <c r="V11" s="484" t="s">
        <v>200</v>
      </c>
      <c r="W11" s="484" t="s">
        <v>201</v>
      </c>
      <c r="X11" s="484" t="s">
        <v>202</v>
      </c>
      <c r="Y11" s="484" t="s">
        <v>203</v>
      </c>
      <c r="Z11" s="484" t="s">
        <v>204</v>
      </c>
      <c r="AA11" s="484" t="s">
        <v>205</v>
      </c>
      <c r="AB11" s="484" t="s">
        <v>206</v>
      </c>
      <c r="AC11" s="484" t="s">
        <v>207</v>
      </c>
      <c r="AD11" s="484" t="s">
        <v>208</v>
      </c>
      <c r="AE11" s="484" t="s">
        <v>209</v>
      </c>
      <c r="AF11" s="484" t="s">
        <v>210</v>
      </c>
      <c r="AG11" s="484" t="s">
        <v>211</v>
      </c>
      <c r="AH11" s="484" t="s">
        <v>212</v>
      </c>
      <c r="AI11" s="484" t="s">
        <v>213</v>
      </c>
      <c r="AJ11" s="484" t="s">
        <v>596</v>
      </c>
      <c r="AK11" s="484" t="s">
        <v>637</v>
      </c>
      <c r="AL11" s="484" t="s">
        <v>638</v>
      </c>
      <c r="AM11" s="484" t="s">
        <v>639</v>
      </c>
      <c r="AN11" s="484" t="s">
        <v>640</v>
      </c>
      <c r="AO11" s="484" t="s">
        <v>641</v>
      </c>
      <c r="AP11" s="484" t="s">
        <v>642</v>
      </c>
      <c r="AQ11" s="484" t="s">
        <v>643</v>
      </c>
      <c r="AR11" s="484" t="s">
        <v>644</v>
      </c>
      <c r="AS11" s="484" t="s">
        <v>645</v>
      </c>
      <c r="AT11" s="484" t="s">
        <v>646</v>
      </c>
      <c r="AU11" s="484" t="s">
        <v>665</v>
      </c>
      <c r="AV11" s="484" t="s">
        <v>666</v>
      </c>
      <c r="AW11" s="484" t="s">
        <v>667</v>
      </c>
      <c r="AX11" s="484" t="s">
        <v>668</v>
      </c>
      <c r="AY11" s="484" t="s">
        <v>669</v>
      </c>
      <c r="AZ11" s="484" t="s">
        <v>670</v>
      </c>
      <c r="BA11" s="484" t="s">
        <v>671</v>
      </c>
      <c r="BB11" s="484" t="s">
        <v>672</v>
      </c>
      <c r="BC11" s="484" t="s">
        <v>673</v>
      </c>
      <c r="BD11" s="484" t="s">
        <v>674</v>
      </c>
      <c r="BE11" s="484" t="s">
        <v>675</v>
      </c>
      <c r="BF11" s="484" t="s">
        <v>676</v>
      </c>
      <c r="BG11" s="484" t="s">
        <v>677</v>
      </c>
      <c r="BH11" s="484" t="s">
        <v>678</v>
      </c>
      <c r="BI11" s="484" t="s">
        <v>679</v>
      </c>
      <c r="BJ11" s="484" t="s">
        <v>1201</v>
      </c>
      <c r="BK11" s="484" t="s">
        <v>1202</v>
      </c>
      <c r="BL11" s="484" t="s">
        <v>1203</v>
      </c>
      <c r="BM11" s="484" t="s">
        <v>1204</v>
      </c>
      <c r="BN11" s="484" t="s">
        <v>1205</v>
      </c>
      <c r="BO11" s="484" t="s">
        <v>1206</v>
      </c>
      <c r="BP11" s="484" t="s">
        <v>1207</v>
      </c>
      <c r="BQ11" s="484" t="s">
        <v>1208</v>
      </c>
      <c r="BR11" s="484" t="s">
        <v>1209</v>
      </c>
      <c r="BS11" s="484" t="s">
        <v>1210</v>
      </c>
      <c r="BT11" s="484" t="s">
        <v>1211</v>
      </c>
      <c r="BU11" s="484" t="s">
        <v>1212</v>
      </c>
      <c r="BV11" s="484" t="s">
        <v>1213</v>
      </c>
      <c r="BW11" s="484" t="s">
        <v>1214</v>
      </c>
      <c r="BX11" s="484" t="s">
        <v>1215</v>
      </c>
      <c r="BY11" s="484" t="s">
        <v>1216</v>
      </c>
      <c r="BZ11" s="484" t="s">
        <v>1217</v>
      </c>
      <c r="CA11" s="484" t="s">
        <v>1218</v>
      </c>
      <c r="CB11" s="484" t="s">
        <v>1219</v>
      </c>
      <c r="CC11" s="484" t="s">
        <v>1220</v>
      </c>
      <c r="CD11" s="484" t="s">
        <v>1221</v>
      </c>
      <c r="CE11" s="484" t="s">
        <v>1222</v>
      </c>
      <c r="CF11" s="484" t="s">
        <v>1223</v>
      </c>
      <c r="CG11" s="484" t="s">
        <v>1224</v>
      </c>
      <c r="CH11" s="484" t="s">
        <v>1225</v>
      </c>
      <c r="CI11" s="484" t="s">
        <v>1226</v>
      </c>
      <c r="CJ11" s="484" t="s">
        <v>1227</v>
      </c>
      <c r="CK11" s="484" t="s">
        <v>1228</v>
      </c>
      <c r="CL11" s="484" t="s">
        <v>1229</v>
      </c>
      <c r="CM11" s="484" t="s">
        <v>1230</v>
      </c>
      <c r="CN11" s="484" t="s">
        <v>1231</v>
      </c>
      <c r="CO11" s="484" t="s">
        <v>1232</v>
      </c>
      <c r="CP11" s="484" t="s">
        <v>1233</v>
      </c>
      <c r="CQ11" s="484" t="s">
        <v>1234</v>
      </c>
      <c r="CR11" s="484" t="s">
        <v>1235</v>
      </c>
      <c r="CS11" s="484" t="s">
        <v>1236</v>
      </c>
      <c r="CT11" s="484" t="s">
        <v>1237</v>
      </c>
      <c r="CU11" s="484" t="s">
        <v>1238</v>
      </c>
      <c r="CV11" s="484" t="s">
        <v>1239</v>
      </c>
      <c r="CW11" s="484" t="s">
        <v>1240</v>
      </c>
      <c r="CX11" s="484" t="s">
        <v>1241</v>
      </c>
      <c r="CY11" s="484" t="s">
        <v>1242</v>
      </c>
      <c r="CZ11" s="484" t="s">
        <v>1243</v>
      </c>
      <c r="DA11" s="484" t="s">
        <v>1244</v>
      </c>
      <c r="DB11" s="484" t="s">
        <v>1245</v>
      </c>
      <c r="DC11" s="484" t="s">
        <v>1246</v>
      </c>
      <c r="DD11" s="484" t="s">
        <v>1247</v>
      </c>
      <c r="DE11" s="484" t="s">
        <v>1248</v>
      </c>
      <c r="DF11" s="484" t="s">
        <v>1249</v>
      </c>
      <c r="DG11" s="484" t="s">
        <v>1250</v>
      </c>
      <c r="DH11" s="484" t="s">
        <v>1251</v>
      </c>
      <c r="DI11" s="484" t="s">
        <v>1252</v>
      </c>
      <c r="DJ11" s="484" t="s">
        <v>1253</v>
      </c>
      <c r="DK11" s="484" t="s">
        <v>1254</v>
      </c>
      <c r="DL11" s="484" t="s">
        <v>1255</v>
      </c>
      <c r="DM11" s="484" t="s">
        <v>1256</v>
      </c>
      <c r="DN11" s="484" t="s">
        <v>1257</v>
      </c>
      <c r="DO11" s="484" t="s">
        <v>1258</v>
      </c>
      <c r="DP11" s="484" t="s">
        <v>1259</v>
      </c>
      <c r="DQ11" s="484" t="s">
        <v>1260</v>
      </c>
      <c r="DR11" s="484" t="s">
        <v>1261</v>
      </c>
      <c r="DS11" s="484" t="s">
        <v>1262</v>
      </c>
      <c r="DT11" s="484" t="s">
        <v>1263</v>
      </c>
      <c r="DU11" s="484" t="s">
        <v>1264</v>
      </c>
      <c r="DV11" s="484" t="s">
        <v>1265</v>
      </c>
      <c r="DW11" s="484" t="s">
        <v>1266</v>
      </c>
      <c r="DX11" s="484" t="s">
        <v>1267</v>
      </c>
      <c r="DY11" s="484" t="s">
        <v>1268</v>
      </c>
      <c r="DZ11" s="484" t="s">
        <v>1269</v>
      </c>
      <c r="EA11" s="484" t="s">
        <v>1270</v>
      </c>
      <c r="EB11" s="484" t="s">
        <v>1271</v>
      </c>
      <c r="EC11" s="484" t="s">
        <v>1272</v>
      </c>
      <c r="ED11" s="484" t="s">
        <v>1273</v>
      </c>
      <c r="EE11" s="484" t="s">
        <v>1274</v>
      </c>
      <c r="EF11" s="484" t="s">
        <v>1275</v>
      </c>
      <c r="EG11" s="484" t="s">
        <v>1276</v>
      </c>
      <c r="EH11" s="484" t="s">
        <v>1277</v>
      </c>
      <c r="EI11" s="484" t="s">
        <v>1278</v>
      </c>
      <c r="EJ11" s="484" t="s">
        <v>1279</v>
      </c>
      <c r="EK11" s="484" t="s">
        <v>1280</v>
      </c>
      <c r="EL11" s="484" t="s">
        <v>1281</v>
      </c>
      <c r="EM11" s="484" t="s">
        <v>1282</v>
      </c>
      <c r="EN11" s="484" t="s">
        <v>1283</v>
      </c>
      <c r="EO11" s="484" t="s">
        <v>1284</v>
      </c>
      <c r="EP11" s="484" t="s">
        <v>1285</v>
      </c>
      <c r="EQ11" s="484" t="s">
        <v>1286</v>
      </c>
      <c r="ER11" s="484" t="s">
        <v>1287</v>
      </c>
      <c r="ES11" s="484" t="s">
        <v>1288</v>
      </c>
      <c r="ET11" s="484" t="s">
        <v>1289</v>
      </c>
      <c r="EU11" s="484" t="s">
        <v>1290</v>
      </c>
      <c r="EV11" s="484" t="s">
        <v>1291</v>
      </c>
      <c r="EW11" s="484" t="s">
        <v>1292</v>
      </c>
      <c r="EX11" s="484" t="s">
        <v>1293</v>
      </c>
      <c r="EY11" s="484" t="s">
        <v>1294</v>
      </c>
      <c r="EZ11" s="484" t="s">
        <v>1295</v>
      </c>
    </row>
    <row r="12" spans="1:161" s="105" customFormat="1" ht="27" customHeight="1">
      <c r="B12" s="1040" t="s">
        <v>393</v>
      </c>
      <c r="C12" s="1041"/>
      <c r="D12" s="968" t="s">
        <v>1296</v>
      </c>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7"/>
      <c r="AF12" s="968" t="s">
        <v>1297</v>
      </c>
      <c r="AG12" s="966"/>
      <c r="AH12" s="966"/>
      <c r="AI12" s="966"/>
      <c r="AJ12" s="966"/>
      <c r="AK12" s="966"/>
      <c r="AL12" s="966"/>
      <c r="AM12" s="966"/>
      <c r="AN12" s="966"/>
      <c r="AO12" s="966"/>
      <c r="AP12" s="966"/>
      <c r="AQ12" s="967"/>
      <c r="AR12" s="968" t="s">
        <v>1298</v>
      </c>
      <c r="AS12" s="966"/>
      <c r="AT12" s="966"/>
      <c r="AU12" s="966"/>
      <c r="AV12" s="966"/>
      <c r="AW12" s="966"/>
      <c r="AX12" s="966"/>
      <c r="AY12" s="966"/>
      <c r="AZ12" s="966"/>
      <c r="BA12" s="966"/>
      <c r="BB12" s="966"/>
      <c r="BC12" s="967"/>
      <c r="BD12" s="968" t="s">
        <v>1299</v>
      </c>
      <c r="BE12" s="966"/>
      <c r="BF12" s="966"/>
      <c r="BG12" s="966"/>
      <c r="BH12" s="966"/>
      <c r="BI12" s="966"/>
      <c r="BJ12" s="966"/>
      <c r="BK12" s="966"/>
      <c r="BL12" s="966"/>
      <c r="BM12" s="966"/>
      <c r="BN12" s="966"/>
      <c r="BO12" s="967"/>
      <c r="BP12" s="1014" t="s">
        <v>1300</v>
      </c>
      <c r="BQ12" s="1014"/>
      <c r="BR12" s="1014"/>
      <c r="BS12" s="1014"/>
      <c r="BT12" s="1014"/>
      <c r="BU12" s="1014"/>
      <c r="BV12" s="1014"/>
      <c r="BW12" s="1014"/>
      <c r="BX12" s="1014"/>
      <c r="BY12" s="1014"/>
      <c r="BZ12" s="1014"/>
      <c r="CA12" s="1014"/>
      <c r="CB12" s="968" t="s">
        <v>1301</v>
      </c>
      <c r="CC12" s="966"/>
      <c r="CD12" s="966"/>
      <c r="CE12" s="966"/>
      <c r="CF12" s="966"/>
      <c r="CG12" s="966"/>
      <c r="CH12" s="966"/>
      <c r="CI12" s="966"/>
      <c r="CJ12" s="966"/>
      <c r="CK12" s="966"/>
      <c r="CL12" s="966"/>
      <c r="CM12" s="966"/>
      <c r="CN12" s="966"/>
      <c r="CO12" s="966"/>
      <c r="CP12" s="966"/>
      <c r="CQ12" s="966"/>
      <c r="CR12" s="966"/>
      <c r="CS12" s="966"/>
      <c r="CT12" s="966"/>
      <c r="CU12" s="966"/>
      <c r="CV12" s="966"/>
      <c r="CW12" s="966"/>
      <c r="CX12" s="966"/>
      <c r="CY12" s="966"/>
      <c r="CZ12" s="966"/>
      <c r="DA12" s="966"/>
      <c r="DB12" s="966"/>
      <c r="DC12" s="967"/>
      <c r="DD12" s="968" t="s">
        <v>1302</v>
      </c>
      <c r="DE12" s="966"/>
      <c r="DF12" s="966"/>
      <c r="DG12" s="966"/>
      <c r="DH12" s="966"/>
      <c r="DI12" s="966"/>
      <c r="DJ12" s="966"/>
      <c r="DK12" s="966"/>
      <c r="DL12" s="966"/>
      <c r="DM12" s="966"/>
      <c r="DN12" s="966"/>
      <c r="DO12" s="967"/>
      <c r="DP12" s="968" t="s">
        <v>1303</v>
      </c>
      <c r="DQ12" s="966"/>
      <c r="DR12" s="966"/>
      <c r="DS12" s="966"/>
      <c r="DT12" s="966"/>
      <c r="DU12" s="966"/>
      <c r="DV12" s="966"/>
      <c r="DW12" s="966"/>
      <c r="DX12" s="966"/>
      <c r="DY12" s="966"/>
      <c r="DZ12" s="966"/>
      <c r="EA12" s="967"/>
      <c r="EB12" s="968" t="s">
        <v>1304</v>
      </c>
      <c r="EC12" s="966"/>
      <c r="ED12" s="966"/>
      <c r="EE12" s="966"/>
      <c r="EF12" s="966"/>
      <c r="EG12" s="966"/>
      <c r="EH12" s="966"/>
      <c r="EI12" s="966"/>
      <c r="EJ12" s="966"/>
      <c r="EK12" s="966"/>
      <c r="EL12" s="966"/>
      <c r="EM12" s="967"/>
      <c r="EN12" s="1014" t="s">
        <v>1305</v>
      </c>
      <c r="EO12" s="1014"/>
      <c r="EP12" s="1014"/>
      <c r="EQ12" s="1014"/>
      <c r="ER12" s="1014"/>
      <c r="ES12" s="1014"/>
      <c r="ET12" s="1014"/>
      <c r="EU12" s="1014"/>
      <c r="EV12" s="1014"/>
      <c r="EW12" s="1014"/>
      <c r="EX12" s="1014"/>
      <c r="EY12" s="1014"/>
      <c r="EZ12" s="1067" t="s">
        <v>256</v>
      </c>
    </row>
    <row r="13" spans="1:161" s="139" customFormat="1" ht="27" customHeight="1">
      <c r="B13" s="1042"/>
      <c r="C13" s="1043"/>
      <c r="D13" s="1048" t="s">
        <v>260</v>
      </c>
      <c r="E13" s="1058"/>
      <c r="F13" s="1058"/>
      <c r="G13" s="1032"/>
      <c r="H13" s="1048" t="s">
        <v>1306</v>
      </c>
      <c r="I13" s="1032"/>
      <c r="J13" s="1027" t="s">
        <v>419</v>
      </c>
      <c r="K13" s="1048" t="s">
        <v>422</v>
      </c>
      <c r="L13" s="1058"/>
      <c r="M13" s="1058"/>
      <c r="N13" s="1032"/>
      <c r="O13" s="1050" t="s">
        <v>425</v>
      </c>
      <c r="P13" s="1048" t="s">
        <v>263</v>
      </c>
      <c r="Q13" s="1058"/>
      <c r="R13" s="1032"/>
      <c r="S13" s="1008" t="s">
        <v>1165</v>
      </c>
      <c r="T13" s="996" t="s">
        <v>1166</v>
      </c>
      <c r="U13" s="996" t="s">
        <v>1307</v>
      </c>
      <c r="V13" s="996"/>
      <c r="W13" s="1055" t="s">
        <v>1308</v>
      </c>
      <c r="X13" s="1056"/>
      <c r="Y13" s="1057"/>
      <c r="Z13" s="1048" t="s">
        <v>1309</v>
      </c>
      <c r="AA13" s="1032"/>
      <c r="AB13" s="1048" t="s">
        <v>1169</v>
      </c>
      <c r="AC13" s="1058"/>
      <c r="AD13" s="1032"/>
      <c r="AE13" s="1027" t="s">
        <v>1310</v>
      </c>
      <c r="AF13" s="1027" t="s">
        <v>1170</v>
      </c>
      <c r="AG13" s="1008" t="s">
        <v>261</v>
      </c>
      <c r="AH13" s="996" t="s">
        <v>1163</v>
      </c>
      <c r="AI13" s="996"/>
      <c r="AJ13" s="996"/>
      <c r="AK13" s="996" t="s">
        <v>1164</v>
      </c>
      <c r="AL13" s="996" t="s">
        <v>264</v>
      </c>
      <c r="AM13" s="996" t="s">
        <v>1167</v>
      </c>
      <c r="AN13" s="1048" t="s">
        <v>1309</v>
      </c>
      <c r="AO13" s="1032"/>
      <c r="AP13" s="1027" t="s">
        <v>1169</v>
      </c>
      <c r="AQ13" s="1027" t="s">
        <v>1310</v>
      </c>
      <c r="AR13" s="1027" t="s">
        <v>1170</v>
      </c>
      <c r="AS13" s="996" t="s">
        <v>261</v>
      </c>
      <c r="AT13" s="996" t="s">
        <v>1163</v>
      </c>
      <c r="AU13" s="996"/>
      <c r="AV13" s="996"/>
      <c r="AW13" s="996" t="s">
        <v>263</v>
      </c>
      <c r="AX13" s="1027" t="s">
        <v>264</v>
      </c>
      <c r="AY13" s="996" t="s">
        <v>265</v>
      </c>
      <c r="AZ13" s="1048" t="s">
        <v>1309</v>
      </c>
      <c r="BA13" s="1032"/>
      <c r="BB13" s="1027" t="s">
        <v>1169</v>
      </c>
      <c r="BC13" s="1027" t="s">
        <v>1311</v>
      </c>
      <c r="BD13" s="1027" t="s">
        <v>260</v>
      </c>
      <c r="BE13" s="1008" t="s">
        <v>261</v>
      </c>
      <c r="BF13" s="996" t="s">
        <v>1163</v>
      </c>
      <c r="BG13" s="996"/>
      <c r="BH13" s="996"/>
      <c r="BI13" s="996" t="s">
        <v>1164</v>
      </c>
      <c r="BJ13" s="1027" t="s">
        <v>264</v>
      </c>
      <c r="BK13" s="996" t="s">
        <v>1167</v>
      </c>
      <c r="BL13" s="1048" t="s">
        <v>1309</v>
      </c>
      <c r="BM13" s="1032"/>
      <c r="BN13" s="1027" t="s">
        <v>1169</v>
      </c>
      <c r="BO13" s="1027" t="s">
        <v>1311</v>
      </c>
      <c r="BP13" s="1027" t="s">
        <v>1170</v>
      </c>
      <c r="BQ13" s="1028" t="s">
        <v>261</v>
      </c>
      <c r="BR13" s="996" t="s">
        <v>1163</v>
      </c>
      <c r="BS13" s="996"/>
      <c r="BT13" s="996"/>
      <c r="BU13" s="1028" t="s">
        <v>1164</v>
      </c>
      <c r="BV13" s="1052" t="s">
        <v>264</v>
      </c>
      <c r="BW13" s="1028" t="s">
        <v>1167</v>
      </c>
      <c r="BX13" s="1048" t="s">
        <v>1309</v>
      </c>
      <c r="BY13" s="1032"/>
      <c r="BZ13" s="1027" t="s">
        <v>1169</v>
      </c>
      <c r="CA13" s="996" t="s">
        <v>1310</v>
      </c>
      <c r="CB13" s="1048" t="s">
        <v>260</v>
      </c>
      <c r="CC13" s="1058"/>
      <c r="CD13" s="1058"/>
      <c r="CE13" s="1032"/>
      <c r="CF13" s="1048" t="s">
        <v>1306</v>
      </c>
      <c r="CG13" s="1032"/>
      <c r="CH13" s="1027" t="s">
        <v>419</v>
      </c>
      <c r="CI13" s="1048" t="s">
        <v>422</v>
      </c>
      <c r="CJ13" s="1058"/>
      <c r="CK13" s="1058"/>
      <c r="CL13" s="1032"/>
      <c r="CM13" s="1050" t="s">
        <v>425</v>
      </c>
      <c r="CN13" s="1048" t="s">
        <v>263</v>
      </c>
      <c r="CO13" s="1058"/>
      <c r="CP13" s="1032"/>
      <c r="CQ13" s="1008" t="s">
        <v>1165</v>
      </c>
      <c r="CR13" s="996" t="s">
        <v>1166</v>
      </c>
      <c r="CS13" s="996" t="s">
        <v>1312</v>
      </c>
      <c r="CT13" s="996"/>
      <c r="CU13" s="1055" t="s">
        <v>1308</v>
      </c>
      <c r="CV13" s="1056"/>
      <c r="CW13" s="1057"/>
      <c r="CX13" s="1048" t="s">
        <v>1309</v>
      </c>
      <c r="CY13" s="1032"/>
      <c r="CZ13" s="1048" t="s">
        <v>1169</v>
      </c>
      <c r="DA13" s="1058"/>
      <c r="DB13" s="1032"/>
      <c r="DC13" s="1027" t="s">
        <v>1310</v>
      </c>
      <c r="DD13" s="1027" t="s">
        <v>1170</v>
      </c>
      <c r="DE13" s="1008" t="s">
        <v>261</v>
      </c>
      <c r="DF13" s="996" t="s">
        <v>1163</v>
      </c>
      <c r="DG13" s="996"/>
      <c r="DH13" s="996"/>
      <c r="DI13" s="996" t="s">
        <v>1164</v>
      </c>
      <c r="DJ13" s="996" t="s">
        <v>264</v>
      </c>
      <c r="DK13" s="996" t="s">
        <v>1167</v>
      </c>
      <c r="DL13" s="1048" t="s">
        <v>1309</v>
      </c>
      <c r="DM13" s="1032"/>
      <c r="DN13" s="1027" t="s">
        <v>1169</v>
      </c>
      <c r="DO13" s="1027" t="s">
        <v>1310</v>
      </c>
      <c r="DP13" s="1027" t="s">
        <v>1170</v>
      </c>
      <c r="DQ13" s="996" t="s">
        <v>261</v>
      </c>
      <c r="DR13" s="996" t="s">
        <v>1163</v>
      </c>
      <c r="DS13" s="996"/>
      <c r="DT13" s="996"/>
      <c r="DU13" s="996" t="s">
        <v>1164</v>
      </c>
      <c r="DV13" s="1027" t="s">
        <v>264</v>
      </c>
      <c r="DW13" s="996" t="s">
        <v>1167</v>
      </c>
      <c r="DX13" s="1048" t="s">
        <v>1309</v>
      </c>
      <c r="DY13" s="1032"/>
      <c r="DZ13" s="1027" t="s">
        <v>1169</v>
      </c>
      <c r="EA13" s="1027" t="s">
        <v>1311</v>
      </c>
      <c r="EB13" s="1027" t="s">
        <v>1170</v>
      </c>
      <c r="EC13" s="1008" t="s">
        <v>261</v>
      </c>
      <c r="ED13" s="996" t="s">
        <v>1163</v>
      </c>
      <c r="EE13" s="996"/>
      <c r="EF13" s="996"/>
      <c r="EG13" s="996" t="s">
        <v>1164</v>
      </c>
      <c r="EH13" s="996" t="s">
        <v>264</v>
      </c>
      <c r="EI13" s="996" t="s">
        <v>1167</v>
      </c>
      <c r="EJ13" s="1048" t="s">
        <v>1309</v>
      </c>
      <c r="EK13" s="1032"/>
      <c r="EL13" s="1027" t="s">
        <v>1169</v>
      </c>
      <c r="EM13" s="1027" t="s">
        <v>1311</v>
      </c>
      <c r="EN13" s="1027" t="s">
        <v>1170</v>
      </c>
      <c r="EO13" s="1028" t="s">
        <v>261</v>
      </c>
      <c r="EP13" s="996" t="s">
        <v>1163</v>
      </c>
      <c r="EQ13" s="996"/>
      <c r="ER13" s="996"/>
      <c r="ES13" s="1028" t="s">
        <v>1164</v>
      </c>
      <c r="ET13" s="1052" t="s">
        <v>264</v>
      </c>
      <c r="EU13" s="1028" t="s">
        <v>1167</v>
      </c>
      <c r="EV13" s="1048" t="s">
        <v>1309</v>
      </c>
      <c r="EW13" s="1032"/>
      <c r="EX13" s="1027" t="s">
        <v>1169</v>
      </c>
      <c r="EY13" s="996" t="s">
        <v>1310</v>
      </c>
      <c r="EZ13" s="1068"/>
    </row>
    <row r="14" spans="1:161" s="91" customFormat="1" ht="51" customHeight="1">
      <c r="B14" s="1042"/>
      <c r="C14" s="1043"/>
      <c r="D14" s="493" t="s">
        <v>1313</v>
      </c>
      <c r="E14" s="493" t="s">
        <v>1314</v>
      </c>
      <c r="F14" s="493" t="s">
        <v>1315</v>
      </c>
      <c r="G14" s="493" t="s">
        <v>1316</v>
      </c>
      <c r="H14" s="493" t="s">
        <v>1317</v>
      </c>
      <c r="I14" s="493" t="s">
        <v>1318</v>
      </c>
      <c r="J14" s="1028"/>
      <c r="K14" s="493" t="s">
        <v>1319</v>
      </c>
      <c r="L14" s="493" t="s">
        <v>1320</v>
      </c>
      <c r="M14" s="493" t="s">
        <v>1321</v>
      </c>
      <c r="N14" s="493" t="s">
        <v>1322</v>
      </c>
      <c r="O14" s="1051"/>
      <c r="P14" s="493" t="s">
        <v>1323</v>
      </c>
      <c r="Q14" s="493" t="s">
        <v>1324</v>
      </c>
      <c r="R14" s="493" t="s">
        <v>1325</v>
      </c>
      <c r="S14" s="1011"/>
      <c r="T14" s="996"/>
      <c r="U14" s="628" t="s">
        <v>1326</v>
      </c>
      <c r="V14" s="628" t="s">
        <v>1327</v>
      </c>
      <c r="W14" s="493" t="s">
        <v>1328</v>
      </c>
      <c r="X14" s="493" t="s">
        <v>1329</v>
      </c>
      <c r="Y14" s="493" t="s">
        <v>1322</v>
      </c>
      <c r="Z14" s="493" t="s">
        <v>569</v>
      </c>
      <c r="AA14" s="493" t="s">
        <v>12</v>
      </c>
      <c r="AB14" s="627" t="s">
        <v>1330</v>
      </c>
      <c r="AC14" s="493" t="s">
        <v>1331</v>
      </c>
      <c r="AD14" s="493" t="s">
        <v>1322</v>
      </c>
      <c r="AE14" s="1028"/>
      <c r="AF14" s="1028"/>
      <c r="AG14" s="1011"/>
      <c r="AH14" s="493" t="s">
        <v>419</v>
      </c>
      <c r="AI14" s="493" t="s">
        <v>422</v>
      </c>
      <c r="AJ14" s="493" t="s">
        <v>1172</v>
      </c>
      <c r="AK14" s="996"/>
      <c r="AL14" s="996"/>
      <c r="AM14" s="996"/>
      <c r="AN14" s="493" t="s">
        <v>569</v>
      </c>
      <c r="AO14" s="493" t="s">
        <v>12</v>
      </c>
      <c r="AP14" s="1028"/>
      <c r="AQ14" s="1028"/>
      <c r="AR14" s="1028"/>
      <c r="AS14" s="996"/>
      <c r="AT14" s="493" t="s">
        <v>419</v>
      </c>
      <c r="AU14" s="493" t="s">
        <v>422</v>
      </c>
      <c r="AV14" s="493" t="s">
        <v>1172</v>
      </c>
      <c r="AW14" s="996"/>
      <c r="AX14" s="1028"/>
      <c r="AY14" s="996"/>
      <c r="AZ14" s="493" t="s">
        <v>569</v>
      </c>
      <c r="BA14" s="493" t="s">
        <v>12</v>
      </c>
      <c r="BB14" s="1028"/>
      <c r="BC14" s="1028"/>
      <c r="BD14" s="1028"/>
      <c r="BE14" s="1011"/>
      <c r="BF14" s="493" t="s">
        <v>419</v>
      </c>
      <c r="BG14" s="493" t="s">
        <v>422</v>
      </c>
      <c r="BH14" s="493" t="s">
        <v>1172</v>
      </c>
      <c r="BI14" s="996"/>
      <c r="BJ14" s="1028"/>
      <c r="BK14" s="996"/>
      <c r="BL14" s="493" t="s">
        <v>569</v>
      </c>
      <c r="BM14" s="493" t="s">
        <v>12</v>
      </c>
      <c r="BN14" s="1028"/>
      <c r="BO14" s="1028"/>
      <c r="BP14" s="1028"/>
      <c r="BQ14" s="996"/>
      <c r="BR14" s="493" t="s">
        <v>419</v>
      </c>
      <c r="BS14" s="493" t="s">
        <v>422</v>
      </c>
      <c r="BT14" s="493" t="s">
        <v>1172</v>
      </c>
      <c r="BU14" s="996"/>
      <c r="BV14" s="1028"/>
      <c r="BW14" s="996"/>
      <c r="BX14" s="493" t="s">
        <v>569</v>
      </c>
      <c r="BY14" s="493" t="s">
        <v>12</v>
      </c>
      <c r="BZ14" s="1028"/>
      <c r="CA14" s="996"/>
      <c r="CB14" s="493" t="s">
        <v>1313</v>
      </c>
      <c r="CC14" s="493" t="s">
        <v>1314</v>
      </c>
      <c r="CD14" s="493" t="s">
        <v>1315</v>
      </c>
      <c r="CE14" s="493" t="s">
        <v>1316</v>
      </c>
      <c r="CF14" s="493" t="s">
        <v>1317</v>
      </c>
      <c r="CG14" s="493" t="s">
        <v>1318</v>
      </c>
      <c r="CH14" s="1028"/>
      <c r="CI14" s="493" t="s">
        <v>1319</v>
      </c>
      <c r="CJ14" s="493" t="s">
        <v>1320</v>
      </c>
      <c r="CK14" s="493" t="s">
        <v>1321</v>
      </c>
      <c r="CL14" s="493" t="s">
        <v>1322</v>
      </c>
      <c r="CM14" s="1051"/>
      <c r="CN14" s="493" t="s">
        <v>1323</v>
      </c>
      <c r="CO14" s="493" t="s">
        <v>1324</v>
      </c>
      <c r="CP14" s="493" t="s">
        <v>1325</v>
      </c>
      <c r="CQ14" s="1011"/>
      <c r="CR14" s="996"/>
      <c r="CS14" s="493" t="s">
        <v>1326</v>
      </c>
      <c r="CT14" s="493" t="s">
        <v>1327</v>
      </c>
      <c r="CU14" s="493" t="s">
        <v>1328</v>
      </c>
      <c r="CV14" s="493" t="s">
        <v>1329</v>
      </c>
      <c r="CW14" s="493" t="s">
        <v>1322</v>
      </c>
      <c r="CX14" s="493" t="s">
        <v>569</v>
      </c>
      <c r="CY14" s="493" t="s">
        <v>12</v>
      </c>
      <c r="CZ14" s="627" t="s">
        <v>1330</v>
      </c>
      <c r="DA14" s="493" t="s">
        <v>1331</v>
      </c>
      <c r="DB14" s="493" t="s">
        <v>1322</v>
      </c>
      <c r="DC14" s="1028"/>
      <c r="DD14" s="1028"/>
      <c r="DE14" s="1011"/>
      <c r="DF14" s="493" t="s">
        <v>419</v>
      </c>
      <c r="DG14" s="493" t="s">
        <v>422</v>
      </c>
      <c r="DH14" s="493" t="s">
        <v>1172</v>
      </c>
      <c r="DI14" s="996"/>
      <c r="DJ14" s="996"/>
      <c r="DK14" s="996"/>
      <c r="DL14" s="493" t="s">
        <v>569</v>
      </c>
      <c r="DM14" s="493" t="s">
        <v>12</v>
      </c>
      <c r="DN14" s="1028"/>
      <c r="DO14" s="1028"/>
      <c r="DP14" s="1028"/>
      <c r="DQ14" s="996"/>
      <c r="DR14" s="493" t="s">
        <v>419</v>
      </c>
      <c r="DS14" s="493" t="s">
        <v>422</v>
      </c>
      <c r="DT14" s="493" t="s">
        <v>1172</v>
      </c>
      <c r="DU14" s="996"/>
      <c r="DV14" s="1028"/>
      <c r="DW14" s="996"/>
      <c r="DX14" s="493" t="s">
        <v>569</v>
      </c>
      <c r="DY14" s="493" t="s">
        <v>12</v>
      </c>
      <c r="DZ14" s="1028"/>
      <c r="EA14" s="1028"/>
      <c r="EB14" s="1028"/>
      <c r="EC14" s="1011"/>
      <c r="ED14" s="493" t="s">
        <v>419</v>
      </c>
      <c r="EE14" s="493" t="s">
        <v>422</v>
      </c>
      <c r="EF14" s="493" t="s">
        <v>1172</v>
      </c>
      <c r="EG14" s="996"/>
      <c r="EH14" s="996"/>
      <c r="EI14" s="996"/>
      <c r="EJ14" s="493" t="s">
        <v>569</v>
      </c>
      <c r="EK14" s="493" t="s">
        <v>12</v>
      </c>
      <c r="EL14" s="1028"/>
      <c r="EM14" s="1028"/>
      <c r="EN14" s="1028"/>
      <c r="EO14" s="996"/>
      <c r="EP14" s="493" t="s">
        <v>419</v>
      </c>
      <c r="EQ14" s="493" t="s">
        <v>422</v>
      </c>
      <c r="ER14" s="493" t="s">
        <v>1172</v>
      </c>
      <c r="ES14" s="996"/>
      <c r="ET14" s="1028"/>
      <c r="EU14" s="996"/>
      <c r="EV14" s="493" t="s">
        <v>569</v>
      </c>
      <c r="EW14" s="493" t="s">
        <v>12</v>
      </c>
      <c r="EX14" s="1028"/>
      <c r="EY14" s="996"/>
      <c r="EZ14" s="1069"/>
    </row>
    <row r="15" spans="1:161" ht="13.15" customHeight="1">
      <c r="B15" s="1044"/>
      <c r="C15" s="1045"/>
      <c r="D15" s="611" t="s">
        <v>1174</v>
      </c>
      <c r="E15" s="611" t="s">
        <v>1174</v>
      </c>
      <c r="F15" s="611" t="s">
        <v>1174</v>
      </c>
      <c r="G15" s="611" t="s">
        <v>1174</v>
      </c>
      <c r="H15" s="611" t="s">
        <v>1174</v>
      </c>
      <c r="I15" s="611" t="s">
        <v>1174</v>
      </c>
      <c r="J15" s="611" t="s">
        <v>1174</v>
      </c>
      <c r="K15" s="611" t="s">
        <v>1174</v>
      </c>
      <c r="L15" s="611" t="s">
        <v>1174</v>
      </c>
      <c r="M15" s="611" t="s">
        <v>1174</v>
      </c>
      <c r="N15" s="611" t="s">
        <v>1174</v>
      </c>
      <c r="O15" s="611" t="s">
        <v>1174</v>
      </c>
      <c r="P15" s="611" t="s">
        <v>1174</v>
      </c>
      <c r="Q15" s="611"/>
      <c r="R15" s="611" t="s">
        <v>1174</v>
      </c>
      <c r="S15" s="611" t="s">
        <v>1174</v>
      </c>
      <c r="T15" s="611" t="s">
        <v>1174</v>
      </c>
      <c r="U15" s="611" t="s">
        <v>1174</v>
      </c>
      <c r="V15" s="611" t="s">
        <v>1174</v>
      </c>
      <c r="W15" s="611" t="s">
        <v>1174</v>
      </c>
      <c r="X15" s="611" t="s">
        <v>1174</v>
      </c>
      <c r="Y15" s="611" t="s">
        <v>1174</v>
      </c>
      <c r="Z15" s="611" t="s">
        <v>1174</v>
      </c>
      <c r="AA15" s="611" t="s">
        <v>1174</v>
      </c>
      <c r="AB15" s="611" t="s">
        <v>1174</v>
      </c>
      <c r="AC15" s="611" t="s">
        <v>1174</v>
      </c>
      <c r="AD15" s="611" t="s">
        <v>1174</v>
      </c>
      <c r="AE15" s="611" t="s">
        <v>1174</v>
      </c>
      <c r="AF15" s="611" t="s">
        <v>1174</v>
      </c>
      <c r="AG15" s="611" t="s">
        <v>1174</v>
      </c>
      <c r="AH15" s="611" t="s">
        <v>1174</v>
      </c>
      <c r="AI15" s="611" t="s">
        <v>1174</v>
      </c>
      <c r="AJ15" s="611" t="s">
        <v>1174</v>
      </c>
      <c r="AK15" s="611" t="s">
        <v>1174</v>
      </c>
      <c r="AL15" s="611" t="s">
        <v>1174</v>
      </c>
      <c r="AM15" s="611" t="s">
        <v>1174</v>
      </c>
      <c r="AN15" s="611" t="s">
        <v>1174</v>
      </c>
      <c r="AO15" s="611" t="s">
        <v>1174</v>
      </c>
      <c r="AP15" s="611" t="s">
        <v>1174</v>
      </c>
      <c r="AQ15" s="611" t="s">
        <v>1174</v>
      </c>
      <c r="AR15" s="611" t="s">
        <v>1174</v>
      </c>
      <c r="AS15" s="611" t="s">
        <v>1174</v>
      </c>
      <c r="AT15" s="611" t="s">
        <v>1174</v>
      </c>
      <c r="AU15" s="611" t="s">
        <v>1174</v>
      </c>
      <c r="AV15" s="611" t="s">
        <v>1174</v>
      </c>
      <c r="AW15" s="611" t="s">
        <v>1174</v>
      </c>
      <c r="AX15" s="611" t="s">
        <v>1174</v>
      </c>
      <c r="AY15" s="611" t="s">
        <v>1174</v>
      </c>
      <c r="AZ15" s="611" t="s">
        <v>1174</v>
      </c>
      <c r="BA15" s="611" t="s">
        <v>1174</v>
      </c>
      <c r="BB15" s="611" t="s">
        <v>1174</v>
      </c>
      <c r="BC15" s="611" t="s">
        <v>1174</v>
      </c>
      <c r="BD15" s="611" t="s">
        <v>1174</v>
      </c>
      <c r="BE15" s="611" t="s">
        <v>1174</v>
      </c>
      <c r="BF15" s="611" t="s">
        <v>1174</v>
      </c>
      <c r="BG15" s="611" t="s">
        <v>1174</v>
      </c>
      <c r="BH15" s="611" t="s">
        <v>1174</v>
      </c>
      <c r="BI15" s="611" t="s">
        <v>1174</v>
      </c>
      <c r="BJ15" s="611" t="s">
        <v>1174</v>
      </c>
      <c r="BK15" s="611" t="s">
        <v>1174</v>
      </c>
      <c r="BL15" s="611" t="s">
        <v>1174</v>
      </c>
      <c r="BM15" s="611" t="s">
        <v>1174</v>
      </c>
      <c r="BN15" s="611" t="s">
        <v>1174</v>
      </c>
      <c r="BO15" s="611" t="s">
        <v>1174</v>
      </c>
      <c r="BP15" s="611" t="s">
        <v>1174</v>
      </c>
      <c r="BQ15" s="611" t="s">
        <v>1174</v>
      </c>
      <c r="BR15" s="611" t="s">
        <v>1174</v>
      </c>
      <c r="BS15" s="611" t="s">
        <v>1174</v>
      </c>
      <c r="BT15" s="611" t="s">
        <v>1174</v>
      </c>
      <c r="BU15" s="611" t="s">
        <v>1174</v>
      </c>
      <c r="BV15" s="611" t="s">
        <v>1174</v>
      </c>
      <c r="BW15" s="611" t="s">
        <v>1174</v>
      </c>
      <c r="BX15" s="611" t="s">
        <v>1174</v>
      </c>
      <c r="BY15" s="611" t="s">
        <v>1174</v>
      </c>
      <c r="BZ15" s="611" t="s">
        <v>1174</v>
      </c>
      <c r="CA15" s="611" t="s">
        <v>1174</v>
      </c>
      <c r="CB15" s="611" t="s">
        <v>1174</v>
      </c>
      <c r="CC15" s="611" t="s">
        <v>1174</v>
      </c>
      <c r="CD15" s="611" t="s">
        <v>1174</v>
      </c>
      <c r="CE15" s="611" t="s">
        <v>1174</v>
      </c>
      <c r="CF15" s="611" t="s">
        <v>1174</v>
      </c>
      <c r="CG15" s="611" t="s">
        <v>1174</v>
      </c>
      <c r="CH15" s="611" t="s">
        <v>1174</v>
      </c>
      <c r="CI15" s="611" t="s">
        <v>1174</v>
      </c>
      <c r="CJ15" s="611" t="s">
        <v>1174</v>
      </c>
      <c r="CK15" s="611" t="s">
        <v>1174</v>
      </c>
      <c r="CL15" s="611" t="s">
        <v>1174</v>
      </c>
      <c r="CM15" s="611" t="s">
        <v>1174</v>
      </c>
      <c r="CN15" s="611" t="s">
        <v>1174</v>
      </c>
      <c r="CO15" s="611" t="s">
        <v>1174</v>
      </c>
      <c r="CP15" s="611" t="s">
        <v>1174</v>
      </c>
      <c r="CQ15" s="611" t="s">
        <v>1174</v>
      </c>
      <c r="CR15" s="611" t="s">
        <v>1174</v>
      </c>
      <c r="CS15" s="611" t="s">
        <v>1174</v>
      </c>
      <c r="CT15" s="611" t="s">
        <v>1174</v>
      </c>
      <c r="CU15" s="611" t="s">
        <v>1174</v>
      </c>
      <c r="CV15" s="611" t="s">
        <v>1174</v>
      </c>
      <c r="CW15" s="611" t="s">
        <v>1174</v>
      </c>
      <c r="CX15" s="611" t="s">
        <v>1174</v>
      </c>
      <c r="CY15" s="611" t="s">
        <v>1174</v>
      </c>
      <c r="CZ15" s="611" t="s">
        <v>1174</v>
      </c>
      <c r="DA15" s="611" t="s">
        <v>1174</v>
      </c>
      <c r="DB15" s="611" t="s">
        <v>1174</v>
      </c>
      <c r="DC15" s="611" t="s">
        <v>1174</v>
      </c>
      <c r="DD15" s="611" t="s">
        <v>1174</v>
      </c>
      <c r="DE15" s="611" t="s">
        <v>1174</v>
      </c>
      <c r="DF15" s="611" t="s">
        <v>1174</v>
      </c>
      <c r="DG15" s="611" t="s">
        <v>1174</v>
      </c>
      <c r="DH15" s="611" t="s">
        <v>1174</v>
      </c>
      <c r="DI15" s="611" t="s">
        <v>1174</v>
      </c>
      <c r="DJ15" s="611" t="s">
        <v>1174</v>
      </c>
      <c r="DK15" s="611" t="s">
        <v>1174</v>
      </c>
      <c r="DL15" s="611" t="s">
        <v>1174</v>
      </c>
      <c r="DM15" s="611" t="s">
        <v>1174</v>
      </c>
      <c r="DN15" s="611" t="s">
        <v>1174</v>
      </c>
      <c r="DO15" s="611" t="s">
        <v>1174</v>
      </c>
      <c r="DP15" s="611" t="s">
        <v>1174</v>
      </c>
      <c r="DQ15" s="611" t="s">
        <v>1174</v>
      </c>
      <c r="DR15" s="611" t="s">
        <v>1174</v>
      </c>
      <c r="DS15" s="611" t="s">
        <v>1174</v>
      </c>
      <c r="DT15" s="611" t="s">
        <v>1174</v>
      </c>
      <c r="DU15" s="611" t="s">
        <v>1174</v>
      </c>
      <c r="DV15" s="611" t="s">
        <v>1174</v>
      </c>
      <c r="DW15" s="611" t="s">
        <v>1174</v>
      </c>
      <c r="DX15" s="611" t="s">
        <v>1174</v>
      </c>
      <c r="DY15" s="611" t="s">
        <v>1174</v>
      </c>
      <c r="DZ15" s="611" t="s">
        <v>1174</v>
      </c>
      <c r="EA15" s="611" t="s">
        <v>1174</v>
      </c>
      <c r="EB15" s="611" t="s">
        <v>1174</v>
      </c>
      <c r="EC15" s="611" t="s">
        <v>1174</v>
      </c>
      <c r="ED15" s="611" t="s">
        <v>1174</v>
      </c>
      <c r="EE15" s="611" t="s">
        <v>1174</v>
      </c>
      <c r="EF15" s="611" t="s">
        <v>1174</v>
      </c>
      <c r="EG15" s="611" t="s">
        <v>1174</v>
      </c>
      <c r="EH15" s="611" t="s">
        <v>1174</v>
      </c>
      <c r="EI15" s="611" t="s">
        <v>1174</v>
      </c>
      <c r="EJ15" s="611" t="s">
        <v>1174</v>
      </c>
      <c r="EK15" s="611" t="s">
        <v>1174</v>
      </c>
      <c r="EL15" s="611" t="s">
        <v>1174</v>
      </c>
      <c r="EM15" s="611" t="s">
        <v>1174</v>
      </c>
      <c r="EN15" s="611" t="s">
        <v>1174</v>
      </c>
      <c r="EO15" s="611" t="s">
        <v>1174</v>
      </c>
      <c r="EP15" s="611" t="s">
        <v>1174</v>
      </c>
      <c r="EQ15" s="611" t="s">
        <v>1174</v>
      </c>
      <c r="ER15" s="611" t="s">
        <v>1174</v>
      </c>
      <c r="ES15" s="611" t="s">
        <v>1174</v>
      </c>
      <c r="ET15" s="611" t="s">
        <v>1174</v>
      </c>
      <c r="EU15" s="611" t="s">
        <v>1174</v>
      </c>
      <c r="EV15" s="611" t="s">
        <v>1174</v>
      </c>
      <c r="EW15" s="611" t="s">
        <v>1174</v>
      </c>
      <c r="EX15" s="611" t="s">
        <v>1174</v>
      </c>
      <c r="EY15" s="611" t="s">
        <v>1174</v>
      </c>
      <c r="EZ15" s="611" t="s">
        <v>1174</v>
      </c>
    </row>
    <row r="16" spans="1:161" ht="27" customHeight="1">
      <c r="B16" s="638" t="s">
        <v>1332</v>
      </c>
      <c r="C16" s="89"/>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21"/>
    </row>
    <row r="17" spans="1:157" ht="27" customHeight="1">
      <c r="B17" s="639" t="s">
        <v>1177</v>
      </c>
      <c r="C17" s="122" t="s">
        <v>1178</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5">
        <f>SUM(D17:AD17)</f>
        <v>0</v>
      </c>
      <c r="AF17" s="144"/>
      <c r="AG17" s="144"/>
      <c r="AH17" s="144"/>
      <c r="AI17" s="144"/>
      <c r="AJ17" s="144"/>
      <c r="AK17" s="144"/>
      <c r="AL17" s="144"/>
      <c r="AM17" s="144"/>
      <c r="AN17" s="144"/>
      <c r="AO17" s="144"/>
      <c r="AP17" s="144"/>
      <c r="AQ17" s="145">
        <f>SUM(AF17:AP17)</f>
        <v>0</v>
      </c>
      <c r="AR17" s="144"/>
      <c r="AS17" s="144"/>
      <c r="AT17" s="144"/>
      <c r="AU17" s="144"/>
      <c r="AV17" s="144"/>
      <c r="AW17" s="144"/>
      <c r="AX17" s="144"/>
      <c r="AY17" s="144"/>
      <c r="AZ17" s="144"/>
      <c r="BA17" s="144"/>
      <c r="BB17" s="144"/>
      <c r="BC17" s="145">
        <f>SUM(AR17:BB17)</f>
        <v>0</v>
      </c>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5">
        <f>SUM(CB17:DB17)</f>
        <v>0</v>
      </c>
      <c r="DD17" s="144"/>
      <c r="DE17" s="144"/>
      <c r="DF17" s="144"/>
      <c r="DG17" s="144"/>
      <c r="DH17" s="144"/>
      <c r="DI17" s="144"/>
      <c r="DJ17" s="144"/>
      <c r="DK17" s="144"/>
      <c r="DL17" s="144"/>
      <c r="DM17" s="144"/>
      <c r="DN17" s="144"/>
      <c r="DO17" s="145">
        <f>SUM(DD17:DN17)</f>
        <v>0</v>
      </c>
      <c r="DP17" s="144"/>
      <c r="DQ17" s="144"/>
      <c r="DR17" s="144"/>
      <c r="DS17" s="144"/>
      <c r="DT17" s="144"/>
      <c r="DU17" s="144"/>
      <c r="DV17" s="144"/>
      <c r="DW17" s="144"/>
      <c r="DX17" s="144"/>
      <c r="DY17" s="144"/>
      <c r="DZ17" s="144"/>
      <c r="EA17" s="145">
        <f>SUM(DP17:DZ17)</f>
        <v>0</v>
      </c>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26">
        <f>SUM(AE17,AQ17,BC17,BO17,CA17,DC17,DO17,EA17,EM17,EY17)</f>
        <v>0</v>
      </c>
    </row>
    <row r="18" spans="1:157" ht="27" customHeight="1">
      <c r="B18" s="639" t="s">
        <v>1333</v>
      </c>
      <c r="C18" s="122" t="s">
        <v>1096</v>
      </c>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5">
        <f>SUM(D18:AD18)</f>
        <v>0</v>
      </c>
      <c r="AF18" s="144"/>
      <c r="AG18" s="144"/>
      <c r="AH18" s="144"/>
      <c r="AI18" s="144"/>
      <c r="AJ18" s="144"/>
      <c r="AK18" s="144"/>
      <c r="AL18" s="144"/>
      <c r="AM18" s="144"/>
      <c r="AN18" s="144"/>
      <c r="AO18" s="144"/>
      <c r="AP18" s="144"/>
      <c r="AQ18" s="145">
        <f>SUM(AF18:AP18)</f>
        <v>0</v>
      </c>
      <c r="AR18" s="144"/>
      <c r="AS18" s="144"/>
      <c r="AT18" s="144"/>
      <c r="AU18" s="144"/>
      <c r="AV18" s="144"/>
      <c r="AW18" s="144"/>
      <c r="AX18" s="144"/>
      <c r="AY18" s="144"/>
      <c r="AZ18" s="144"/>
      <c r="BA18" s="144"/>
      <c r="BB18" s="144"/>
      <c r="BC18" s="145">
        <f>SUM(AR18:BB18)</f>
        <v>0</v>
      </c>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5">
        <f>SUM(CB18:DB18)</f>
        <v>0</v>
      </c>
      <c r="DD18" s="144"/>
      <c r="DE18" s="144"/>
      <c r="DF18" s="144"/>
      <c r="DG18" s="144"/>
      <c r="DH18" s="144"/>
      <c r="DI18" s="144"/>
      <c r="DJ18" s="144"/>
      <c r="DK18" s="144"/>
      <c r="DL18" s="144"/>
      <c r="DM18" s="144"/>
      <c r="DN18" s="144"/>
      <c r="DO18" s="145">
        <f>SUM(DD18:DN18)</f>
        <v>0</v>
      </c>
      <c r="DP18" s="144"/>
      <c r="DQ18" s="144"/>
      <c r="DR18" s="144"/>
      <c r="DS18" s="144"/>
      <c r="DT18" s="144"/>
      <c r="DU18" s="144"/>
      <c r="DV18" s="144"/>
      <c r="DW18" s="144"/>
      <c r="DX18" s="144"/>
      <c r="DY18" s="144"/>
      <c r="DZ18" s="144"/>
      <c r="EA18" s="145">
        <f>SUM(DP18:DZ18)</f>
        <v>0</v>
      </c>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26">
        <f>SUM(AE18,AQ18,BC18,BO18,CA18,DC18,DO18,EA18,EM18,EY18)</f>
        <v>0</v>
      </c>
    </row>
    <row r="19" spans="1:157" ht="27" customHeight="1">
      <c r="B19" s="638" t="s">
        <v>1334</v>
      </c>
      <c r="C19" s="631"/>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30"/>
      <c r="DQ19" s="130"/>
      <c r="DR19" s="130"/>
      <c r="DS19" s="130"/>
      <c r="DT19" s="130"/>
      <c r="DU19" s="130"/>
      <c r="DV19" s="130"/>
      <c r="DW19" s="130"/>
      <c r="DX19" s="130"/>
      <c r="DY19" s="130"/>
      <c r="DZ19" s="130"/>
      <c r="EA19" s="130"/>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8"/>
    </row>
    <row r="20" spans="1:157" ht="27" customHeight="1">
      <c r="B20" s="639" t="s">
        <v>1335</v>
      </c>
      <c r="C20" s="122" t="s">
        <v>1097</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5">
        <f>SUM(D20:AD20)</f>
        <v>0</v>
      </c>
      <c r="AF20" s="144"/>
      <c r="AG20" s="144"/>
      <c r="AH20" s="144"/>
      <c r="AI20" s="144"/>
      <c r="AJ20" s="144"/>
      <c r="AK20" s="144"/>
      <c r="AL20" s="144"/>
      <c r="AM20" s="144"/>
      <c r="AN20" s="144"/>
      <c r="AO20" s="144"/>
      <c r="AP20" s="144"/>
      <c r="AQ20" s="145">
        <f>SUM(AF20:AP20)</f>
        <v>0</v>
      </c>
      <c r="AR20" s="144"/>
      <c r="AS20" s="144"/>
      <c r="AT20" s="144"/>
      <c r="AU20" s="144"/>
      <c r="AV20" s="144"/>
      <c r="AW20" s="144"/>
      <c r="AX20" s="144"/>
      <c r="AY20" s="144"/>
      <c r="AZ20" s="144"/>
      <c r="BA20" s="144"/>
      <c r="BB20" s="144"/>
      <c r="BC20" s="145">
        <f>SUM(AR20:BB20)</f>
        <v>0</v>
      </c>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9"/>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5">
        <f>SUM(CB20:DB20)</f>
        <v>0</v>
      </c>
      <c r="DD20" s="144"/>
      <c r="DE20" s="144"/>
      <c r="DF20" s="144"/>
      <c r="DG20" s="144"/>
      <c r="DH20" s="144"/>
      <c r="DI20" s="144"/>
      <c r="DJ20" s="144"/>
      <c r="DK20" s="144"/>
      <c r="DL20" s="144"/>
      <c r="DM20" s="144"/>
      <c r="DN20" s="144"/>
      <c r="DO20" s="145">
        <f>SUM(DD20:DN20)</f>
        <v>0</v>
      </c>
      <c r="DP20" s="144"/>
      <c r="DQ20" s="144"/>
      <c r="DR20" s="144"/>
      <c r="DS20" s="144"/>
      <c r="DT20" s="144"/>
      <c r="DU20" s="144"/>
      <c r="DV20" s="144"/>
      <c r="DW20" s="144"/>
      <c r="DX20" s="144"/>
      <c r="DY20" s="144"/>
      <c r="DZ20" s="144"/>
      <c r="EA20" s="145">
        <f>SUM(DP20:DZ20)</f>
        <v>0</v>
      </c>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9"/>
      <c r="EZ20" s="126">
        <f>SUM(AE20,AQ20,BC20,BO20,CA20,DC20,DO20,EA20,EM20,EY20)</f>
        <v>0</v>
      </c>
    </row>
    <row r="21" spans="1:157" ht="27" customHeight="1">
      <c r="B21" s="639" t="s">
        <v>1336</v>
      </c>
      <c r="C21" s="122" t="s">
        <v>1098</v>
      </c>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5">
        <f>SUM(D21:AD21)</f>
        <v>0</v>
      </c>
      <c r="AF21" s="144"/>
      <c r="AG21" s="144"/>
      <c r="AH21" s="144"/>
      <c r="AI21" s="144"/>
      <c r="AJ21" s="144"/>
      <c r="AK21" s="144"/>
      <c r="AL21" s="144"/>
      <c r="AM21" s="144"/>
      <c r="AN21" s="144"/>
      <c r="AO21" s="144"/>
      <c r="AP21" s="144"/>
      <c r="AQ21" s="145">
        <f>SUM(AF21:AP21)</f>
        <v>0</v>
      </c>
      <c r="AR21" s="144"/>
      <c r="AS21" s="144"/>
      <c r="AT21" s="144"/>
      <c r="AU21" s="144"/>
      <c r="AV21" s="144"/>
      <c r="AW21" s="144"/>
      <c r="AX21" s="144"/>
      <c r="AY21" s="144"/>
      <c r="AZ21" s="144"/>
      <c r="BA21" s="144"/>
      <c r="BB21" s="144"/>
      <c r="BC21" s="145">
        <f>SUM(AR21:BB21)</f>
        <v>0</v>
      </c>
      <c r="BD21" s="149"/>
      <c r="BE21" s="149"/>
      <c r="BF21" s="149"/>
      <c r="BG21" s="149"/>
      <c r="BH21" s="149"/>
      <c r="BI21" s="149"/>
      <c r="BJ21" s="149"/>
      <c r="BK21" s="149"/>
      <c r="BL21" s="149"/>
      <c r="BM21" s="149"/>
      <c r="BN21" s="149"/>
      <c r="BO21" s="146"/>
      <c r="BP21" s="149"/>
      <c r="BQ21" s="149"/>
      <c r="BR21" s="149"/>
      <c r="BS21" s="149"/>
      <c r="BT21" s="149"/>
      <c r="BU21" s="149"/>
      <c r="BV21" s="149"/>
      <c r="BW21" s="149"/>
      <c r="BX21" s="149"/>
      <c r="BY21" s="149"/>
      <c r="BZ21" s="149"/>
      <c r="CA21" s="149"/>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5">
        <f>SUM(CB21:DB21)</f>
        <v>0</v>
      </c>
      <c r="DD21" s="144"/>
      <c r="DE21" s="144"/>
      <c r="DF21" s="144"/>
      <c r="DG21" s="144"/>
      <c r="DH21" s="144"/>
      <c r="DI21" s="144"/>
      <c r="DJ21" s="144"/>
      <c r="DK21" s="144"/>
      <c r="DL21" s="144"/>
      <c r="DM21" s="144"/>
      <c r="DN21" s="144"/>
      <c r="DO21" s="145">
        <f>SUM(DD21:DN21)</f>
        <v>0</v>
      </c>
      <c r="DP21" s="144"/>
      <c r="DQ21" s="144"/>
      <c r="DR21" s="144"/>
      <c r="DS21" s="144"/>
      <c r="DT21" s="144"/>
      <c r="DU21" s="144"/>
      <c r="DV21" s="144"/>
      <c r="DW21" s="144"/>
      <c r="DX21" s="144"/>
      <c r="DY21" s="144"/>
      <c r="DZ21" s="144"/>
      <c r="EA21" s="145">
        <f>SUM(DP21:DZ21)</f>
        <v>0</v>
      </c>
      <c r="EB21" s="149"/>
      <c r="EC21" s="149"/>
      <c r="ED21" s="149"/>
      <c r="EE21" s="149"/>
      <c r="EF21" s="149"/>
      <c r="EG21" s="149"/>
      <c r="EH21" s="149"/>
      <c r="EI21" s="149"/>
      <c r="EJ21" s="149"/>
      <c r="EK21" s="149"/>
      <c r="EL21" s="149"/>
      <c r="EM21" s="146"/>
      <c r="EN21" s="149"/>
      <c r="EO21" s="149"/>
      <c r="EP21" s="149"/>
      <c r="EQ21" s="149"/>
      <c r="ER21" s="149"/>
      <c r="ES21" s="149"/>
      <c r="ET21" s="149"/>
      <c r="EU21" s="149"/>
      <c r="EV21" s="149"/>
      <c r="EW21" s="149"/>
      <c r="EX21" s="149"/>
      <c r="EY21" s="149"/>
      <c r="EZ21" s="126">
        <f>SUM(AE21,AQ21,BC21,BO21,CA21,DC21,DO21,EA21,EM21,EY21)</f>
        <v>0</v>
      </c>
    </row>
    <row r="22" spans="1:157" ht="27" customHeight="1">
      <c r="B22" s="638" t="s">
        <v>1337</v>
      </c>
      <c r="C22" s="122" t="s">
        <v>1099</v>
      </c>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5">
        <f>SUM(D22:AD22)</f>
        <v>0</v>
      </c>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5">
        <f>SUM(CB22:DB22)</f>
        <v>0</v>
      </c>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26">
        <f>AE22+DC22</f>
        <v>0</v>
      </c>
    </row>
    <row r="23" spans="1:157" ht="15" customHeight="1">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row>
    <row r="24" spans="1:157" ht="15" customHeight="1">
      <c r="B24" s="115" t="s">
        <v>1338</v>
      </c>
      <c r="C24" s="643"/>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2"/>
    </row>
    <row r="25" spans="1:157" ht="15" customHeight="1">
      <c r="D25" s="153"/>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row>
    <row r="26" spans="1:157" ht="27" customHeight="1">
      <c r="B26" s="936" t="s">
        <v>181</v>
      </c>
      <c r="C26" s="938"/>
      <c r="D26" s="154" t="s">
        <v>1159</v>
      </c>
      <c r="E26" s="154" t="s">
        <v>183</v>
      </c>
      <c r="F26" s="154" t="s">
        <v>184</v>
      </c>
      <c r="G26" s="154" t="s">
        <v>185</v>
      </c>
      <c r="H26" s="154" t="s">
        <v>186</v>
      </c>
      <c r="I26" s="154" t="s">
        <v>187</v>
      </c>
      <c r="J26" s="154" t="s">
        <v>188</v>
      </c>
      <c r="K26" s="154" t="s">
        <v>189</v>
      </c>
      <c r="L26" s="154" t="s">
        <v>190</v>
      </c>
      <c r="M26" s="154" t="s">
        <v>191</v>
      </c>
      <c r="N26" s="154" t="s">
        <v>192</v>
      </c>
      <c r="O26" s="154" t="s">
        <v>193</v>
      </c>
      <c r="P26" s="154" t="s">
        <v>194</v>
      </c>
      <c r="Q26" s="154" t="s">
        <v>195</v>
      </c>
      <c r="R26" s="154" t="s">
        <v>196</v>
      </c>
      <c r="S26" s="154" t="s">
        <v>197</v>
      </c>
      <c r="T26" s="154" t="s">
        <v>198</v>
      </c>
      <c r="U26" s="154" t="s">
        <v>199</v>
      </c>
      <c r="V26" s="154" t="s">
        <v>200</v>
      </c>
      <c r="W26" s="154" t="s">
        <v>201</v>
      </c>
      <c r="X26" s="154" t="s">
        <v>202</v>
      </c>
      <c r="Y26" s="154" t="s">
        <v>203</v>
      </c>
      <c r="Z26" s="154" t="s">
        <v>204</v>
      </c>
      <c r="AA26" s="154" t="s">
        <v>205</v>
      </c>
      <c r="AB26" s="154" t="s">
        <v>206</v>
      </c>
      <c r="AC26" s="154" t="s">
        <v>207</v>
      </c>
      <c r="AD26" s="154" t="s">
        <v>208</v>
      </c>
      <c r="AE26" s="154" t="s">
        <v>209</v>
      </c>
      <c r="AF26" s="154" t="s">
        <v>210</v>
      </c>
      <c r="AG26" s="154" t="s">
        <v>211</v>
      </c>
      <c r="AH26" s="154" t="s">
        <v>212</v>
      </c>
      <c r="AI26" s="154" t="s">
        <v>213</v>
      </c>
      <c r="AJ26" s="154" t="s">
        <v>596</v>
      </c>
      <c r="AK26" s="154" t="s">
        <v>637</v>
      </c>
      <c r="AL26" s="154" t="s">
        <v>638</v>
      </c>
      <c r="AM26" s="154" t="s">
        <v>639</v>
      </c>
      <c r="AN26" s="154" t="s">
        <v>640</v>
      </c>
      <c r="AO26" s="154" t="s">
        <v>641</v>
      </c>
      <c r="AP26" s="154" t="s">
        <v>642</v>
      </c>
      <c r="AQ26" s="154" t="s">
        <v>643</v>
      </c>
      <c r="AR26" s="154" t="s">
        <v>644</v>
      </c>
      <c r="AS26" s="154" t="s">
        <v>645</v>
      </c>
      <c r="AT26" s="154" t="s">
        <v>646</v>
      </c>
      <c r="AU26" s="154" t="s">
        <v>665</v>
      </c>
      <c r="AV26" s="154" t="s">
        <v>666</v>
      </c>
      <c r="AW26" s="154" t="s">
        <v>667</v>
      </c>
      <c r="AX26" s="154" t="s">
        <v>668</v>
      </c>
      <c r="AY26" s="154" t="s">
        <v>669</v>
      </c>
      <c r="AZ26" s="154" t="s">
        <v>670</v>
      </c>
      <c r="BA26" s="154" t="s">
        <v>671</v>
      </c>
      <c r="BB26" s="154" t="s">
        <v>672</v>
      </c>
      <c r="BC26" s="154" t="s">
        <v>673</v>
      </c>
      <c r="BD26" s="154" t="s">
        <v>674</v>
      </c>
      <c r="BE26" s="154" t="s">
        <v>675</v>
      </c>
      <c r="BF26" s="154" t="s">
        <v>676</v>
      </c>
      <c r="BG26" s="154" t="s">
        <v>677</v>
      </c>
      <c r="BH26" s="154" t="s">
        <v>678</v>
      </c>
      <c r="BI26" s="154" t="s">
        <v>679</v>
      </c>
      <c r="BJ26" s="154" t="s">
        <v>1201</v>
      </c>
      <c r="BK26" s="154" t="s">
        <v>1202</v>
      </c>
      <c r="BL26" s="154" t="s">
        <v>1203</v>
      </c>
      <c r="BM26" s="154" t="s">
        <v>1204</v>
      </c>
      <c r="BN26" s="154" t="s">
        <v>1205</v>
      </c>
      <c r="BO26" s="154" t="s">
        <v>1206</v>
      </c>
      <c r="BP26" s="154" t="s">
        <v>1207</v>
      </c>
      <c r="BQ26" s="154" t="s">
        <v>1208</v>
      </c>
      <c r="BR26" s="154" t="s">
        <v>1209</v>
      </c>
      <c r="BS26" s="154" t="s">
        <v>1210</v>
      </c>
      <c r="BT26" s="154" t="s">
        <v>1211</v>
      </c>
      <c r="BU26" s="154" t="s">
        <v>1212</v>
      </c>
      <c r="BV26" s="154" t="s">
        <v>1213</v>
      </c>
      <c r="BW26" s="154" t="s">
        <v>1214</v>
      </c>
      <c r="BX26" s="154" t="s">
        <v>1215</v>
      </c>
      <c r="BY26" s="154" t="s">
        <v>1216</v>
      </c>
      <c r="BZ26" s="154" t="s">
        <v>1217</v>
      </c>
      <c r="CA26" s="154" t="s">
        <v>1218</v>
      </c>
      <c r="CB26" s="154" t="s">
        <v>1219</v>
      </c>
      <c r="CC26" s="154" t="s">
        <v>1220</v>
      </c>
      <c r="CD26" s="154" t="s">
        <v>1221</v>
      </c>
      <c r="CE26" s="154" t="s">
        <v>1222</v>
      </c>
      <c r="CF26" s="154" t="s">
        <v>1223</v>
      </c>
      <c r="CG26" s="154" t="s">
        <v>1224</v>
      </c>
      <c r="CH26" s="154" t="s">
        <v>1225</v>
      </c>
      <c r="CI26" s="154" t="s">
        <v>1226</v>
      </c>
      <c r="CJ26" s="154" t="s">
        <v>1227</v>
      </c>
      <c r="CK26" s="154" t="s">
        <v>1228</v>
      </c>
      <c r="CL26" s="154" t="s">
        <v>1229</v>
      </c>
      <c r="CM26" s="154" t="s">
        <v>1230</v>
      </c>
      <c r="CN26" s="154" t="s">
        <v>1231</v>
      </c>
      <c r="CO26" s="154" t="s">
        <v>1232</v>
      </c>
      <c r="CP26" s="154" t="s">
        <v>1233</v>
      </c>
      <c r="CQ26" s="154" t="s">
        <v>1234</v>
      </c>
      <c r="CR26" s="154" t="s">
        <v>1235</v>
      </c>
      <c r="CS26" s="154" t="s">
        <v>1236</v>
      </c>
      <c r="CT26" s="154" t="s">
        <v>1237</v>
      </c>
      <c r="CU26" s="154" t="s">
        <v>1238</v>
      </c>
      <c r="CV26" s="154" t="s">
        <v>1239</v>
      </c>
      <c r="CW26" s="154" t="s">
        <v>1240</v>
      </c>
      <c r="CX26" s="154" t="s">
        <v>1241</v>
      </c>
      <c r="CY26" s="154" t="s">
        <v>1242</v>
      </c>
      <c r="CZ26" s="154" t="s">
        <v>1243</v>
      </c>
      <c r="DA26" s="154" t="s">
        <v>1244</v>
      </c>
      <c r="DB26" s="154" t="s">
        <v>1245</v>
      </c>
      <c r="DC26" s="154" t="s">
        <v>1246</v>
      </c>
      <c r="DD26" s="154" t="s">
        <v>1247</v>
      </c>
      <c r="DE26" s="154" t="s">
        <v>1248</v>
      </c>
      <c r="DF26" s="154" t="s">
        <v>1249</v>
      </c>
      <c r="DG26" s="154" t="s">
        <v>1250</v>
      </c>
      <c r="DH26" s="154" t="s">
        <v>1251</v>
      </c>
      <c r="DI26" s="154" t="s">
        <v>1252</v>
      </c>
      <c r="DJ26" s="154" t="s">
        <v>1253</v>
      </c>
      <c r="DK26" s="154" t="s">
        <v>1254</v>
      </c>
      <c r="DL26" s="154" t="s">
        <v>1255</v>
      </c>
      <c r="DM26" s="154" t="s">
        <v>1256</v>
      </c>
      <c r="DN26" s="154" t="s">
        <v>1257</v>
      </c>
      <c r="DO26" s="154" t="s">
        <v>1258</v>
      </c>
      <c r="DP26" s="154" t="s">
        <v>1259</v>
      </c>
      <c r="DQ26" s="154" t="s">
        <v>1260</v>
      </c>
      <c r="DR26" s="154" t="s">
        <v>1261</v>
      </c>
      <c r="DS26" s="154" t="s">
        <v>1262</v>
      </c>
      <c r="DT26" s="154" t="s">
        <v>1263</v>
      </c>
      <c r="DU26" s="154" t="s">
        <v>1264</v>
      </c>
      <c r="DV26" s="154" t="s">
        <v>1265</v>
      </c>
      <c r="DW26" s="154" t="s">
        <v>1266</v>
      </c>
      <c r="DX26" s="154" t="s">
        <v>1267</v>
      </c>
      <c r="DY26" s="154" t="s">
        <v>1268</v>
      </c>
      <c r="DZ26" s="154" t="s">
        <v>1269</v>
      </c>
      <c r="EA26" s="154" t="s">
        <v>1270</v>
      </c>
      <c r="EB26" s="154" t="s">
        <v>1271</v>
      </c>
      <c r="EC26" s="154" t="s">
        <v>1272</v>
      </c>
      <c r="ED26" s="154" t="s">
        <v>1273</v>
      </c>
      <c r="EE26" s="154" t="s">
        <v>1274</v>
      </c>
      <c r="EF26" s="154" t="s">
        <v>1275</v>
      </c>
      <c r="EG26" s="154" t="s">
        <v>1276</v>
      </c>
      <c r="EH26" s="154" t="s">
        <v>1277</v>
      </c>
      <c r="EI26" s="154" t="s">
        <v>1278</v>
      </c>
      <c r="EJ26" s="154" t="s">
        <v>1279</v>
      </c>
      <c r="EK26" s="154" t="s">
        <v>1280</v>
      </c>
      <c r="EL26" s="154" t="s">
        <v>1281</v>
      </c>
      <c r="EM26" s="154" t="s">
        <v>1282</v>
      </c>
      <c r="EN26" s="154" t="s">
        <v>1283</v>
      </c>
      <c r="EO26" s="154" t="s">
        <v>1284</v>
      </c>
      <c r="EP26" s="154" t="s">
        <v>1285</v>
      </c>
      <c r="EQ26" s="154" t="s">
        <v>1286</v>
      </c>
      <c r="ER26" s="154" t="s">
        <v>1287</v>
      </c>
      <c r="ES26" s="154" t="s">
        <v>1288</v>
      </c>
      <c r="ET26" s="154" t="s">
        <v>1289</v>
      </c>
      <c r="EU26" s="154" t="s">
        <v>1290</v>
      </c>
      <c r="EV26" s="154" t="s">
        <v>1291</v>
      </c>
      <c r="EW26" s="154" t="s">
        <v>1292</v>
      </c>
      <c r="EX26" s="154" t="s">
        <v>1293</v>
      </c>
      <c r="EY26" s="154" t="s">
        <v>1294</v>
      </c>
      <c r="EZ26" s="154" t="s">
        <v>1295</v>
      </c>
    </row>
    <row r="27" spans="1:157" s="117" customFormat="1" ht="27" customHeight="1">
      <c r="B27" s="1040" t="s">
        <v>393</v>
      </c>
      <c r="C27" s="1041"/>
      <c r="D27" s="1055" t="s">
        <v>1296</v>
      </c>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c r="AD27" s="1056"/>
      <c r="AE27" s="1057"/>
      <c r="AF27" s="1055" t="s">
        <v>1297</v>
      </c>
      <c r="AG27" s="1056"/>
      <c r="AH27" s="1056"/>
      <c r="AI27" s="1056"/>
      <c r="AJ27" s="1056"/>
      <c r="AK27" s="1056"/>
      <c r="AL27" s="1056"/>
      <c r="AM27" s="1056"/>
      <c r="AN27" s="1056"/>
      <c r="AO27" s="1056"/>
      <c r="AP27" s="1056"/>
      <c r="AQ27" s="1057"/>
      <c r="AR27" s="1055" t="s">
        <v>1298</v>
      </c>
      <c r="AS27" s="1056"/>
      <c r="AT27" s="1056"/>
      <c r="AU27" s="1056"/>
      <c r="AV27" s="1056"/>
      <c r="AW27" s="1056"/>
      <c r="AX27" s="1056"/>
      <c r="AY27" s="1056"/>
      <c r="AZ27" s="1056"/>
      <c r="BA27" s="1056"/>
      <c r="BB27" s="1056"/>
      <c r="BC27" s="1057"/>
      <c r="BD27" s="1055" t="s">
        <v>1299</v>
      </c>
      <c r="BE27" s="1056"/>
      <c r="BF27" s="1056"/>
      <c r="BG27" s="1056"/>
      <c r="BH27" s="1056"/>
      <c r="BI27" s="1056"/>
      <c r="BJ27" s="1056"/>
      <c r="BK27" s="1056"/>
      <c r="BL27" s="1056"/>
      <c r="BM27" s="1056"/>
      <c r="BN27" s="1056"/>
      <c r="BO27" s="1057"/>
      <c r="BP27" s="1049" t="s">
        <v>1300</v>
      </c>
      <c r="BQ27" s="1049"/>
      <c r="BR27" s="1049"/>
      <c r="BS27" s="1049"/>
      <c r="BT27" s="1049"/>
      <c r="BU27" s="1049"/>
      <c r="BV27" s="1049"/>
      <c r="BW27" s="1049"/>
      <c r="BX27" s="1049"/>
      <c r="BY27" s="1049"/>
      <c r="BZ27" s="1049"/>
      <c r="CA27" s="1049"/>
      <c r="CB27" s="1055" t="s">
        <v>1301</v>
      </c>
      <c r="CC27" s="1056"/>
      <c r="CD27" s="1056"/>
      <c r="CE27" s="1056"/>
      <c r="CF27" s="1056"/>
      <c r="CG27" s="1056"/>
      <c r="CH27" s="1056"/>
      <c r="CI27" s="1056"/>
      <c r="CJ27" s="1056"/>
      <c r="CK27" s="1056"/>
      <c r="CL27" s="1056"/>
      <c r="CM27" s="1056"/>
      <c r="CN27" s="1056"/>
      <c r="CO27" s="1056"/>
      <c r="CP27" s="1056"/>
      <c r="CQ27" s="1056"/>
      <c r="CR27" s="1056"/>
      <c r="CS27" s="1056"/>
      <c r="CT27" s="1056"/>
      <c r="CU27" s="1056"/>
      <c r="CV27" s="1056"/>
      <c r="CW27" s="1056"/>
      <c r="CX27" s="1056"/>
      <c r="CY27" s="1056"/>
      <c r="CZ27" s="1056"/>
      <c r="DA27" s="1056"/>
      <c r="DB27" s="1056"/>
      <c r="DC27" s="1057"/>
      <c r="DD27" s="1055" t="s">
        <v>1302</v>
      </c>
      <c r="DE27" s="1056"/>
      <c r="DF27" s="1056"/>
      <c r="DG27" s="1056"/>
      <c r="DH27" s="1056"/>
      <c r="DI27" s="1056"/>
      <c r="DJ27" s="1056"/>
      <c r="DK27" s="1056"/>
      <c r="DL27" s="1056"/>
      <c r="DM27" s="1056"/>
      <c r="DN27" s="1056"/>
      <c r="DO27" s="1057"/>
      <c r="DP27" s="1055" t="s">
        <v>1303</v>
      </c>
      <c r="DQ27" s="1056"/>
      <c r="DR27" s="1056"/>
      <c r="DS27" s="1056"/>
      <c r="DT27" s="1056"/>
      <c r="DU27" s="1056"/>
      <c r="DV27" s="1056"/>
      <c r="DW27" s="1056"/>
      <c r="DX27" s="1056"/>
      <c r="DY27" s="1056"/>
      <c r="DZ27" s="1056"/>
      <c r="EA27" s="1057"/>
      <c r="EB27" s="1055" t="s">
        <v>1304</v>
      </c>
      <c r="EC27" s="1056"/>
      <c r="ED27" s="1056"/>
      <c r="EE27" s="1056"/>
      <c r="EF27" s="1056"/>
      <c r="EG27" s="1056"/>
      <c r="EH27" s="1056"/>
      <c r="EI27" s="1056"/>
      <c r="EJ27" s="1056"/>
      <c r="EK27" s="1056"/>
      <c r="EL27" s="1056"/>
      <c r="EM27" s="1057"/>
      <c r="EN27" s="1049" t="s">
        <v>1305</v>
      </c>
      <c r="EO27" s="1049"/>
      <c r="EP27" s="1049"/>
      <c r="EQ27" s="1049"/>
      <c r="ER27" s="1049"/>
      <c r="ES27" s="1049"/>
      <c r="ET27" s="1049"/>
      <c r="EU27" s="1049"/>
      <c r="EV27" s="1049"/>
      <c r="EW27" s="1049"/>
      <c r="EX27" s="1049"/>
      <c r="EY27" s="1049"/>
      <c r="EZ27" s="1050" t="s">
        <v>1311</v>
      </c>
    </row>
    <row r="28" spans="1:157" s="117" customFormat="1" ht="27" customHeight="1">
      <c r="B28" s="1042"/>
      <c r="C28" s="1043"/>
      <c r="D28" s="1055" t="s">
        <v>260</v>
      </c>
      <c r="E28" s="1056"/>
      <c r="F28" s="1056"/>
      <c r="G28" s="1057"/>
      <c r="H28" s="1055" t="s">
        <v>1306</v>
      </c>
      <c r="I28" s="1057"/>
      <c r="J28" s="1027" t="s">
        <v>419</v>
      </c>
      <c r="K28" s="1048" t="s">
        <v>422</v>
      </c>
      <c r="L28" s="1058"/>
      <c r="M28" s="1058"/>
      <c r="N28" s="1032"/>
      <c r="O28" s="1050" t="s">
        <v>425</v>
      </c>
      <c r="P28" s="1048" t="s">
        <v>263</v>
      </c>
      <c r="Q28" s="1058"/>
      <c r="R28" s="1032"/>
      <c r="S28" s="1008" t="s">
        <v>1165</v>
      </c>
      <c r="T28" s="996" t="s">
        <v>1166</v>
      </c>
      <c r="U28" s="1049" t="s">
        <v>1312</v>
      </c>
      <c r="V28" s="1049"/>
      <c r="W28" s="1055" t="s">
        <v>1308</v>
      </c>
      <c r="X28" s="1056"/>
      <c r="Y28" s="1057"/>
      <c r="Z28" s="1048" t="s">
        <v>1309</v>
      </c>
      <c r="AA28" s="1032"/>
      <c r="AB28" s="1055" t="s">
        <v>1169</v>
      </c>
      <c r="AC28" s="1056"/>
      <c r="AD28" s="1057"/>
      <c r="AE28" s="1050" t="s">
        <v>1310</v>
      </c>
      <c r="AF28" s="1050" t="s">
        <v>1170</v>
      </c>
      <c r="AG28" s="1053" t="s">
        <v>261</v>
      </c>
      <c r="AH28" s="1049" t="s">
        <v>1163</v>
      </c>
      <c r="AI28" s="1049"/>
      <c r="AJ28" s="1049"/>
      <c r="AK28" s="1049" t="s">
        <v>1164</v>
      </c>
      <c r="AL28" s="996" t="s">
        <v>264</v>
      </c>
      <c r="AM28" s="1049" t="s">
        <v>1167</v>
      </c>
      <c r="AN28" s="1048" t="s">
        <v>1309</v>
      </c>
      <c r="AO28" s="1032"/>
      <c r="AP28" s="644" t="s">
        <v>1169</v>
      </c>
      <c r="AQ28" s="1050" t="s">
        <v>1310</v>
      </c>
      <c r="AR28" s="1050" t="s">
        <v>1170</v>
      </c>
      <c r="AS28" s="1049" t="s">
        <v>261</v>
      </c>
      <c r="AT28" s="1049" t="s">
        <v>1163</v>
      </c>
      <c r="AU28" s="1049"/>
      <c r="AV28" s="1049"/>
      <c r="AW28" s="1049" t="s">
        <v>1164</v>
      </c>
      <c r="AX28" s="1050" t="s">
        <v>264</v>
      </c>
      <c r="AY28" s="1049" t="s">
        <v>1167</v>
      </c>
      <c r="AZ28" s="1048" t="s">
        <v>1309</v>
      </c>
      <c r="BA28" s="1032"/>
      <c r="BB28" s="644" t="s">
        <v>1169</v>
      </c>
      <c r="BC28" s="1050" t="s">
        <v>1311</v>
      </c>
      <c r="BD28" s="1050" t="s">
        <v>1170</v>
      </c>
      <c r="BE28" s="1053" t="s">
        <v>261</v>
      </c>
      <c r="BF28" s="1049" t="s">
        <v>1163</v>
      </c>
      <c r="BG28" s="1049"/>
      <c r="BH28" s="1049"/>
      <c r="BI28" s="1049" t="s">
        <v>1164</v>
      </c>
      <c r="BJ28" s="1027" t="s">
        <v>264</v>
      </c>
      <c r="BK28" s="1049" t="s">
        <v>1167</v>
      </c>
      <c r="BL28" s="1048" t="s">
        <v>1309</v>
      </c>
      <c r="BM28" s="1032"/>
      <c r="BN28" s="644" t="s">
        <v>1169</v>
      </c>
      <c r="BO28" s="1050" t="s">
        <v>1311</v>
      </c>
      <c r="BP28" s="1050" t="s">
        <v>1170</v>
      </c>
      <c r="BQ28" s="1051" t="s">
        <v>261</v>
      </c>
      <c r="BR28" s="1049" t="s">
        <v>1163</v>
      </c>
      <c r="BS28" s="1049"/>
      <c r="BT28" s="1049"/>
      <c r="BU28" s="1051" t="s">
        <v>1164</v>
      </c>
      <c r="BV28" s="1052" t="s">
        <v>264</v>
      </c>
      <c r="BW28" s="1051" t="s">
        <v>1167</v>
      </c>
      <c r="BX28" s="1048" t="s">
        <v>1309</v>
      </c>
      <c r="BY28" s="1032"/>
      <c r="BZ28" s="644" t="s">
        <v>1169</v>
      </c>
      <c r="CA28" s="1049" t="s">
        <v>1310</v>
      </c>
      <c r="CB28" s="1055" t="s">
        <v>260</v>
      </c>
      <c r="CC28" s="1056"/>
      <c r="CD28" s="1056"/>
      <c r="CE28" s="1057"/>
      <c r="CF28" s="1055" t="s">
        <v>1306</v>
      </c>
      <c r="CG28" s="1057"/>
      <c r="CH28" s="1027" t="s">
        <v>419</v>
      </c>
      <c r="CI28" s="1055" t="s">
        <v>422</v>
      </c>
      <c r="CJ28" s="1056"/>
      <c r="CK28" s="1056"/>
      <c r="CL28" s="1057"/>
      <c r="CM28" s="1050" t="s">
        <v>425</v>
      </c>
      <c r="CN28" s="1048" t="s">
        <v>263</v>
      </c>
      <c r="CO28" s="1058"/>
      <c r="CP28" s="1032"/>
      <c r="CQ28" s="1008" t="s">
        <v>1165</v>
      </c>
      <c r="CR28" s="996" t="s">
        <v>1166</v>
      </c>
      <c r="CS28" s="1049" t="s">
        <v>1312</v>
      </c>
      <c r="CT28" s="1049"/>
      <c r="CU28" s="1055" t="s">
        <v>1308</v>
      </c>
      <c r="CV28" s="1056"/>
      <c r="CW28" s="1057"/>
      <c r="CX28" s="1048" t="s">
        <v>1309</v>
      </c>
      <c r="CY28" s="1032"/>
      <c r="CZ28" s="1055" t="s">
        <v>1169</v>
      </c>
      <c r="DA28" s="1056"/>
      <c r="DB28" s="1057"/>
      <c r="DC28" s="1050" t="s">
        <v>1310</v>
      </c>
      <c r="DD28" s="1050" t="s">
        <v>1170</v>
      </c>
      <c r="DE28" s="1053" t="s">
        <v>261</v>
      </c>
      <c r="DF28" s="1049" t="s">
        <v>1163</v>
      </c>
      <c r="DG28" s="1049"/>
      <c r="DH28" s="1049"/>
      <c r="DI28" s="1049" t="s">
        <v>1164</v>
      </c>
      <c r="DJ28" s="996" t="s">
        <v>264</v>
      </c>
      <c r="DK28" s="1049" t="s">
        <v>1167</v>
      </c>
      <c r="DL28" s="1048" t="s">
        <v>1309</v>
      </c>
      <c r="DM28" s="1032"/>
      <c r="DN28" s="644" t="s">
        <v>1169</v>
      </c>
      <c r="DO28" s="1050" t="s">
        <v>1310</v>
      </c>
      <c r="DP28" s="1050" t="s">
        <v>1170</v>
      </c>
      <c r="DQ28" s="1049" t="s">
        <v>261</v>
      </c>
      <c r="DR28" s="1049" t="s">
        <v>1163</v>
      </c>
      <c r="DS28" s="1049"/>
      <c r="DT28" s="1049"/>
      <c r="DU28" s="1049" t="s">
        <v>1164</v>
      </c>
      <c r="DV28" s="1027" t="s">
        <v>264</v>
      </c>
      <c r="DW28" s="1049" t="s">
        <v>1167</v>
      </c>
      <c r="DX28" s="1048" t="s">
        <v>1309</v>
      </c>
      <c r="DY28" s="1032"/>
      <c r="DZ28" s="644" t="s">
        <v>1169</v>
      </c>
      <c r="EA28" s="1050" t="s">
        <v>1311</v>
      </c>
      <c r="EB28" s="1050" t="s">
        <v>1170</v>
      </c>
      <c r="EC28" s="1053" t="s">
        <v>261</v>
      </c>
      <c r="ED28" s="1049" t="s">
        <v>1163</v>
      </c>
      <c r="EE28" s="1049"/>
      <c r="EF28" s="1049"/>
      <c r="EG28" s="1049" t="s">
        <v>1164</v>
      </c>
      <c r="EH28" s="996" t="s">
        <v>264</v>
      </c>
      <c r="EI28" s="1049" t="s">
        <v>1167</v>
      </c>
      <c r="EJ28" s="1048" t="s">
        <v>1309</v>
      </c>
      <c r="EK28" s="1032"/>
      <c r="EL28" s="644" t="s">
        <v>1169</v>
      </c>
      <c r="EM28" s="1050" t="s">
        <v>1311</v>
      </c>
      <c r="EN28" s="1050" t="s">
        <v>1170</v>
      </c>
      <c r="EO28" s="1051" t="s">
        <v>261</v>
      </c>
      <c r="EP28" s="1049" t="s">
        <v>1163</v>
      </c>
      <c r="EQ28" s="1049"/>
      <c r="ER28" s="1049"/>
      <c r="ES28" s="1051" t="s">
        <v>1164</v>
      </c>
      <c r="ET28" s="1052" t="s">
        <v>264</v>
      </c>
      <c r="EU28" s="1051" t="s">
        <v>1167</v>
      </c>
      <c r="EV28" s="1048" t="s">
        <v>1309</v>
      </c>
      <c r="EW28" s="1032"/>
      <c r="EX28" s="644" t="s">
        <v>1169</v>
      </c>
      <c r="EY28" s="1049" t="s">
        <v>1310</v>
      </c>
      <c r="EZ28" s="1066"/>
    </row>
    <row r="29" spans="1:157" s="156" customFormat="1" ht="51" customHeight="1">
      <c r="B29" s="1042"/>
      <c r="C29" s="1043"/>
      <c r="D29" s="155" t="s">
        <v>1313</v>
      </c>
      <c r="E29" s="155" t="s">
        <v>1314</v>
      </c>
      <c r="F29" s="155" t="s">
        <v>1315</v>
      </c>
      <c r="G29" s="155" t="s">
        <v>1316</v>
      </c>
      <c r="H29" s="155" t="s">
        <v>1317</v>
      </c>
      <c r="I29" s="155" t="s">
        <v>1318</v>
      </c>
      <c r="J29" s="1028"/>
      <c r="K29" s="155" t="s">
        <v>1319</v>
      </c>
      <c r="L29" s="155" t="s">
        <v>1320</v>
      </c>
      <c r="M29" s="155" t="s">
        <v>1321</v>
      </c>
      <c r="N29" s="155" t="s">
        <v>1322</v>
      </c>
      <c r="O29" s="1051"/>
      <c r="P29" s="155" t="s">
        <v>1323</v>
      </c>
      <c r="Q29" s="493" t="s">
        <v>1324</v>
      </c>
      <c r="R29" s="155" t="s">
        <v>1325</v>
      </c>
      <c r="S29" s="1011"/>
      <c r="T29" s="996"/>
      <c r="U29" s="628" t="s">
        <v>1326</v>
      </c>
      <c r="V29" s="142" t="s">
        <v>1327</v>
      </c>
      <c r="W29" s="155" t="s">
        <v>1328</v>
      </c>
      <c r="X29" s="155" t="s">
        <v>1329</v>
      </c>
      <c r="Y29" s="155" t="s">
        <v>1322</v>
      </c>
      <c r="Z29" s="493" t="s">
        <v>569</v>
      </c>
      <c r="AA29" s="493" t="s">
        <v>12</v>
      </c>
      <c r="AB29" s="141" t="s">
        <v>1330</v>
      </c>
      <c r="AC29" s="155" t="s">
        <v>1331</v>
      </c>
      <c r="AD29" s="155" t="s">
        <v>1322</v>
      </c>
      <c r="AE29" s="1051"/>
      <c r="AF29" s="1051"/>
      <c r="AG29" s="1054"/>
      <c r="AH29" s="493" t="s">
        <v>419</v>
      </c>
      <c r="AI29" s="493" t="s">
        <v>422</v>
      </c>
      <c r="AJ29" s="155" t="s">
        <v>1172</v>
      </c>
      <c r="AK29" s="1049"/>
      <c r="AL29" s="996"/>
      <c r="AM29" s="1049"/>
      <c r="AN29" s="493" t="s">
        <v>569</v>
      </c>
      <c r="AO29" s="493" t="s">
        <v>12</v>
      </c>
      <c r="AP29" s="627" t="s">
        <v>1330</v>
      </c>
      <c r="AQ29" s="1051"/>
      <c r="AR29" s="1051"/>
      <c r="AS29" s="1049"/>
      <c r="AT29" s="493" t="s">
        <v>419</v>
      </c>
      <c r="AU29" s="493" t="s">
        <v>422</v>
      </c>
      <c r="AV29" s="155" t="s">
        <v>1172</v>
      </c>
      <c r="AW29" s="1049"/>
      <c r="AX29" s="1051"/>
      <c r="AY29" s="1049"/>
      <c r="AZ29" s="493" t="s">
        <v>569</v>
      </c>
      <c r="BA29" s="493" t="s">
        <v>12</v>
      </c>
      <c r="BB29" s="627" t="s">
        <v>1330</v>
      </c>
      <c r="BC29" s="1051"/>
      <c r="BD29" s="1051"/>
      <c r="BE29" s="1054"/>
      <c r="BF29" s="493" t="s">
        <v>419</v>
      </c>
      <c r="BG29" s="493" t="s">
        <v>422</v>
      </c>
      <c r="BH29" s="155" t="s">
        <v>1172</v>
      </c>
      <c r="BI29" s="1049"/>
      <c r="BJ29" s="1028"/>
      <c r="BK29" s="1049"/>
      <c r="BL29" s="493" t="s">
        <v>569</v>
      </c>
      <c r="BM29" s="493" t="s">
        <v>12</v>
      </c>
      <c r="BN29" s="627" t="s">
        <v>1330</v>
      </c>
      <c r="BO29" s="1051"/>
      <c r="BP29" s="1051"/>
      <c r="BQ29" s="1049"/>
      <c r="BR29" s="493" t="s">
        <v>419</v>
      </c>
      <c r="BS29" s="493" t="s">
        <v>422</v>
      </c>
      <c r="BT29" s="155" t="s">
        <v>1172</v>
      </c>
      <c r="BU29" s="1049"/>
      <c r="BV29" s="1028"/>
      <c r="BW29" s="1049"/>
      <c r="BX29" s="493" t="s">
        <v>569</v>
      </c>
      <c r="BY29" s="493" t="s">
        <v>12</v>
      </c>
      <c r="BZ29" s="627" t="s">
        <v>1330</v>
      </c>
      <c r="CA29" s="1049"/>
      <c r="CB29" s="155" t="s">
        <v>1313</v>
      </c>
      <c r="CC29" s="155" t="s">
        <v>1314</v>
      </c>
      <c r="CD29" s="155" t="s">
        <v>1315</v>
      </c>
      <c r="CE29" s="155" t="s">
        <v>1316</v>
      </c>
      <c r="CF29" s="155" t="s">
        <v>1317</v>
      </c>
      <c r="CG29" s="155" t="s">
        <v>1318</v>
      </c>
      <c r="CH29" s="1028"/>
      <c r="CI29" s="155" t="s">
        <v>1319</v>
      </c>
      <c r="CJ29" s="155" t="s">
        <v>1320</v>
      </c>
      <c r="CK29" s="155" t="s">
        <v>1321</v>
      </c>
      <c r="CL29" s="155" t="s">
        <v>1322</v>
      </c>
      <c r="CM29" s="1051"/>
      <c r="CN29" s="155" t="s">
        <v>1323</v>
      </c>
      <c r="CO29" s="493" t="s">
        <v>1324</v>
      </c>
      <c r="CP29" s="155" t="s">
        <v>1325</v>
      </c>
      <c r="CQ29" s="1011"/>
      <c r="CR29" s="996"/>
      <c r="CS29" s="493" t="s">
        <v>1326</v>
      </c>
      <c r="CT29" s="155" t="s">
        <v>1327</v>
      </c>
      <c r="CU29" s="155" t="s">
        <v>1328</v>
      </c>
      <c r="CV29" s="155" t="s">
        <v>1329</v>
      </c>
      <c r="CW29" s="155" t="s">
        <v>1322</v>
      </c>
      <c r="CX29" s="493" t="s">
        <v>569</v>
      </c>
      <c r="CY29" s="493" t="s">
        <v>12</v>
      </c>
      <c r="CZ29" s="141" t="s">
        <v>1330</v>
      </c>
      <c r="DA29" s="155" t="s">
        <v>1331</v>
      </c>
      <c r="DB29" s="155" t="s">
        <v>1322</v>
      </c>
      <c r="DC29" s="1051"/>
      <c r="DD29" s="1051"/>
      <c r="DE29" s="1054"/>
      <c r="DF29" s="493" t="s">
        <v>419</v>
      </c>
      <c r="DG29" s="493" t="s">
        <v>422</v>
      </c>
      <c r="DH29" s="155" t="s">
        <v>1172</v>
      </c>
      <c r="DI29" s="1049"/>
      <c r="DJ29" s="996"/>
      <c r="DK29" s="1049"/>
      <c r="DL29" s="493" t="s">
        <v>569</v>
      </c>
      <c r="DM29" s="493" t="s">
        <v>12</v>
      </c>
      <c r="DN29" s="627" t="s">
        <v>1330</v>
      </c>
      <c r="DO29" s="1051"/>
      <c r="DP29" s="1051"/>
      <c r="DQ29" s="1049"/>
      <c r="DR29" s="493" t="s">
        <v>419</v>
      </c>
      <c r="DS29" s="493" t="s">
        <v>422</v>
      </c>
      <c r="DT29" s="155" t="s">
        <v>1172</v>
      </c>
      <c r="DU29" s="1049"/>
      <c r="DV29" s="1028"/>
      <c r="DW29" s="1049"/>
      <c r="DX29" s="493" t="s">
        <v>569</v>
      </c>
      <c r="DY29" s="493" t="s">
        <v>12</v>
      </c>
      <c r="DZ29" s="627" t="s">
        <v>1330</v>
      </c>
      <c r="EA29" s="1051"/>
      <c r="EB29" s="1051"/>
      <c r="EC29" s="1054"/>
      <c r="ED29" s="493" t="s">
        <v>419</v>
      </c>
      <c r="EE29" s="493" t="s">
        <v>422</v>
      </c>
      <c r="EF29" s="155" t="s">
        <v>1172</v>
      </c>
      <c r="EG29" s="1049"/>
      <c r="EH29" s="996"/>
      <c r="EI29" s="1049"/>
      <c r="EJ29" s="493" t="s">
        <v>569</v>
      </c>
      <c r="EK29" s="493" t="s">
        <v>12</v>
      </c>
      <c r="EL29" s="627" t="s">
        <v>1330</v>
      </c>
      <c r="EM29" s="1051"/>
      <c r="EN29" s="1051"/>
      <c r="EO29" s="1049"/>
      <c r="EP29" s="493" t="s">
        <v>419</v>
      </c>
      <c r="EQ29" s="493" t="s">
        <v>422</v>
      </c>
      <c r="ER29" s="155" t="s">
        <v>1172</v>
      </c>
      <c r="ES29" s="1049"/>
      <c r="ET29" s="1028"/>
      <c r="EU29" s="1049"/>
      <c r="EV29" s="493" t="s">
        <v>569</v>
      </c>
      <c r="EW29" s="493" t="s">
        <v>12</v>
      </c>
      <c r="EX29" s="627" t="s">
        <v>1330</v>
      </c>
      <c r="EY29" s="1049"/>
      <c r="EZ29" s="1051"/>
    </row>
    <row r="30" spans="1:157" ht="12.75" customHeight="1">
      <c r="B30" s="1044"/>
      <c r="C30" s="1045"/>
      <c r="D30" s="157" t="s">
        <v>1174</v>
      </c>
      <c r="E30" s="157" t="s">
        <v>1174</v>
      </c>
      <c r="F30" s="157" t="s">
        <v>1174</v>
      </c>
      <c r="G30" s="157" t="s">
        <v>1174</v>
      </c>
      <c r="H30" s="157" t="s">
        <v>1174</v>
      </c>
      <c r="I30" s="157" t="s">
        <v>1174</v>
      </c>
      <c r="J30" s="157" t="s">
        <v>1174</v>
      </c>
      <c r="K30" s="157" t="s">
        <v>1174</v>
      </c>
      <c r="L30" s="157" t="s">
        <v>1174</v>
      </c>
      <c r="M30" s="157" t="s">
        <v>1174</v>
      </c>
      <c r="N30" s="157" t="s">
        <v>1174</v>
      </c>
      <c r="O30" s="157" t="s">
        <v>1174</v>
      </c>
      <c r="P30" s="157" t="s">
        <v>1174</v>
      </c>
      <c r="Q30" s="157"/>
      <c r="R30" s="157" t="s">
        <v>1174</v>
      </c>
      <c r="S30" s="157" t="s">
        <v>1174</v>
      </c>
      <c r="T30" s="157" t="s">
        <v>1174</v>
      </c>
      <c r="U30" s="157" t="s">
        <v>1174</v>
      </c>
      <c r="V30" s="157" t="s">
        <v>1174</v>
      </c>
      <c r="W30" s="157" t="s">
        <v>1174</v>
      </c>
      <c r="X30" s="157" t="s">
        <v>1174</v>
      </c>
      <c r="Y30" s="157" t="s">
        <v>1174</v>
      </c>
      <c r="Z30" s="157" t="s">
        <v>1174</v>
      </c>
      <c r="AA30" s="157" t="s">
        <v>1174</v>
      </c>
      <c r="AB30" s="157" t="s">
        <v>1174</v>
      </c>
      <c r="AC30" s="157" t="s">
        <v>1174</v>
      </c>
      <c r="AD30" s="157" t="s">
        <v>1174</v>
      </c>
      <c r="AE30" s="157" t="s">
        <v>1174</v>
      </c>
      <c r="AF30" s="157" t="s">
        <v>1174</v>
      </c>
      <c r="AG30" s="157" t="s">
        <v>1174</v>
      </c>
      <c r="AH30" s="157" t="s">
        <v>1174</v>
      </c>
      <c r="AI30" s="157" t="s">
        <v>1174</v>
      </c>
      <c r="AJ30" s="157" t="s">
        <v>1174</v>
      </c>
      <c r="AK30" s="157" t="s">
        <v>1174</v>
      </c>
      <c r="AL30" s="157" t="s">
        <v>1174</v>
      </c>
      <c r="AM30" s="157" t="s">
        <v>1174</v>
      </c>
      <c r="AN30" s="157" t="s">
        <v>1174</v>
      </c>
      <c r="AO30" s="157" t="s">
        <v>1174</v>
      </c>
      <c r="AP30" s="157" t="s">
        <v>1174</v>
      </c>
      <c r="AQ30" s="157" t="s">
        <v>1174</v>
      </c>
      <c r="AR30" s="157" t="s">
        <v>1174</v>
      </c>
      <c r="AS30" s="157" t="s">
        <v>1174</v>
      </c>
      <c r="AT30" s="157" t="s">
        <v>1174</v>
      </c>
      <c r="AU30" s="157" t="s">
        <v>1174</v>
      </c>
      <c r="AV30" s="157" t="s">
        <v>1174</v>
      </c>
      <c r="AW30" s="157" t="s">
        <v>1174</v>
      </c>
      <c r="AX30" s="157" t="s">
        <v>1174</v>
      </c>
      <c r="AY30" s="157" t="s">
        <v>1174</v>
      </c>
      <c r="AZ30" s="611" t="s">
        <v>1174</v>
      </c>
      <c r="BA30" s="611" t="s">
        <v>1174</v>
      </c>
      <c r="BB30" s="611" t="s">
        <v>1174</v>
      </c>
      <c r="BC30" s="157" t="s">
        <v>1174</v>
      </c>
      <c r="BD30" s="157" t="s">
        <v>1174</v>
      </c>
      <c r="BE30" s="157" t="s">
        <v>1174</v>
      </c>
      <c r="BF30" s="157" t="s">
        <v>1174</v>
      </c>
      <c r="BG30" s="157" t="s">
        <v>1174</v>
      </c>
      <c r="BH30" s="157" t="s">
        <v>1174</v>
      </c>
      <c r="BI30" s="157" t="s">
        <v>1174</v>
      </c>
      <c r="BJ30" s="157" t="s">
        <v>1174</v>
      </c>
      <c r="BK30" s="157" t="s">
        <v>1174</v>
      </c>
      <c r="BL30" s="611" t="s">
        <v>1174</v>
      </c>
      <c r="BM30" s="611" t="s">
        <v>1174</v>
      </c>
      <c r="BN30" s="611" t="s">
        <v>1174</v>
      </c>
      <c r="BO30" s="157" t="s">
        <v>1174</v>
      </c>
      <c r="BP30" s="157" t="s">
        <v>1174</v>
      </c>
      <c r="BQ30" s="157" t="s">
        <v>1174</v>
      </c>
      <c r="BR30" s="157" t="s">
        <v>1174</v>
      </c>
      <c r="BS30" s="157" t="s">
        <v>1174</v>
      </c>
      <c r="BT30" s="157" t="s">
        <v>1174</v>
      </c>
      <c r="BU30" s="157" t="s">
        <v>1174</v>
      </c>
      <c r="BV30" s="157" t="s">
        <v>1174</v>
      </c>
      <c r="BW30" s="157" t="s">
        <v>1174</v>
      </c>
      <c r="BX30" s="611" t="s">
        <v>1174</v>
      </c>
      <c r="BY30" s="611" t="s">
        <v>1174</v>
      </c>
      <c r="BZ30" s="611" t="s">
        <v>1174</v>
      </c>
      <c r="CA30" s="157" t="s">
        <v>1174</v>
      </c>
      <c r="CB30" s="157" t="s">
        <v>1174</v>
      </c>
      <c r="CC30" s="157" t="s">
        <v>1174</v>
      </c>
      <c r="CD30" s="157" t="s">
        <v>1174</v>
      </c>
      <c r="CE30" s="157" t="s">
        <v>1174</v>
      </c>
      <c r="CF30" s="157" t="s">
        <v>1174</v>
      </c>
      <c r="CG30" s="157" t="s">
        <v>1174</v>
      </c>
      <c r="CH30" s="157" t="s">
        <v>1174</v>
      </c>
      <c r="CI30" s="157" t="s">
        <v>1174</v>
      </c>
      <c r="CJ30" s="157" t="s">
        <v>1174</v>
      </c>
      <c r="CK30" s="157" t="s">
        <v>1174</v>
      </c>
      <c r="CL30" s="157" t="s">
        <v>1174</v>
      </c>
      <c r="CM30" s="157" t="s">
        <v>1174</v>
      </c>
      <c r="CN30" s="157" t="s">
        <v>1174</v>
      </c>
      <c r="CO30" s="157" t="s">
        <v>1174</v>
      </c>
      <c r="CP30" s="157" t="s">
        <v>1174</v>
      </c>
      <c r="CQ30" s="157" t="s">
        <v>1174</v>
      </c>
      <c r="CR30" s="157" t="s">
        <v>1174</v>
      </c>
      <c r="CS30" s="157" t="s">
        <v>1174</v>
      </c>
      <c r="CT30" s="157"/>
      <c r="CU30" s="157" t="s">
        <v>1174</v>
      </c>
      <c r="CV30" s="157" t="s">
        <v>1174</v>
      </c>
      <c r="CW30" s="157" t="s">
        <v>1174</v>
      </c>
      <c r="CX30" s="157" t="s">
        <v>1174</v>
      </c>
      <c r="CY30" s="157" t="s">
        <v>1174</v>
      </c>
      <c r="CZ30" s="157" t="s">
        <v>1174</v>
      </c>
      <c r="DA30" s="157" t="s">
        <v>1174</v>
      </c>
      <c r="DB30" s="157" t="s">
        <v>1174</v>
      </c>
      <c r="DC30" s="157" t="s">
        <v>1174</v>
      </c>
      <c r="DD30" s="157" t="s">
        <v>1174</v>
      </c>
      <c r="DE30" s="157" t="s">
        <v>1174</v>
      </c>
      <c r="DF30" s="157" t="s">
        <v>1174</v>
      </c>
      <c r="DG30" s="157" t="s">
        <v>1174</v>
      </c>
      <c r="DH30" s="157" t="s">
        <v>1174</v>
      </c>
      <c r="DI30" s="157" t="s">
        <v>1174</v>
      </c>
      <c r="DJ30" s="157" t="s">
        <v>1174</v>
      </c>
      <c r="DK30" s="157" t="s">
        <v>1174</v>
      </c>
      <c r="DL30" s="611" t="s">
        <v>1174</v>
      </c>
      <c r="DM30" s="611" t="s">
        <v>1174</v>
      </c>
      <c r="DN30" s="611" t="s">
        <v>1174</v>
      </c>
      <c r="DO30" s="157" t="s">
        <v>1174</v>
      </c>
      <c r="DP30" s="157" t="s">
        <v>1174</v>
      </c>
      <c r="DQ30" s="157" t="s">
        <v>1174</v>
      </c>
      <c r="DR30" s="157" t="s">
        <v>1174</v>
      </c>
      <c r="DS30" s="157" t="s">
        <v>1174</v>
      </c>
      <c r="DT30" s="157" t="s">
        <v>1174</v>
      </c>
      <c r="DU30" s="157" t="s">
        <v>1174</v>
      </c>
      <c r="DV30" s="157" t="s">
        <v>1174</v>
      </c>
      <c r="DW30" s="157" t="s">
        <v>1174</v>
      </c>
      <c r="DX30" s="611" t="s">
        <v>1174</v>
      </c>
      <c r="DY30" s="611" t="s">
        <v>1174</v>
      </c>
      <c r="DZ30" s="611" t="s">
        <v>1174</v>
      </c>
      <c r="EA30" s="157" t="s">
        <v>1174</v>
      </c>
      <c r="EB30" s="157" t="s">
        <v>1174</v>
      </c>
      <c r="EC30" s="157" t="s">
        <v>1174</v>
      </c>
      <c r="ED30" s="157" t="s">
        <v>1174</v>
      </c>
      <c r="EE30" s="157" t="s">
        <v>1174</v>
      </c>
      <c r="EF30" s="157" t="s">
        <v>1174</v>
      </c>
      <c r="EG30" s="157" t="s">
        <v>1174</v>
      </c>
      <c r="EH30" s="157" t="s">
        <v>1174</v>
      </c>
      <c r="EI30" s="157" t="s">
        <v>1174</v>
      </c>
      <c r="EJ30" s="611" t="s">
        <v>1174</v>
      </c>
      <c r="EK30" s="611" t="s">
        <v>1174</v>
      </c>
      <c r="EL30" s="611" t="s">
        <v>1174</v>
      </c>
      <c r="EM30" s="157" t="s">
        <v>1174</v>
      </c>
      <c r="EN30" s="157" t="s">
        <v>1174</v>
      </c>
      <c r="EO30" s="157" t="s">
        <v>1174</v>
      </c>
      <c r="EP30" s="157" t="s">
        <v>1174</v>
      </c>
      <c r="EQ30" s="157" t="s">
        <v>1174</v>
      </c>
      <c r="ER30" s="157" t="s">
        <v>1174</v>
      </c>
      <c r="ES30" s="157" t="s">
        <v>1174</v>
      </c>
      <c r="ET30" s="157" t="s">
        <v>1174</v>
      </c>
      <c r="EU30" s="157" t="s">
        <v>1174</v>
      </c>
      <c r="EV30" s="611" t="s">
        <v>1174</v>
      </c>
      <c r="EW30" s="611" t="s">
        <v>1174</v>
      </c>
      <c r="EX30" s="611" t="s">
        <v>1174</v>
      </c>
      <c r="EY30" s="157" t="s">
        <v>1174</v>
      </c>
      <c r="EZ30" s="157" t="s">
        <v>1174</v>
      </c>
    </row>
    <row r="31" spans="1:157" ht="27" customHeight="1">
      <c r="B31" s="639" t="s">
        <v>1339</v>
      </c>
      <c r="C31" s="122" t="s">
        <v>1340</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5">
        <f t="shared" ref="AE31:AE40" si="0">SUM(D31:AD31)</f>
        <v>0</v>
      </c>
      <c r="AF31" s="144"/>
      <c r="AG31" s="144"/>
      <c r="AH31" s="144"/>
      <c r="AI31" s="144"/>
      <c r="AJ31" s="144"/>
      <c r="AK31" s="144"/>
      <c r="AL31" s="144"/>
      <c r="AM31" s="144"/>
      <c r="AN31" s="144"/>
      <c r="AO31" s="144"/>
      <c r="AP31" s="144"/>
      <c r="AQ31" s="145">
        <f t="shared" ref="AQ31:AQ40" si="1">SUM(AF31:AP31)</f>
        <v>0</v>
      </c>
      <c r="AR31" s="144"/>
      <c r="AS31" s="144"/>
      <c r="AT31" s="144"/>
      <c r="AU31" s="144"/>
      <c r="AV31" s="144"/>
      <c r="AW31" s="144"/>
      <c r="AX31" s="144"/>
      <c r="AY31" s="144"/>
      <c r="AZ31" s="144"/>
      <c r="BA31" s="144"/>
      <c r="BB31" s="144"/>
      <c r="BC31" s="145">
        <f t="shared" ref="BC31:BC40" si="2">SUM(AR31:BB31)</f>
        <v>0</v>
      </c>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5">
        <f t="shared" ref="DC31:DC40" si="3">SUM(CB31:DB31)</f>
        <v>0</v>
      </c>
      <c r="DD31" s="144"/>
      <c r="DE31" s="144"/>
      <c r="DF31" s="144"/>
      <c r="DG31" s="144"/>
      <c r="DH31" s="144"/>
      <c r="DI31" s="144"/>
      <c r="DJ31" s="144"/>
      <c r="DK31" s="144"/>
      <c r="DL31" s="144"/>
      <c r="DM31" s="144"/>
      <c r="DN31" s="144"/>
      <c r="DO31" s="145">
        <f t="shared" ref="DO31:DO40" si="4">SUM(DD31:DN31)</f>
        <v>0</v>
      </c>
      <c r="DP31" s="144"/>
      <c r="DQ31" s="144"/>
      <c r="DR31" s="144"/>
      <c r="DS31" s="144"/>
      <c r="DT31" s="144"/>
      <c r="DU31" s="144"/>
      <c r="DV31" s="144"/>
      <c r="DW31" s="144"/>
      <c r="DX31" s="144"/>
      <c r="DY31" s="144"/>
      <c r="DZ31" s="144"/>
      <c r="EA31" s="145">
        <f t="shared" ref="EA31:EA40" si="5">SUM(DP31:DZ31)</f>
        <v>0</v>
      </c>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45">
        <f t="shared" ref="EZ31:EZ40" si="6">SUM(AE31,AQ31,BC31,BO31,CA31,DC31,DO31,EA31,EM31,EY31)</f>
        <v>0</v>
      </c>
    </row>
    <row r="32" spans="1:157" ht="27" customHeight="1">
      <c r="A32" s="645"/>
      <c r="B32" s="639" t="s">
        <v>1341</v>
      </c>
      <c r="C32" s="122" t="s">
        <v>1101</v>
      </c>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5">
        <f t="shared" si="0"/>
        <v>0</v>
      </c>
      <c r="AF32" s="144"/>
      <c r="AG32" s="144"/>
      <c r="AH32" s="144"/>
      <c r="AI32" s="144"/>
      <c r="AJ32" s="144"/>
      <c r="AK32" s="144"/>
      <c r="AL32" s="144"/>
      <c r="AM32" s="144"/>
      <c r="AN32" s="144"/>
      <c r="AO32" s="144"/>
      <c r="AP32" s="144"/>
      <c r="AQ32" s="145">
        <f t="shared" si="1"/>
        <v>0</v>
      </c>
      <c r="AR32" s="144"/>
      <c r="AS32" s="144"/>
      <c r="AT32" s="144"/>
      <c r="AU32" s="144"/>
      <c r="AV32" s="144"/>
      <c r="AW32" s="144"/>
      <c r="AX32" s="144"/>
      <c r="AY32" s="144"/>
      <c r="AZ32" s="144"/>
      <c r="BA32" s="144"/>
      <c r="BB32" s="144"/>
      <c r="BC32" s="145">
        <f t="shared" si="2"/>
        <v>0</v>
      </c>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5">
        <f t="shared" si="3"/>
        <v>0</v>
      </c>
      <c r="DD32" s="144"/>
      <c r="DE32" s="144"/>
      <c r="DF32" s="144"/>
      <c r="DG32" s="144"/>
      <c r="DH32" s="144"/>
      <c r="DI32" s="144"/>
      <c r="DJ32" s="144"/>
      <c r="DK32" s="144"/>
      <c r="DL32" s="144"/>
      <c r="DM32" s="144"/>
      <c r="DN32" s="144"/>
      <c r="DO32" s="145">
        <f t="shared" si="4"/>
        <v>0</v>
      </c>
      <c r="DP32" s="144"/>
      <c r="DQ32" s="144"/>
      <c r="DR32" s="144"/>
      <c r="DS32" s="144"/>
      <c r="DT32" s="144"/>
      <c r="DU32" s="144"/>
      <c r="DV32" s="144"/>
      <c r="DW32" s="144"/>
      <c r="DX32" s="144"/>
      <c r="DY32" s="144"/>
      <c r="DZ32" s="144"/>
      <c r="EA32" s="145">
        <f t="shared" si="5"/>
        <v>0</v>
      </c>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45">
        <f t="shared" si="6"/>
        <v>0</v>
      </c>
    </row>
    <row r="33" spans="2:156" ht="27" customHeight="1">
      <c r="B33" s="639" t="s">
        <v>1342</v>
      </c>
      <c r="C33" s="122" t="s">
        <v>1102</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5">
        <f t="shared" si="0"/>
        <v>0</v>
      </c>
      <c r="AF33" s="144"/>
      <c r="AG33" s="144"/>
      <c r="AH33" s="144"/>
      <c r="AI33" s="144"/>
      <c r="AJ33" s="144"/>
      <c r="AK33" s="144"/>
      <c r="AL33" s="144"/>
      <c r="AM33" s="144"/>
      <c r="AN33" s="144"/>
      <c r="AO33" s="144"/>
      <c r="AP33" s="144"/>
      <c r="AQ33" s="145">
        <f t="shared" si="1"/>
        <v>0</v>
      </c>
      <c r="AR33" s="144"/>
      <c r="AS33" s="144"/>
      <c r="AT33" s="144"/>
      <c r="AU33" s="144"/>
      <c r="AV33" s="144"/>
      <c r="AW33" s="144"/>
      <c r="AX33" s="144"/>
      <c r="AY33" s="144"/>
      <c r="AZ33" s="144"/>
      <c r="BA33" s="144"/>
      <c r="BB33" s="144"/>
      <c r="BC33" s="145">
        <f t="shared" si="2"/>
        <v>0</v>
      </c>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5">
        <f t="shared" si="3"/>
        <v>0</v>
      </c>
      <c r="DD33" s="144"/>
      <c r="DE33" s="144"/>
      <c r="DF33" s="144"/>
      <c r="DG33" s="144"/>
      <c r="DH33" s="144"/>
      <c r="DI33" s="144"/>
      <c r="DJ33" s="144"/>
      <c r="DK33" s="144"/>
      <c r="DL33" s="144"/>
      <c r="DM33" s="144"/>
      <c r="DN33" s="144"/>
      <c r="DO33" s="145">
        <f t="shared" si="4"/>
        <v>0</v>
      </c>
      <c r="DP33" s="144"/>
      <c r="DQ33" s="144"/>
      <c r="DR33" s="144"/>
      <c r="DS33" s="144"/>
      <c r="DT33" s="144"/>
      <c r="DU33" s="144"/>
      <c r="DV33" s="144"/>
      <c r="DW33" s="144"/>
      <c r="DX33" s="144"/>
      <c r="DY33" s="144"/>
      <c r="DZ33" s="144"/>
      <c r="EA33" s="145">
        <f t="shared" si="5"/>
        <v>0</v>
      </c>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45">
        <f t="shared" si="6"/>
        <v>0</v>
      </c>
    </row>
    <row r="34" spans="2:156" ht="27" customHeight="1">
      <c r="B34" s="639" t="s">
        <v>1343</v>
      </c>
      <c r="C34" s="122" t="s">
        <v>1103</v>
      </c>
      <c r="D34" s="145">
        <f t="shared" ref="D34:AD34" si="7">D36+D37+D35</f>
        <v>0</v>
      </c>
      <c r="E34" s="145">
        <f t="shared" si="7"/>
        <v>0</v>
      </c>
      <c r="F34" s="145">
        <f t="shared" si="7"/>
        <v>0</v>
      </c>
      <c r="G34" s="145">
        <f t="shared" si="7"/>
        <v>0</v>
      </c>
      <c r="H34" s="145">
        <f t="shared" si="7"/>
        <v>0</v>
      </c>
      <c r="I34" s="145">
        <f t="shared" si="7"/>
        <v>0</v>
      </c>
      <c r="J34" s="145">
        <f t="shared" si="7"/>
        <v>0</v>
      </c>
      <c r="K34" s="145">
        <f t="shared" si="7"/>
        <v>0</v>
      </c>
      <c r="L34" s="145">
        <f t="shared" si="7"/>
        <v>0</v>
      </c>
      <c r="M34" s="145">
        <f t="shared" si="7"/>
        <v>0</v>
      </c>
      <c r="N34" s="145">
        <f t="shared" si="7"/>
        <v>0</v>
      </c>
      <c r="O34" s="145">
        <f t="shared" si="7"/>
        <v>0</v>
      </c>
      <c r="P34" s="145">
        <f t="shared" si="7"/>
        <v>0</v>
      </c>
      <c r="Q34" s="145">
        <f t="shared" si="7"/>
        <v>0</v>
      </c>
      <c r="R34" s="145">
        <f t="shared" si="7"/>
        <v>0</v>
      </c>
      <c r="S34" s="145">
        <f t="shared" si="7"/>
        <v>0</v>
      </c>
      <c r="T34" s="145">
        <f t="shared" si="7"/>
        <v>0</v>
      </c>
      <c r="U34" s="145">
        <f t="shared" si="7"/>
        <v>0</v>
      </c>
      <c r="V34" s="145">
        <f t="shared" si="7"/>
        <v>0</v>
      </c>
      <c r="W34" s="145">
        <f t="shared" si="7"/>
        <v>0</v>
      </c>
      <c r="X34" s="145">
        <f t="shared" si="7"/>
        <v>0</v>
      </c>
      <c r="Y34" s="145">
        <f t="shared" si="7"/>
        <v>0</v>
      </c>
      <c r="Z34" s="145">
        <f t="shared" si="7"/>
        <v>0</v>
      </c>
      <c r="AA34" s="145">
        <f t="shared" si="7"/>
        <v>0</v>
      </c>
      <c r="AB34" s="145">
        <f t="shared" si="7"/>
        <v>0</v>
      </c>
      <c r="AC34" s="145">
        <f t="shared" si="7"/>
        <v>0</v>
      </c>
      <c r="AD34" s="145">
        <f t="shared" si="7"/>
        <v>0</v>
      </c>
      <c r="AE34" s="145">
        <f t="shared" si="0"/>
        <v>0</v>
      </c>
      <c r="AF34" s="145">
        <f t="shared" ref="AF34:AP34" si="8">AF36+AF37+AF35</f>
        <v>0</v>
      </c>
      <c r="AG34" s="145">
        <f t="shared" si="8"/>
        <v>0</v>
      </c>
      <c r="AH34" s="145">
        <f t="shared" si="8"/>
        <v>0</v>
      </c>
      <c r="AI34" s="145">
        <f t="shared" si="8"/>
        <v>0</v>
      </c>
      <c r="AJ34" s="145">
        <f t="shared" si="8"/>
        <v>0</v>
      </c>
      <c r="AK34" s="145">
        <f t="shared" si="8"/>
        <v>0</v>
      </c>
      <c r="AL34" s="145">
        <f t="shared" si="8"/>
        <v>0</v>
      </c>
      <c r="AM34" s="145">
        <f t="shared" si="8"/>
        <v>0</v>
      </c>
      <c r="AN34" s="145">
        <f t="shared" si="8"/>
        <v>0</v>
      </c>
      <c r="AO34" s="145">
        <f t="shared" si="8"/>
        <v>0</v>
      </c>
      <c r="AP34" s="145">
        <f t="shared" si="8"/>
        <v>0</v>
      </c>
      <c r="AQ34" s="145">
        <f t="shared" si="1"/>
        <v>0</v>
      </c>
      <c r="AR34" s="145">
        <f t="shared" ref="AR34:BB34" si="9">AR36+AR37+AR35</f>
        <v>0</v>
      </c>
      <c r="AS34" s="145">
        <f t="shared" si="9"/>
        <v>0</v>
      </c>
      <c r="AT34" s="145">
        <f t="shared" si="9"/>
        <v>0</v>
      </c>
      <c r="AU34" s="145">
        <f t="shared" si="9"/>
        <v>0</v>
      </c>
      <c r="AV34" s="145">
        <f t="shared" si="9"/>
        <v>0</v>
      </c>
      <c r="AW34" s="145">
        <f t="shared" si="9"/>
        <v>0</v>
      </c>
      <c r="AX34" s="145">
        <f t="shared" si="9"/>
        <v>0</v>
      </c>
      <c r="AY34" s="145">
        <f t="shared" si="9"/>
        <v>0</v>
      </c>
      <c r="AZ34" s="145">
        <f t="shared" si="9"/>
        <v>0</v>
      </c>
      <c r="BA34" s="145">
        <f t="shared" si="9"/>
        <v>0</v>
      </c>
      <c r="BB34" s="145">
        <f t="shared" si="9"/>
        <v>0</v>
      </c>
      <c r="BC34" s="145">
        <f t="shared" si="2"/>
        <v>0</v>
      </c>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45">
        <f t="shared" ref="CB34:DB34" si="10">CB36+CB37+CB35</f>
        <v>0</v>
      </c>
      <c r="CC34" s="145">
        <f t="shared" si="10"/>
        <v>0</v>
      </c>
      <c r="CD34" s="145">
        <f t="shared" si="10"/>
        <v>0</v>
      </c>
      <c r="CE34" s="145">
        <f t="shared" si="10"/>
        <v>0</v>
      </c>
      <c r="CF34" s="145">
        <f t="shared" si="10"/>
        <v>0</v>
      </c>
      <c r="CG34" s="145">
        <f t="shared" si="10"/>
        <v>0</v>
      </c>
      <c r="CH34" s="145">
        <f t="shared" si="10"/>
        <v>0</v>
      </c>
      <c r="CI34" s="145">
        <f t="shared" si="10"/>
        <v>0</v>
      </c>
      <c r="CJ34" s="145">
        <f t="shared" si="10"/>
        <v>0</v>
      </c>
      <c r="CK34" s="145">
        <f t="shared" si="10"/>
        <v>0</v>
      </c>
      <c r="CL34" s="145">
        <f t="shared" si="10"/>
        <v>0</v>
      </c>
      <c r="CM34" s="145">
        <f t="shared" si="10"/>
        <v>0</v>
      </c>
      <c r="CN34" s="145">
        <f t="shared" si="10"/>
        <v>0</v>
      </c>
      <c r="CO34" s="145">
        <f t="shared" si="10"/>
        <v>0</v>
      </c>
      <c r="CP34" s="145">
        <f t="shared" si="10"/>
        <v>0</v>
      </c>
      <c r="CQ34" s="145">
        <f t="shared" si="10"/>
        <v>0</v>
      </c>
      <c r="CR34" s="145">
        <f t="shared" si="10"/>
        <v>0</v>
      </c>
      <c r="CS34" s="145">
        <f t="shared" si="10"/>
        <v>0</v>
      </c>
      <c r="CT34" s="145">
        <f t="shared" si="10"/>
        <v>0</v>
      </c>
      <c r="CU34" s="145">
        <f t="shared" si="10"/>
        <v>0</v>
      </c>
      <c r="CV34" s="145">
        <f t="shared" si="10"/>
        <v>0</v>
      </c>
      <c r="CW34" s="145">
        <f t="shared" si="10"/>
        <v>0</v>
      </c>
      <c r="CX34" s="145">
        <f t="shared" si="10"/>
        <v>0</v>
      </c>
      <c r="CY34" s="145">
        <f t="shared" si="10"/>
        <v>0</v>
      </c>
      <c r="CZ34" s="145">
        <f t="shared" si="10"/>
        <v>0</v>
      </c>
      <c r="DA34" s="145">
        <f t="shared" si="10"/>
        <v>0</v>
      </c>
      <c r="DB34" s="145">
        <f t="shared" si="10"/>
        <v>0</v>
      </c>
      <c r="DC34" s="145">
        <f t="shared" si="3"/>
        <v>0</v>
      </c>
      <c r="DD34" s="145">
        <f t="shared" ref="DD34:DN34" si="11">DD36+DD37+DD35</f>
        <v>0</v>
      </c>
      <c r="DE34" s="145">
        <f t="shared" si="11"/>
        <v>0</v>
      </c>
      <c r="DF34" s="145">
        <f t="shared" si="11"/>
        <v>0</v>
      </c>
      <c r="DG34" s="145">
        <f t="shared" si="11"/>
        <v>0</v>
      </c>
      <c r="DH34" s="145">
        <f t="shared" si="11"/>
        <v>0</v>
      </c>
      <c r="DI34" s="145">
        <f t="shared" si="11"/>
        <v>0</v>
      </c>
      <c r="DJ34" s="145">
        <f t="shared" si="11"/>
        <v>0</v>
      </c>
      <c r="DK34" s="145">
        <f t="shared" si="11"/>
        <v>0</v>
      </c>
      <c r="DL34" s="145">
        <f t="shared" si="11"/>
        <v>0</v>
      </c>
      <c r="DM34" s="145">
        <f t="shared" si="11"/>
        <v>0</v>
      </c>
      <c r="DN34" s="145">
        <f t="shared" si="11"/>
        <v>0</v>
      </c>
      <c r="DO34" s="145">
        <f t="shared" si="4"/>
        <v>0</v>
      </c>
      <c r="DP34" s="145">
        <f t="shared" ref="DP34:DZ34" si="12">DP36+DP37+DP35</f>
        <v>0</v>
      </c>
      <c r="DQ34" s="145">
        <f t="shared" si="12"/>
        <v>0</v>
      </c>
      <c r="DR34" s="145">
        <f t="shared" si="12"/>
        <v>0</v>
      </c>
      <c r="DS34" s="145">
        <f t="shared" si="12"/>
        <v>0</v>
      </c>
      <c r="DT34" s="145">
        <f t="shared" si="12"/>
        <v>0</v>
      </c>
      <c r="DU34" s="145">
        <f t="shared" si="12"/>
        <v>0</v>
      </c>
      <c r="DV34" s="145">
        <f t="shared" si="12"/>
        <v>0</v>
      </c>
      <c r="DW34" s="145">
        <f t="shared" si="12"/>
        <v>0</v>
      </c>
      <c r="DX34" s="145">
        <f t="shared" si="12"/>
        <v>0</v>
      </c>
      <c r="DY34" s="145">
        <f t="shared" si="12"/>
        <v>0</v>
      </c>
      <c r="DZ34" s="145">
        <f t="shared" si="12"/>
        <v>0</v>
      </c>
      <c r="EA34" s="145">
        <f t="shared" si="5"/>
        <v>0</v>
      </c>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45">
        <f t="shared" si="6"/>
        <v>0</v>
      </c>
    </row>
    <row r="35" spans="2:156" ht="27" customHeight="1">
      <c r="B35" s="646" t="s">
        <v>1344</v>
      </c>
      <c r="C35" s="122" t="s">
        <v>1104</v>
      </c>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5">
        <f t="shared" si="0"/>
        <v>0</v>
      </c>
      <c r="AF35" s="144"/>
      <c r="AG35" s="144"/>
      <c r="AH35" s="144"/>
      <c r="AI35" s="144"/>
      <c r="AJ35" s="144"/>
      <c r="AK35" s="144"/>
      <c r="AL35" s="144"/>
      <c r="AM35" s="144"/>
      <c r="AN35" s="144"/>
      <c r="AO35" s="144"/>
      <c r="AP35" s="144"/>
      <c r="AQ35" s="145">
        <f t="shared" si="1"/>
        <v>0</v>
      </c>
      <c r="AR35" s="144"/>
      <c r="AS35" s="144"/>
      <c r="AT35" s="144"/>
      <c r="AU35" s="144"/>
      <c r="AV35" s="144"/>
      <c r="AW35" s="144"/>
      <c r="AX35" s="144"/>
      <c r="AY35" s="144"/>
      <c r="AZ35" s="144"/>
      <c r="BA35" s="144"/>
      <c r="BB35" s="144"/>
      <c r="BC35" s="145">
        <f t="shared" si="2"/>
        <v>0</v>
      </c>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5">
        <f t="shared" si="3"/>
        <v>0</v>
      </c>
      <c r="DD35" s="144"/>
      <c r="DE35" s="144"/>
      <c r="DF35" s="144"/>
      <c r="DG35" s="144"/>
      <c r="DH35" s="144"/>
      <c r="DI35" s="144"/>
      <c r="DJ35" s="144"/>
      <c r="DK35" s="144"/>
      <c r="DL35" s="144"/>
      <c r="DM35" s="144"/>
      <c r="DN35" s="144"/>
      <c r="DO35" s="145">
        <f t="shared" si="4"/>
        <v>0</v>
      </c>
      <c r="DP35" s="144"/>
      <c r="DQ35" s="144"/>
      <c r="DR35" s="144"/>
      <c r="DS35" s="144"/>
      <c r="DT35" s="144"/>
      <c r="DU35" s="144"/>
      <c r="DV35" s="144"/>
      <c r="DW35" s="144"/>
      <c r="DX35" s="144"/>
      <c r="DY35" s="144"/>
      <c r="DZ35" s="144"/>
      <c r="EA35" s="145">
        <f t="shared" si="5"/>
        <v>0</v>
      </c>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45">
        <f t="shared" si="6"/>
        <v>0</v>
      </c>
    </row>
    <row r="36" spans="2:156" ht="27" customHeight="1">
      <c r="B36" s="646" t="s">
        <v>1345</v>
      </c>
      <c r="C36" s="122" t="s">
        <v>1105</v>
      </c>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5">
        <f t="shared" si="0"/>
        <v>0</v>
      </c>
      <c r="AF36" s="144"/>
      <c r="AG36" s="144"/>
      <c r="AH36" s="144"/>
      <c r="AI36" s="144"/>
      <c r="AJ36" s="144"/>
      <c r="AK36" s="144"/>
      <c r="AL36" s="144"/>
      <c r="AM36" s="144"/>
      <c r="AN36" s="144"/>
      <c r="AO36" s="144"/>
      <c r="AP36" s="144"/>
      <c r="AQ36" s="145">
        <f t="shared" si="1"/>
        <v>0</v>
      </c>
      <c r="AR36" s="144"/>
      <c r="AS36" s="144"/>
      <c r="AT36" s="144"/>
      <c r="AU36" s="144"/>
      <c r="AV36" s="144"/>
      <c r="AW36" s="144"/>
      <c r="AX36" s="144"/>
      <c r="AY36" s="144"/>
      <c r="AZ36" s="144"/>
      <c r="BA36" s="144"/>
      <c r="BB36" s="144"/>
      <c r="BC36" s="145">
        <f t="shared" si="2"/>
        <v>0</v>
      </c>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5">
        <f t="shared" si="3"/>
        <v>0</v>
      </c>
      <c r="DD36" s="144"/>
      <c r="DE36" s="144"/>
      <c r="DF36" s="144"/>
      <c r="DG36" s="144"/>
      <c r="DH36" s="144"/>
      <c r="DI36" s="144"/>
      <c r="DJ36" s="144"/>
      <c r="DK36" s="144"/>
      <c r="DL36" s="144"/>
      <c r="DM36" s="144"/>
      <c r="DN36" s="144"/>
      <c r="DO36" s="145">
        <f t="shared" si="4"/>
        <v>0</v>
      </c>
      <c r="DP36" s="144"/>
      <c r="DQ36" s="144"/>
      <c r="DR36" s="144"/>
      <c r="DS36" s="144"/>
      <c r="DT36" s="144"/>
      <c r="DU36" s="144"/>
      <c r="DV36" s="144"/>
      <c r="DW36" s="144"/>
      <c r="DX36" s="144"/>
      <c r="DY36" s="144"/>
      <c r="DZ36" s="144"/>
      <c r="EA36" s="145">
        <f t="shared" si="5"/>
        <v>0</v>
      </c>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45">
        <f t="shared" si="6"/>
        <v>0</v>
      </c>
    </row>
    <row r="37" spans="2:156" ht="27" customHeight="1">
      <c r="B37" s="646" t="s">
        <v>1346</v>
      </c>
      <c r="C37" s="122" t="s">
        <v>1106</v>
      </c>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5">
        <f t="shared" si="0"/>
        <v>0</v>
      </c>
      <c r="AF37" s="144"/>
      <c r="AG37" s="144"/>
      <c r="AH37" s="144"/>
      <c r="AI37" s="144"/>
      <c r="AJ37" s="144"/>
      <c r="AK37" s="144"/>
      <c r="AL37" s="144"/>
      <c r="AM37" s="144"/>
      <c r="AN37" s="144"/>
      <c r="AO37" s="144"/>
      <c r="AP37" s="144"/>
      <c r="AQ37" s="145">
        <f t="shared" si="1"/>
        <v>0</v>
      </c>
      <c r="AR37" s="144"/>
      <c r="AS37" s="144"/>
      <c r="AT37" s="144"/>
      <c r="AU37" s="144"/>
      <c r="AV37" s="144"/>
      <c r="AW37" s="144"/>
      <c r="AX37" s="144"/>
      <c r="AY37" s="144"/>
      <c r="AZ37" s="144"/>
      <c r="BA37" s="144"/>
      <c r="BB37" s="144"/>
      <c r="BC37" s="145">
        <f t="shared" si="2"/>
        <v>0</v>
      </c>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5">
        <f t="shared" si="3"/>
        <v>0</v>
      </c>
      <c r="DD37" s="144"/>
      <c r="DE37" s="144"/>
      <c r="DF37" s="144"/>
      <c r="DG37" s="144"/>
      <c r="DH37" s="144"/>
      <c r="DI37" s="144"/>
      <c r="DJ37" s="144"/>
      <c r="DK37" s="144"/>
      <c r="DL37" s="144"/>
      <c r="DM37" s="144"/>
      <c r="DN37" s="144"/>
      <c r="DO37" s="145">
        <f t="shared" si="4"/>
        <v>0</v>
      </c>
      <c r="DP37" s="144"/>
      <c r="DQ37" s="144"/>
      <c r="DR37" s="144"/>
      <c r="DS37" s="144"/>
      <c r="DT37" s="144"/>
      <c r="DU37" s="144"/>
      <c r="DV37" s="144"/>
      <c r="DW37" s="144"/>
      <c r="DX37" s="144"/>
      <c r="DY37" s="144"/>
      <c r="DZ37" s="144"/>
      <c r="EA37" s="145">
        <f t="shared" si="5"/>
        <v>0</v>
      </c>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45">
        <f t="shared" si="6"/>
        <v>0</v>
      </c>
    </row>
    <row r="38" spans="2:156" ht="27" customHeight="1">
      <c r="B38" s="639" t="s">
        <v>1347</v>
      </c>
      <c r="C38" s="122" t="s">
        <v>1107</v>
      </c>
      <c r="D38" s="145">
        <f t="shared" ref="D38:AD38" si="13">SUM(D39:D40)</f>
        <v>0</v>
      </c>
      <c r="E38" s="145">
        <f t="shared" si="13"/>
        <v>0</v>
      </c>
      <c r="F38" s="145">
        <f t="shared" si="13"/>
        <v>0</v>
      </c>
      <c r="G38" s="145">
        <f t="shared" si="13"/>
        <v>0</v>
      </c>
      <c r="H38" s="145">
        <f t="shared" si="13"/>
        <v>0</v>
      </c>
      <c r="I38" s="145">
        <f t="shared" si="13"/>
        <v>0</v>
      </c>
      <c r="J38" s="145">
        <f t="shared" si="13"/>
        <v>0</v>
      </c>
      <c r="K38" s="145">
        <f t="shared" si="13"/>
        <v>0</v>
      </c>
      <c r="L38" s="145">
        <f t="shared" si="13"/>
        <v>0</v>
      </c>
      <c r="M38" s="145">
        <f t="shared" si="13"/>
        <v>0</v>
      </c>
      <c r="N38" s="145">
        <f t="shared" si="13"/>
        <v>0</v>
      </c>
      <c r="O38" s="145">
        <f t="shared" si="13"/>
        <v>0</v>
      </c>
      <c r="P38" s="145">
        <f t="shared" si="13"/>
        <v>0</v>
      </c>
      <c r="Q38" s="145">
        <f t="shared" si="13"/>
        <v>0</v>
      </c>
      <c r="R38" s="145">
        <f t="shared" si="13"/>
        <v>0</v>
      </c>
      <c r="S38" s="145">
        <f t="shared" si="13"/>
        <v>0</v>
      </c>
      <c r="T38" s="145">
        <f t="shared" si="13"/>
        <v>0</v>
      </c>
      <c r="U38" s="145">
        <f t="shared" si="13"/>
        <v>0</v>
      </c>
      <c r="V38" s="145">
        <f t="shared" si="13"/>
        <v>0</v>
      </c>
      <c r="W38" s="145">
        <f t="shared" si="13"/>
        <v>0</v>
      </c>
      <c r="X38" s="145">
        <f t="shared" si="13"/>
        <v>0</v>
      </c>
      <c r="Y38" s="145">
        <f t="shared" si="13"/>
        <v>0</v>
      </c>
      <c r="Z38" s="145">
        <f t="shared" si="13"/>
        <v>0</v>
      </c>
      <c r="AA38" s="145">
        <f t="shared" si="13"/>
        <v>0</v>
      </c>
      <c r="AB38" s="145">
        <f t="shared" si="13"/>
        <v>0</v>
      </c>
      <c r="AC38" s="145">
        <f t="shared" si="13"/>
        <v>0</v>
      </c>
      <c r="AD38" s="145">
        <f t="shared" si="13"/>
        <v>0</v>
      </c>
      <c r="AE38" s="145">
        <f t="shared" si="0"/>
        <v>0</v>
      </c>
      <c r="AF38" s="145">
        <f t="shared" ref="AF38:AP38" si="14">SUM(AF39:AF40)</f>
        <v>0</v>
      </c>
      <c r="AG38" s="145">
        <f t="shared" si="14"/>
        <v>0</v>
      </c>
      <c r="AH38" s="145">
        <f t="shared" si="14"/>
        <v>0</v>
      </c>
      <c r="AI38" s="145">
        <f t="shared" si="14"/>
        <v>0</v>
      </c>
      <c r="AJ38" s="145">
        <f t="shared" si="14"/>
        <v>0</v>
      </c>
      <c r="AK38" s="145">
        <f t="shared" si="14"/>
        <v>0</v>
      </c>
      <c r="AL38" s="145">
        <f t="shared" si="14"/>
        <v>0</v>
      </c>
      <c r="AM38" s="145">
        <f t="shared" si="14"/>
        <v>0</v>
      </c>
      <c r="AN38" s="145">
        <f t="shared" si="14"/>
        <v>0</v>
      </c>
      <c r="AO38" s="145">
        <f t="shared" si="14"/>
        <v>0</v>
      </c>
      <c r="AP38" s="145">
        <f t="shared" si="14"/>
        <v>0</v>
      </c>
      <c r="AQ38" s="145">
        <f t="shared" si="1"/>
        <v>0</v>
      </c>
      <c r="AR38" s="145">
        <f t="shared" ref="AR38:BB38" si="15">SUM(AR39:AR40)</f>
        <v>0</v>
      </c>
      <c r="AS38" s="145">
        <f t="shared" si="15"/>
        <v>0</v>
      </c>
      <c r="AT38" s="145">
        <f t="shared" si="15"/>
        <v>0</v>
      </c>
      <c r="AU38" s="145">
        <f t="shared" si="15"/>
        <v>0</v>
      </c>
      <c r="AV38" s="145">
        <f t="shared" si="15"/>
        <v>0</v>
      </c>
      <c r="AW38" s="145">
        <f t="shared" si="15"/>
        <v>0</v>
      </c>
      <c r="AX38" s="145">
        <f t="shared" si="15"/>
        <v>0</v>
      </c>
      <c r="AY38" s="145">
        <f t="shared" si="15"/>
        <v>0</v>
      </c>
      <c r="AZ38" s="145">
        <f t="shared" si="15"/>
        <v>0</v>
      </c>
      <c r="BA38" s="145">
        <f t="shared" si="15"/>
        <v>0</v>
      </c>
      <c r="BB38" s="145">
        <f t="shared" si="15"/>
        <v>0</v>
      </c>
      <c r="BC38" s="145">
        <f t="shared" si="2"/>
        <v>0</v>
      </c>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45">
        <f t="shared" ref="CB38:DB38" si="16">SUM(CB39:CB40)</f>
        <v>0</v>
      </c>
      <c r="CC38" s="145">
        <f t="shared" si="16"/>
        <v>0</v>
      </c>
      <c r="CD38" s="145">
        <f t="shared" si="16"/>
        <v>0</v>
      </c>
      <c r="CE38" s="145">
        <f t="shared" si="16"/>
        <v>0</v>
      </c>
      <c r="CF38" s="145">
        <f t="shared" si="16"/>
        <v>0</v>
      </c>
      <c r="CG38" s="145">
        <f t="shared" si="16"/>
        <v>0</v>
      </c>
      <c r="CH38" s="145">
        <f t="shared" si="16"/>
        <v>0</v>
      </c>
      <c r="CI38" s="145">
        <f t="shared" si="16"/>
        <v>0</v>
      </c>
      <c r="CJ38" s="145">
        <f t="shared" si="16"/>
        <v>0</v>
      </c>
      <c r="CK38" s="145">
        <f t="shared" si="16"/>
        <v>0</v>
      </c>
      <c r="CL38" s="145">
        <f t="shared" si="16"/>
        <v>0</v>
      </c>
      <c r="CM38" s="145">
        <f t="shared" si="16"/>
        <v>0</v>
      </c>
      <c r="CN38" s="145">
        <f t="shared" si="16"/>
        <v>0</v>
      </c>
      <c r="CO38" s="145">
        <f t="shared" si="16"/>
        <v>0</v>
      </c>
      <c r="CP38" s="145">
        <f t="shared" si="16"/>
        <v>0</v>
      </c>
      <c r="CQ38" s="145">
        <f t="shared" si="16"/>
        <v>0</v>
      </c>
      <c r="CR38" s="145">
        <f t="shared" si="16"/>
        <v>0</v>
      </c>
      <c r="CS38" s="145">
        <f t="shared" si="16"/>
        <v>0</v>
      </c>
      <c r="CT38" s="145">
        <f t="shared" si="16"/>
        <v>0</v>
      </c>
      <c r="CU38" s="145">
        <f t="shared" si="16"/>
        <v>0</v>
      </c>
      <c r="CV38" s="145">
        <f t="shared" si="16"/>
        <v>0</v>
      </c>
      <c r="CW38" s="145">
        <f t="shared" si="16"/>
        <v>0</v>
      </c>
      <c r="CX38" s="145">
        <f t="shared" si="16"/>
        <v>0</v>
      </c>
      <c r="CY38" s="145">
        <f t="shared" si="16"/>
        <v>0</v>
      </c>
      <c r="CZ38" s="145">
        <f t="shared" si="16"/>
        <v>0</v>
      </c>
      <c r="DA38" s="145">
        <f t="shared" si="16"/>
        <v>0</v>
      </c>
      <c r="DB38" s="145">
        <f t="shared" si="16"/>
        <v>0</v>
      </c>
      <c r="DC38" s="145">
        <f t="shared" si="3"/>
        <v>0</v>
      </c>
      <c r="DD38" s="145">
        <f t="shared" ref="DD38:DN38" si="17">SUM(DD39:DD40)</f>
        <v>0</v>
      </c>
      <c r="DE38" s="145">
        <f t="shared" si="17"/>
        <v>0</v>
      </c>
      <c r="DF38" s="145">
        <f t="shared" si="17"/>
        <v>0</v>
      </c>
      <c r="DG38" s="145">
        <f t="shared" si="17"/>
        <v>0</v>
      </c>
      <c r="DH38" s="145">
        <f t="shared" si="17"/>
        <v>0</v>
      </c>
      <c r="DI38" s="145">
        <f t="shared" si="17"/>
        <v>0</v>
      </c>
      <c r="DJ38" s="145">
        <f t="shared" si="17"/>
        <v>0</v>
      </c>
      <c r="DK38" s="145">
        <f t="shared" si="17"/>
        <v>0</v>
      </c>
      <c r="DL38" s="145">
        <f t="shared" si="17"/>
        <v>0</v>
      </c>
      <c r="DM38" s="145">
        <f t="shared" si="17"/>
        <v>0</v>
      </c>
      <c r="DN38" s="145">
        <f t="shared" si="17"/>
        <v>0</v>
      </c>
      <c r="DO38" s="145">
        <f t="shared" si="4"/>
        <v>0</v>
      </c>
      <c r="DP38" s="145">
        <f t="shared" ref="DP38:DZ38" si="18">SUM(DP39:DP40)</f>
        <v>0</v>
      </c>
      <c r="DQ38" s="145">
        <f t="shared" si="18"/>
        <v>0</v>
      </c>
      <c r="DR38" s="145">
        <f t="shared" si="18"/>
        <v>0</v>
      </c>
      <c r="DS38" s="145">
        <f t="shared" si="18"/>
        <v>0</v>
      </c>
      <c r="DT38" s="145">
        <f t="shared" si="18"/>
        <v>0</v>
      </c>
      <c r="DU38" s="145">
        <f t="shared" si="18"/>
        <v>0</v>
      </c>
      <c r="DV38" s="145">
        <f t="shared" si="18"/>
        <v>0</v>
      </c>
      <c r="DW38" s="145">
        <f t="shared" si="18"/>
        <v>0</v>
      </c>
      <c r="DX38" s="145">
        <f t="shared" si="18"/>
        <v>0</v>
      </c>
      <c r="DY38" s="145">
        <f t="shared" si="18"/>
        <v>0</v>
      </c>
      <c r="DZ38" s="145">
        <f t="shared" si="18"/>
        <v>0</v>
      </c>
      <c r="EA38" s="145">
        <f t="shared" si="5"/>
        <v>0</v>
      </c>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45">
        <f t="shared" si="6"/>
        <v>0</v>
      </c>
    </row>
    <row r="39" spans="2:156" ht="27" customHeight="1">
      <c r="B39" s="646" t="s">
        <v>1348</v>
      </c>
      <c r="C39" s="122" t="s">
        <v>1110</v>
      </c>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5">
        <f t="shared" si="0"/>
        <v>0</v>
      </c>
      <c r="AF39" s="144"/>
      <c r="AG39" s="144"/>
      <c r="AH39" s="144"/>
      <c r="AI39" s="144"/>
      <c r="AJ39" s="144"/>
      <c r="AK39" s="144"/>
      <c r="AL39" s="144"/>
      <c r="AM39" s="144"/>
      <c r="AN39" s="144"/>
      <c r="AO39" s="144"/>
      <c r="AP39" s="144"/>
      <c r="AQ39" s="145">
        <f t="shared" si="1"/>
        <v>0</v>
      </c>
      <c r="AR39" s="144"/>
      <c r="AS39" s="144"/>
      <c r="AT39" s="144"/>
      <c r="AU39" s="144"/>
      <c r="AV39" s="144"/>
      <c r="AW39" s="144"/>
      <c r="AX39" s="144"/>
      <c r="AY39" s="144"/>
      <c r="AZ39" s="144"/>
      <c r="BA39" s="144"/>
      <c r="BB39" s="144"/>
      <c r="BC39" s="145">
        <f t="shared" si="2"/>
        <v>0</v>
      </c>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5">
        <f t="shared" si="3"/>
        <v>0</v>
      </c>
      <c r="DD39" s="144"/>
      <c r="DE39" s="144"/>
      <c r="DF39" s="144"/>
      <c r="DG39" s="144"/>
      <c r="DH39" s="144"/>
      <c r="DI39" s="144"/>
      <c r="DJ39" s="144"/>
      <c r="DK39" s="144"/>
      <c r="DL39" s="144"/>
      <c r="DM39" s="144"/>
      <c r="DN39" s="144"/>
      <c r="DO39" s="145">
        <f t="shared" si="4"/>
        <v>0</v>
      </c>
      <c r="DP39" s="144"/>
      <c r="DQ39" s="144"/>
      <c r="DR39" s="144"/>
      <c r="DS39" s="144"/>
      <c r="DT39" s="144"/>
      <c r="DU39" s="144"/>
      <c r="DV39" s="144"/>
      <c r="DW39" s="144"/>
      <c r="DX39" s="144"/>
      <c r="DY39" s="144"/>
      <c r="DZ39" s="144"/>
      <c r="EA39" s="145">
        <f t="shared" si="5"/>
        <v>0</v>
      </c>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45">
        <f t="shared" si="6"/>
        <v>0</v>
      </c>
    </row>
    <row r="40" spans="2:156" ht="27" customHeight="1">
      <c r="B40" s="646" t="s">
        <v>1349</v>
      </c>
      <c r="C40" s="122" t="s">
        <v>1124</v>
      </c>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5">
        <f t="shared" si="0"/>
        <v>0</v>
      </c>
      <c r="AF40" s="144"/>
      <c r="AG40" s="144"/>
      <c r="AH40" s="144"/>
      <c r="AI40" s="144"/>
      <c r="AJ40" s="144"/>
      <c r="AK40" s="144"/>
      <c r="AL40" s="144"/>
      <c r="AM40" s="144"/>
      <c r="AN40" s="144"/>
      <c r="AO40" s="144"/>
      <c r="AP40" s="144"/>
      <c r="AQ40" s="145">
        <f t="shared" si="1"/>
        <v>0</v>
      </c>
      <c r="AR40" s="144"/>
      <c r="AS40" s="144"/>
      <c r="AT40" s="144"/>
      <c r="AU40" s="144"/>
      <c r="AV40" s="144"/>
      <c r="AW40" s="144"/>
      <c r="AX40" s="144"/>
      <c r="AY40" s="144"/>
      <c r="AZ40" s="144"/>
      <c r="BA40" s="144"/>
      <c r="BB40" s="144"/>
      <c r="BC40" s="145">
        <f t="shared" si="2"/>
        <v>0</v>
      </c>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5">
        <f t="shared" si="3"/>
        <v>0</v>
      </c>
      <c r="DD40" s="144"/>
      <c r="DE40" s="144"/>
      <c r="DF40" s="144"/>
      <c r="DG40" s="144"/>
      <c r="DH40" s="144"/>
      <c r="DI40" s="144"/>
      <c r="DJ40" s="144"/>
      <c r="DK40" s="144"/>
      <c r="DL40" s="144"/>
      <c r="DM40" s="144"/>
      <c r="DN40" s="144"/>
      <c r="DO40" s="145">
        <f t="shared" si="4"/>
        <v>0</v>
      </c>
      <c r="DP40" s="144"/>
      <c r="DQ40" s="144"/>
      <c r="DR40" s="144"/>
      <c r="DS40" s="144"/>
      <c r="DT40" s="144"/>
      <c r="DU40" s="144"/>
      <c r="DV40" s="144"/>
      <c r="DW40" s="144"/>
      <c r="DX40" s="144"/>
      <c r="DY40" s="144"/>
      <c r="DZ40" s="144"/>
      <c r="EA40" s="145">
        <f t="shared" si="5"/>
        <v>0</v>
      </c>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45">
        <f t="shared" si="6"/>
        <v>0</v>
      </c>
    </row>
    <row r="41" spans="2:156" ht="27" customHeight="1">
      <c r="B41" s="646" t="s">
        <v>134</v>
      </c>
      <c r="C41" s="122" t="s">
        <v>1126</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row>
    <row r="42" spans="2:156" ht="27" customHeight="1">
      <c r="B42" s="639" t="s">
        <v>1350</v>
      </c>
      <c r="C42" s="122" t="s">
        <v>1196</v>
      </c>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5">
        <f>SUM(D42:AD42)</f>
        <v>0</v>
      </c>
      <c r="AF42" s="144"/>
      <c r="AG42" s="144"/>
      <c r="AH42" s="144"/>
      <c r="AI42" s="144"/>
      <c r="AJ42" s="144"/>
      <c r="AK42" s="144"/>
      <c r="AL42" s="144"/>
      <c r="AM42" s="144"/>
      <c r="AN42" s="144"/>
      <c r="AO42" s="144"/>
      <c r="AP42" s="144"/>
      <c r="AQ42" s="145">
        <f>SUM(AF42:AP42)</f>
        <v>0</v>
      </c>
      <c r="AR42" s="144"/>
      <c r="AS42" s="144"/>
      <c r="AT42" s="144"/>
      <c r="AU42" s="144"/>
      <c r="AV42" s="144"/>
      <c r="AW42" s="144"/>
      <c r="AX42" s="144"/>
      <c r="AY42" s="144"/>
      <c r="AZ42" s="144"/>
      <c r="BA42" s="144"/>
      <c r="BB42" s="144"/>
      <c r="BC42" s="145">
        <f>SUM(AR42:BB42)</f>
        <v>0</v>
      </c>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5">
        <f>SUM(CB42:DB42)</f>
        <v>0</v>
      </c>
      <c r="DD42" s="144"/>
      <c r="DE42" s="144"/>
      <c r="DF42" s="144"/>
      <c r="DG42" s="144"/>
      <c r="DH42" s="144"/>
      <c r="DI42" s="144"/>
      <c r="DJ42" s="144"/>
      <c r="DK42" s="144"/>
      <c r="DL42" s="144"/>
      <c r="DM42" s="144"/>
      <c r="DN42" s="144"/>
      <c r="DO42" s="145">
        <f>SUM(DD42:DN42)</f>
        <v>0</v>
      </c>
      <c r="DP42" s="144"/>
      <c r="DQ42" s="144"/>
      <c r="DR42" s="144"/>
      <c r="DS42" s="144"/>
      <c r="DT42" s="144"/>
      <c r="DU42" s="144"/>
      <c r="DV42" s="144"/>
      <c r="DW42" s="144"/>
      <c r="DX42" s="144"/>
      <c r="DY42" s="144"/>
      <c r="DZ42" s="144"/>
      <c r="EA42" s="145">
        <f>SUM(DP42:DZ42)</f>
        <v>0</v>
      </c>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45">
        <f>SUM(AE42,AQ42,BC42,BO42,CA42,DC42,DO42,EA42,EM42,EY42)</f>
        <v>0</v>
      </c>
    </row>
    <row r="43" spans="2:156" ht="27" customHeight="1">
      <c r="B43" s="638" t="s">
        <v>1351</v>
      </c>
      <c r="C43" s="122" t="s">
        <v>1198</v>
      </c>
      <c r="D43" s="160">
        <f t="shared" ref="D43:AD43" si="19">D31+D32+D33+D34+D38+D42</f>
        <v>0</v>
      </c>
      <c r="E43" s="160">
        <f t="shared" si="19"/>
        <v>0</v>
      </c>
      <c r="F43" s="160">
        <f t="shared" si="19"/>
        <v>0</v>
      </c>
      <c r="G43" s="160">
        <f t="shared" si="19"/>
        <v>0</v>
      </c>
      <c r="H43" s="160">
        <f t="shared" si="19"/>
        <v>0</v>
      </c>
      <c r="I43" s="160">
        <f t="shared" si="19"/>
        <v>0</v>
      </c>
      <c r="J43" s="160">
        <f t="shared" si="19"/>
        <v>0</v>
      </c>
      <c r="K43" s="160">
        <f t="shared" si="19"/>
        <v>0</v>
      </c>
      <c r="L43" s="160">
        <f t="shared" si="19"/>
        <v>0</v>
      </c>
      <c r="M43" s="160">
        <f t="shared" si="19"/>
        <v>0</v>
      </c>
      <c r="N43" s="160">
        <f t="shared" si="19"/>
        <v>0</v>
      </c>
      <c r="O43" s="160">
        <f t="shared" si="19"/>
        <v>0</v>
      </c>
      <c r="P43" s="160">
        <f t="shared" si="19"/>
        <v>0</v>
      </c>
      <c r="Q43" s="160">
        <f t="shared" si="19"/>
        <v>0</v>
      </c>
      <c r="R43" s="160">
        <f t="shared" si="19"/>
        <v>0</v>
      </c>
      <c r="S43" s="160">
        <f t="shared" si="19"/>
        <v>0</v>
      </c>
      <c r="T43" s="160">
        <f t="shared" si="19"/>
        <v>0</v>
      </c>
      <c r="U43" s="160">
        <f t="shared" si="19"/>
        <v>0</v>
      </c>
      <c r="V43" s="160">
        <f t="shared" si="19"/>
        <v>0</v>
      </c>
      <c r="W43" s="160">
        <f t="shared" si="19"/>
        <v>0</v>
      </c>
      <c r="X43" s="160">
        <f t="shared" si="19"/>
        <v>0</v>
      </c>
      <c r="Y43" s="160">
        <f t="shared" si="19"/>
        <v>0</v>
      </c>
      <c r="Z43" s="160">
        <f t="shared" si="19"/>
        <v>0</v>
      </c>
      <c r="AA43" s="160">
        <f t="shared" si="19"/>
        <v>0</v>
      </c>
      <c r="AB43" s="160">
        <f t="shared" si="19"/>
        <v>0</v>
      </c>
      <c r="AC43" s="160">
        <f t="shared" si="19"/>
        <v>0</v>
      </c>
      <c r="AD43" s="160">
        <f t="shared" si="19"/>
        <v>0</v>
      </c>
      <c r="AE43" s="160">
        <f>SUM(D43:AD43)</f>
        <v>0</v>
      </c>
      <c r="AF43" s="160">
        <f t="shared" ref="AF43:AP43" si="20">AF31+AF32+AF33+AF34+AF38+AF42</f>
        <v>0</v>
      </c>
      <c r="AG43" s="160">
        <f t="shared" si="20"/>
        <v>0</v>
      </c>
      <c r="AH43" s="160">
        <f t="shared" si="20"/>
        <v>0</v>
      </c>
      <c r="AI43" s="160">
        <f t="shared" si="20"/>
        <v>0</v>
      </c>
      <c r="AJ43" s="160">
        <f t="shared" si="20"/>
        <v>0</v>
      </c>
      <c r="AK43" s="160">
        <f t="shared" si="20"/>
        <v>0</v>
      </c>
      <c r="AL43" s="160">
        <f t="shared" si="20"/>
        <v>0</v>
      </c>
      <c r="AM43" s="160">
        <f t="shared" si="20"/>
        <v>0</v>
      </c>
      <c r="AN43" s="160">
        <f t="shared" si="20"/>
        <v>0</v>
      </c>
      <c r="AO43" s="160">
        <f t="shared" si="20"/>
        <v>0</v>
      </c>
      <c r="AP43" s="160">
        <f t="shared" si="20"/>
        <v>0</v>
      </c>
      <c r="AQ43" s="160">
        <f>SUM(AF43:AP43)</f>
        <v>0</v>
      </c>
      <c r="AR43" s="160">
        <f t="shared" ref="AR43:BB43" si="21">AR31+AR32+AR33+AR34+AR38+AR42</f>
        <v>0</v>
      </c>
      <c r="AS43" s="160">
        <f t="shared" si="21"/>
        <v>0</v>
      </c>
      <c r="AT43" s="160">
        <f t="shared" si="21"/>
        <v>0</v>
      </c>
      <c r="AU43" s="160">
        <f t="shared" si="21"/>
        <v>0</v>
      </c>
      <c r="AV43" s="160">
        <f t="shared" si="21"/>
        <v>0</v>
      </c>
      <c r="AW43" s="160">
        <f t="shared" si="21"/>
        <v>0</v>
      </c>
      <c r="AX43" s="160">
        <f t="shared" si="21"/>
        <v>0</v>
      </c>
      <c r="AY43" s="160">
        <f t="shared" si="21"/>
        <v>0</v>
      </c>
      <c r="AZ43" s="160">
        <f t="shared" si="21"/>
        <v>0</v>
      </c>
      <c r="BA43" s="160">
        <f t="shared" si="21"/>
        <v>0</v>
      </c>
      <c r="BB43" s="160">
        <f t="shared" si="21"/>
        <v>0</v>
      </c>
      <c r="BC43" s="160">
        <f>SUM(AR43:BB43)</f>
        <v>0</v>
      </c>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0">
        <f t="shared" ref="CB43:DB43" si="22">CB31+CB32+CB33+CB34+CB38+CB42</f>
        <v>0</v>
      </c>
      <c r="CC43" s="160">
        <f t="shared" si="22"/>
        <v>0</v>
      </c>
      <c r="CD43" s="160">
        <f t="shared" si="22"/>
        <v>0</v>
      </c>
      <c r="CE43" s="160">
        <f t="shared" si="22"/>
        <v>0</v>
      </c>
      <c r="CF43" s="160">
        <f t="shared" si="22"/>
        <v>0</v>
      </c>
      <c r="CG43" s="160">
        <f t="shared" si="22"/>
        <v>0</v>
      </c>
      <c r="CH43" s="160">
        <f t="shared" si="22"/>
        <v>0</v>
      </c>
      <c r="CI43" s="160">
        <f t="shared" si="22"/>
        <v>0</v>
      </c>
      <c r="CJ43" s="160">
        <f t="shared" si="22"/>
        <v>0</v>
      </c>
      <c r="CK43" s="160">
        <f t="shared" si="22"/>
        <v>0</v>
      </c>
      <c r="CL43" s="160">
        <f t="shared" si="22"/>
        <v>0</v>
      </c>
      <c r="CM43" s="160">
        <f t="shared" si="22"/>
        <v>0</v>
      </c>
      <c r="CN43" s="160">
        <f t="shared" si="22"/>
        <v>0</v>
      </c>
      <c r="CO43" s="160">
        <f t="shared" si="22"/>
        <v>0</v>
      </c>
      <c r="CP43" s="160">
        <f t="shared" si="22"/>
        <v>0</v>
      </c>
      <c r="CQ43" s="160">
        <f t="shared" si="22"/>
        <v>0</v>
      </c>
      <c r="CR43" s="160">
        <f t="shared" si="22"/>
        <v>0</v>
      </c>
      <c r="CS43" s="160">
        <f t="shared" si="22"/>
        <v>0</v>
      </c>
      <c r="CT43" s="160">
        <f t="shared" si="22"/>
        <v>0</v>
      </c>
      <c r="CU43" s="160">
        <f t="shared" si="22"/>
        <v>0</v>
      </c>
      <c r="CV43" s="160">
        <f t="shared" si="22"/>
        <v>0</v>
      </c>
      <c r="CW43" s="160">
        <f t="shared" si="22"/>
        <v>0</v>
      </c>
      <c r="CX43" s="160">
        <f t="shared" si="22"/>
        <v>0</v>
      </c>
      <c r="CY43" s="160">
        <f t="shared" si="22"/>
        <v>0</v>
      </c>
      <c r="CZ43" s="160">
        <f t="shared" si="22"/>
        <v>0</v>
      </c>
      <c r="DA43" s="160">
        <f t="shared" si="22"/>
        <v>0</v>
      </c>
      <c r="DB43" s="160">
        <f t="shared" si="22"/>
        <v>0</v>
      </c>
      <c r="DC43" s="160">
        <f>SUM(CB43:DB43)</f>
        <v>0</v>
      </c>
      <c r="DD43" s="160">
        <f t="shared" ref="DD43:DN43" si="23">DD31+DD32+DD33+DD34+DD38+DD42</f>
        <v>0</v>
      </c>
      <c r="DE43" s="160">
        <f t="shared" si="23"/>
        <v>0</v>
      </c>
      <c r="DF43" s="160">
        <f t="shared" si="23"/>
        <v>0</v>
      </c>
      <c r="DG43" s="160">
        <f t="shared" si="23"/>
        <v>0</v>
      </c>
      <c r="DH43" s="160">
        <f t="shared" si="23"/>
        <v>0</v>
      </c>
      <c r="DI43" s="160">
        <f t="shared" si="23"/>
        <v>0</v>
      </c>
      <c r="DJ43" s="160">
        <f t="shared" si="23"/>
        <v>0</v>
      </c>
      <c r="DK43" s="160">
        <f t="shared" si="23"/>
        <v>0</v>
      </c>
      <c r="DL43" s="160">
        <f t="shared" si="23"/>
        <v>0</v>
      </c>
      <c r="DM43" s="160">
        <f t="shared" si="23"/>
        <v>0</v>
      </c>
      <c r="DN43" s="160">
        <f t="shared" si="23"/>
        <v>0</v>
      </c>
      <c r="DO43" s="160">
        <f>SUM(DD43:DN43)</f>
        <v>0</v>
      </c>
      <c r="DP43" s="160">
        <f t="shared" ref="DP43:DZ43" si="24">DP31+DP32+DP33+DP34+DP38+DP42</f>
        <v>0</v>
      </c>
      <c r="DQ43" s="160">
        <f t="shared" si="24"/>
        <v>0</v>
      </c>
      <c r="DR43" s="160">
        <f t="shared" si="24"/>
        <v>0</v>
      </c>
      <c r="DS43" s="160">
        <f t="shared" si="24"/>
        <v>0</v>
      </c>
      <c r="DT43" s="160">
        <f t="shared" si="24"/>
        <v>0</v>
      </c>
      <c r="DU43" s="160">
        <f t="shared" si="24"/>
        <v>0</v>
      </c>
      <c r="DV43" s="160">
        <f t="shared" si="24"/>
        <v>0</v>
      </c>
      <c r="DW43" s="160">
        <f t="shared" si="24"/>
        <v>0</v>
      </c>
      <c r="DX43" s="160">
        <f t="shared" si="24"/>
        <v>0</v>
      </c>
      <c r="DY43" s="160">
        <f t="shared" si="24"/>
        <v>0</v>
      </c>
      <c r="DZ43" s="160">
        <f t="shared" si="24"/>
        <v>0</v>
      </c>
      <c r="EA43" s="160">
        <f>SUM(DP43:DZ43)</f>
        <v>0</v>
      </c>
      <c r="EB43" s="161"/>
      <c r="EC43" s="161"/>
      <c r="ED43" s="161"/>
      <c r="EE43" s="161"/>
      <c r="EF43" s="161"/>
      <c r="EG43" s="161"/>
      <c r="EH43" s="161"/>
      <c r="EI43" s="161"/>
      <c r="EJ43" s="161"/>
      <c r="EK43" s="161"/>
      <c r="EL43" s="161"/>
      <c r="EM43" s="161"/>
      <c r="EN43" s="161"/>
      <c r="EO43" s="161"/>
      <c r="EP43" s="161"/>
      <c r="EQ43" s="161"/>
      <c r="ER43" s="161"/>
      <c r="ES43" s="161"/>
      <c r="ET43" s="161"/>
      <c r="EU43" s="161"/>
      <c r="EV43" s="161"/>
      <c r="EW43" s="161"/>
      <c r="EX43" s="161"/>
      <c r="EY43" s="161"/>
      <c r="EZ43" s="160">
        <f>SUM(AE43,AQ43,BC43,BO43,CA43,DC43,DO43,EA43,EM43,EY43)</f>
        <v>0</v>
      </c>
    </row>
    <row r="44" spans="2:156" ht="27" customHeight="1">
      <c r="B44" s="639" t="s">
        <v>134</v>
      </c>
      <c r="C44" s="122" t="s">
        <v>1352</v>
      </c>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48"/>
      <c r="EI44" s="148"/>
      <c r="EJ44" s="148"/>
      <c r="EK44" s="148"/>
      <c r="EL44" s="148"/>
      <c r="EM44" s="148"/>
      <c r="EN44" s="148"/>
      <c r="EO44" s="148"/>
      <c r="EP44" s="148"/>
      <c r="EQ44" s="148"/>
      <c r="ER44" s="148"/>
      <c r="ES44" s="148"/>
      <c r="ET44" s="148"/>
      <c r="EU44" s="148"/>
      <c r="EV44" s="148"/>
      <c r="EW44" s="148"/>
      <c r="EX44" s="148"/>
      <c r="EY44" s="148"/>
      <c r="EZ44" s="148"/>
    </row>
    <row r="45" spans="2:156" ht="27" customHeight="1">
      <c r="B45" s="639" t="s">
        <v>134</v>
      </c>
      <c r="C45" s="122" t="s">
        <v>1353</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row>
    <row r="46" spans="2:156" ht="27" customHeight="1">
      <c r="B46" s="639" t="s">
        <v>1354</v>
      </c>
      <c r="C46" s="122" t="s">
        <v>1355</v>
      </c>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5">
        <f>SUM(D46:AD46)</f>
        <v>0</v>
      </c>
      <c r="AF46" s="144"/>
      <c r="AG46" s="144"/>
      <c r="AH46" s="144"/>
      <c r="AI46" s="144"/>
      <c r="AJ46" s="144"/>
      <c r="AK46" s="144"/>
      <c r="AL46" s="144"/>
      <c r="AM46" s="144"/>
      <c r="AN46" s="144"/>
      <c r="AO46" s="144"/>
      <c r="AP46" s="144"/>
      <c r="AQ46" s="145">
        <f>SUM(AF46:AP46)</f>
        <v>0</v>
      </c>
      <c r="AR46" s="144"/>
      <c r="AS46" s="144"/>
      <c r="AT46" s="144"/>
      <c r="AU46" s="144"/>
      <c r="AV46" s="144"/>
      <c r="AW46" s="144"/>
      <c r="AX46" s="144"/>
      <c r="AY46" s="144"/>
      <c r="AZ46" s="144"/>
      <c r="BA46" s="144"/>
      <c r="BB46" s="144"/>
      <c r="BC46" s="145">
        <f>SUM(AR46:BB46)</f>
        <v>0</v>
      </c>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5">
        <f>SUM(CB46:DB46)</f>
        <v>0</v>
      </c>
      <c r="DD46" s="144"/>
      <c r="DE46" s="144"/>
      <c r="DF46" s="144"/>
      <c r="DG46" s="144"/>
      <c r="DH46" s="144"/>
      <c r="DI46" s="144"/>
      <c r="DJ46" s="144"/>
      <c r="DK46" s="144"/>
      <c r="DL46" s="144"/>
      <c r="DM46" s="144"/>
      <c r="DN46" s="144"/>
      <c r="DO46" s="145">
        <f>SUM(DD46:DN46)</f>
        <v>0</v>
      </c>
      <c r="DP46" s="144"/>
      <c r="DQ46" s="144"/>
      <c r="DR46" s="144"/>
      <c r="DS46" s="144"/>
      <c r="DT46" s="144"/>
      <c r="DU46" s="144"/>
      <c r="DV46" s="144"/>
      <c r="DW46" s="144"/>
      <c r="DX46" s="144"/>
      <c r="DY46" s="144"/>
      <c r="DZ46" s="144"/>
      <c r="EA46" s="145">
        <f>SUM(DP46:DZ46)</f>
        <v>0</v>
      </c>
      <c r="EB46" s="159"/>
      <c r="EC46" s="159"/>
      <c r="ED46" s="159"/>
      <c r="EE46" s="159"/>
      <c r="EF46" s="159"/>
      <c r="EG46" s="159"/>
      <c r="EH46" s="159"/>
      <c r="EI46" s="159"/>
      <c r="EJ46" s="159"/>
      <c r="EK46" s="159"/>
      <c r="EL46" s="159"/>
      <c r="EM46" s="159"/>
      <c r="EN46" s="159"/>
      <c r="EO46" s="159"/>
      <c r="EP46" s="159"/>
      <c r="EQ46" s="159"/>
      <c r="ER46" s="159"/>
      <c r="ES46" s="159"/>
      <c r="ET46" s="159"/>
      <c r="EU46" s="159"/>
      <c r="EV46" s="159"/>
      <c r="EW46" s="159"/>
      <c r="EX46" s="159"/>
      <c r="EY46" s="159"/>
      <c r="EZ46" s="145">
        <f>SUM(AE46,AQ46,BC46,BO46,CA46,DC46,DO46,EA46,EM46,EY46)</f>
        <v>0</v>
      </c>
    </row>
    <row r="47" spans="2:156" ht="27" customHeight="1">
      <c r="B47" s="638" t="s">
        <v>1356</v>
      </c>
      <c r="C47" s="122" t="s">
        <v>1357</v>
      </c>
      <c r="D47" s="160">
        <f t="shared" ref="D47:AD47" si="25">D44+D45+D46</f>
        <v>0</v>
      </c>
      <c r="E47" s="160">
        <f t="shared" si="25"/>
        <v>0</v>
      </c>
      <c r="F47" s="160">
        <f t="shared" si="25"/>
        <v>0</v>
      </c>
      <c r="G47" s="160">
        <f t="shared" si="25"/>
        <v>0</v>
      </c>
      <c r="H47" s="160">
        <f t="shared" si="25"/>
        <v>0</v>
      </c>
      <c r="I47" s="160">
        <f t="shared" si="25"/>
        <v>0</v>
      </c>
      <c r="J47" s="160">
        <f t="shared" si="25"/>
        <v>0</v>
      </c>
      <c r="K47" s="160">
        <f t="shared" si="25"/>
        <v>0</v>
      </c>
      <c r="L47" s="160">
        <f t="shared" si="25"/>
        <v>0</v>
      </c>
      <c r="M47" s="160">
        <f t="shared" si="25"/>
        <v>0</v>
      </c>
      <c r="N47" s="160">
        <f t="shared" si="25"/>
        <v>0</v>
      </c>
      <c r="O47" s="160">
        <f t="shared" si="25"/>
        <v>0</v>
      </c>
      <c r="P47" s="160">
        <f t="shared" si="25"/>
        <v>0</v>
      </c>
      <c r="Q47" s="160">
        <f t="shared" si="25"/>
        <v>0</v>
      </c>
      <c r="R47" s="160">
        <f t="shared" si="25"/>
        <v>0</v>
      </c>
      <c r="S47" s="160">
        <f t="shared" si="25"/>
        <v>0</v>
      </c>
      <c r="T47" s="160">
        <f t="shared" si="25"/>
        <v>0</v>
      </c>
      <c r="U47" s="160">
        <f t="shared" si="25"/>
        <v>0</v>
      </c>
      <c r="V47" s="160">
        <f t="shared" si="25"/>
        <v>0</v>
      </c>
      <c r="W47" s="160">
        <f t="shared" si="25"/>
        <v>0</v>
      </c>
      <c r="X47" s="160">
        <f t="shared" si="25"/>
        <v>0</v>
      </c>
      <c r="Y47" s="160">
        <f t="shared" si="25"/>
        <v>0</v>
      </c>
      <c r="Z47" s="160">
        <f t="shared" si="25"/>
        <v>0</v>
      </c>
      <c r="AA47" s="160">
        <f t="shared" si="25"/>
        <v>0</v>
      </c>
      <c r="AB47" s="160">
        <f t="shared" si="25"/>
        <v>0</v>
      </c>
      <c r="AC47" s="160">
        <f t="shared" si="25"/>
        <v>0</v>
      </c>
      <c r="AD47" s="160">
        <f t="shared" si="25"/>
        <v>0</v>
      </c>
      <c r="AE47" s="160">
        <f>SUM(D47:AD47)</f>
        <v>0</v>
      </c>
      <c r="AF47" s="160">
        <f t="shared" ref="AF47:AP47" si="26">AF44+AF45+AF46</f>
        <v>0</v>
      </c>
      <c r="AG47" s="160">
        <f t="shared" si="26"/>
        <v>0</v>
      </c>
      <c r="AH47" s="160">
        <f t="shared" si="26"/>
        <v>0</v>
      </c>
      <c r="AI47" s="160">
        <f t="shared" si="26"/>
        <v>0</v>
      </c>
      <c r="AJ47" s="160">
        <f t="shared" si="26"/>
        <v>0</v>
      </c>
      <c r="AK47" s="160">
        <f t="shared" si="26"/>
        <v>0</v>
      </c>
      <c r="AL47" s="160">
        <f t="shared" si="26"/>
        <v>0</v>
      </c>
      <c r="AM47" s="160">
        <f t="shared" si="26"/>
        <v>0</v>
      </c>
      <c r="AN47" s="160">
        <f t="shared" si="26"/>
        <v>0</v>
      </c>
      <c r="AO47" s="160">
        <f t="shared" si="26"/>
        <v>0</v>
      </c>
      <c r="AP47" s="160">
        <f t="shared" si="26"/>
        <v>0</v>
      </c>
      <c r="AQ47" s="160">
        <f>SUM(AF47:AP47)</f>
        <v>0</v>
      </c>
      <c r="AR47" s="160">
        <f t="shared" ref="AR47:BB47" si="27">AR44+AR45+AR46</f>
        <v>0</v>
      </c>
      <c r="AS47" s="160">
        <f t="shared" si="27"/>
        <v>0</v>
      </c>
      <c r="AT47" s="160">
        <f t="shared" si="27"/>
        <v>0</v>
      </c>
      <c r="AU47" s="160">
        <f t="shared" si="27"/>
        <v>0</v>
      </c>
      <c r="AV47" s="160">
        <f t="shared" si="27"/>
        <v>0</v>
      </c>
      <c r="AW47" s="160">
        <f t="shared" si="27"/>
        <v>0</v>
      </c>
      <c r="AX47" s="160">
        <f t="shared" si="27"/>
        <v>0</v>
      </c>
      <c r="AY47" s="160">
        <f t="shared" si="27"/>
        <v>0</v>
      </c>
      <c r="AZ47" s="160">
        <f t="shared" si="27"/>
        <v>0</v>
      </c>
      <c r="BA47" s="160">
        <f t="shared" si="27"/>
        <v>0</v>
      </c>
      <c r="BB47" s="160">
        <f t="shared" si="27"/>
        <v>0</v>
      </c>
      <c r="BC47" s="160">
        <f>SUM(AR47:BB47)</f>
        <v>0</v>
      </c>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0">
        <f t="shared" ref="CB47:DB47" si="28">CB44+CB45+CB46</f>
        <v>0</v>
      </c>
      <c r="CC47" s="160">
        <f t="shared" si="28"/>
        <v>0</v>
      </c>
      <c r="CD47" s="160">
        <f t="shared" si="28"/>
        <v>0</v>
      </c>
      <c r="CE47" s="160">
        <f t="shared" si="28"/>
        <v>0</v>
      </c>
      <c r="CF47" s="160">
        <f t="shared" si="28"/>
        <v>0</v>
      </c>
      <c r="CG47" s="160">
        <f t="shared" si="28"/>
        <v>0</v>
      </c>
      <c r="CH47" s="160">
        <f t="shared" si="28"/>
        <v>0</v>
      </c>
      <c r="CI47" s="160">
        <f t="shared" si="28"/>
        <v>0</v>
      </c>
      <c r="CJ47" s="160">
        <f t="shared" si="28"/>
        <v>0</v>
      </c>
      <c r="CK47" s="160">
        <f t="shared" si="28"/>
        <v>0</v>
      </c>
      <c r="CL47" s="160">
        <f t="shared" si="28"/>
        <v>0</v>
      </c>
      <c r="CM47" s="160">
        <f t="shared" si="28"/>
        <v>0</v>
      </c>
      <c r="CN47" s="160">
        <f t="shared" si="28"/>
        <v>0</v>
      </c>
      <c r="CO47" s="160">
        <f t="shared" si="28"/>
        <v>0</v>
      </c>
      <c r="CP47" s="160">
        <f t="shared" si="28"/>
        <v>0</v>
      </c>
      <c r="CQ47" s="160">
        <f t="shared" si="28"/>
        <v>0</v>
      </c>
      <c r="CR47" s="160">
        <f t="shared" si="28"/>
        <v>0</v>
      </c>
      <c r="CS47" s="160">
        <f t="shared" si="28"/>
        <v>0</v>
      </c>
      <c r="CT47" s="160">
        <f t="shared" si="28"/>
        <v>0</v>
      </c>
      <c r="CU47" s="160">
        <f t="shared" si="28"/>
        <v>0</v>
      </c>
      <c r="CV47" s="160">
        <f t="shared" si="28"/>
        <v>0</v>
      </c>
      <c r="CW47" s="160">
        <f t="shared" si="28"/>
        <v>0</v>
      </c>
      <c r="CX47" s="160">
        <f t="shared" si="28"/>
        <v>0</v>
      </c>
      <c r="CY47" s="160">
        <f t="shared" si="28"/>
        <v>0</v>
      </c>
      <c r="CZ47" s="160">
        <f t="shared" si="28"/>
        <v>0</v>
      </c>
      <c r="DA47" s="160">
        <f t="shared" si="28"/>
        <v>0</v>
      </c>
      <c r="DB47" s="160">
        <f t="shared" si="28"/>
        <v>0</v>
      </c>
      <c r="DC47" s="160">
        <f>SUM(CB47:DB47)</f>
        <v>0</v>
      </c>
      <c r="DD47" s="160">
        <f t="shared" ref="DD47:DN47" si="29">DD44+DD45+DD46</f>
        <v>0</v>
      </c>
      <c r="DE47" s="160">
        <f t="shared" si="29"/>
        <v>0</v>
      </c>
      <c r="DF47" s="160">
        <f t="shared" si="29"/>
        <v>0</v>
      </c>
      <c r="DG47" s="160">
        <f t="shared" si="29"/>
        <v>0</v>
      </c>
      <c r="DH47" s="160">
        <f t="shared" si="29"/>
        <v>0</v>
      </c>
      <c r="DI47" s="160">
        <f t="shared" si="29"/>
        <v>0</v>
      </c>
      <c r="DJ47" s="160">
        <f t="shared" si="29"/>
        <v>0</v>
      </c>
      <c r="DK47" s="160">
        <f t="shared" si="29"/>
        <v>0</v>
      </c>
      <c r="DL47" s="160">
        <f t="shared" si="29"/>
        <v>0</v>
      </c>
      <c r="DM47" s="160">
        <f t="shared" si="29"/>
        <v>0</v>
      </c>
      <c r="DN47" s="160">
        <f t="shared" si="29"/>
        <v>0</v>
      </c>
      <c r="DO47" s="160">
        <f>SUM(DD47:DN47)</f>
        <v>0</v>
      </c>
      <c r="DP47" s="160">
        <f t="shared" ref="DP47:DZ47" si="30">DP44+DP45+DP46</f>
        <v>0</v>
      </c>
      <c r="DQ47" s="160">
        <f t="shared" si="30"/>
        <v>0</v>
      </c>
      <c r="DR47" s="160">
        <f t="shared" si="30"/>
        <v>0</v>
      </c>
      <c r="DS47" s="160">
        <f t="shared" si="30"/>
        <v>0</v>
      </c>
      <c r="DT47" s="160">
        <f t="shared" si="30"/>
        <v>0</v>
      </c>
      <c r="DU47" s="160">
        <f t="shared" si="30"/>
        <v>0</v>
      </c>
      <c r="DV47" s="160">
        <f t="shared" si="30"/>
        <v>0</v>
      </c>
      <c r="DW47" s="160">
        <f t="shared" si="30"/>
        <v>0</v>
      </c>
      <c r="DX47" s="160">
        <f t="shared" si="30"/>
        <v>0</v>
      </c>
      <c r="DY47" s="160">
        <f t="shared" si="30"/>
        <v>0</v>
      </c>
      <c r="DZ47" s="160">
        <f t="shared" si="30"/>
        <v>0</v>
      </c>
      <c r="EA47" s="160">
        <f>SUM(DP47:DZ47)</f>
        <v>0</v>
      </c>
      <c r="EB47" s="161"/>
      <c r="EC47" s="161"/>
      <c r="ED47" s="161"/>
      <c r="EE47" s="161"/>
      <c r="EF47" s="161"/>
      <c r="EG47" s="161"/>
      <c r="EH47" s="161"/>
      <c r="EI47" s="161"/>
      <c r="EJ47" s="161"/>
      <c r="EK47" s="161"/>
      <c r="EL47" s="161"/>
      <c r="EM47" s="161"/>
      <c r="EN47" s="161"/>
      <c r="EO47" s="161"/>
      <c r="EP47" s="161"/>
      <c r="EQ47" s="161"/>
      <c r="ER47" s="161"/>
      <c r="ES47" s="161"/>
      <c r="ET47" s="161"/>
      <c r="EU47" s="161"/>
      <c r="EV47" s="161"/>
      <c r="EW47" s="161"/>
      <c r="EX47" s="161"/>
      <c r="EY47" s="161"/>
      <c r="EZ47" s="160">
        <f>SUM(AE47,AQ47,BC47,BO47,CA47,DC47,DO47,EA47,EM47,EY47)</f>
        <v>0</v>
      </c>
    </row>
    <row r="48" spans="2:156" ht="27" customHeight="1">
      <c r="B48" s="638" t="s">
        <v>1358</v>
      </c>
      <c r="C48" s="122" t="s">
        <v>1359</v>
      </c>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5">
        <f>SUM(D48:AD48)</f>
        <v>0</v>
      </c>
      <c r="AF48" s="144"/>
      <c r="AG48" s="144"/>
      <c r="AH48" s="144"/>
      <c r="AI48" s="144"/>
      <c r="AJ48" s="144"/>
      <c r="AK48" s="144"/>
      <c r="AL48" s="144"/>
      <c r="AM48" s="144"/>
      <c r="AN48" s="144"/>
      <c r="AO48" s="144"/>
      <c r="AP48" s="144"/>
      <c r="AQ48" s="145">
        <f>SUM(AF48:AP48)</f>
        <v>0</v>
      </c>
      <c r="AR48" s="144"/>
      <c r="AS48" s="144"/>
      <c r="AT48" s="144"/>
      <c r="AU48" s="144"/>
      <c r="AV48" s="144"/>
      <c r="AW48" s="144"/>
      <c r="AX48" s="144"/>
      <c r="AY48" s="144"/>
      <c r="AZ48" s="144"/>
      <c r="BA48" s="144"/>
      <c r="BB48" s="144"/>
      <c r="BC48" s="145">
        <f>SUM(AR48:BB48)</f>
        <v>0</v>
      </c>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5">
        <f>SUM(CB48:DB48)</f>
        <v>0</v>
      </c>
      <c r="DD48" s="144"/>
      <c r="DE48" s="144"/>
      <c r="DF48" s="144"/>
      <c r="DG48" s="144"/>
      <c r="DH48" s="144"/>
      <c r="DI48" s="144"/>
      <c r="DJ48" s="144"/>
      <c r="DK48" s="144"/>
      <c r="DL48" s="144"/>
      <c r="DM48" s="144"/>
      <c r="DN48" s="144"/>
      <c r="DO48" s="145">
        <f>SUM(DD48:DN48)</f>
        <v>0</v>
      </c>
      <c r="DP48" s="144"/>
      <c r="DQ48" s="144"/>
      <c r="DR48" s="144"/>
      <c r="DS48" s="144"/>
      <c r="DT48" s="144"/>
      <c r="DU48" s="144"/>
      <c r="DV48" s="144"/>
      <c r="DW48" s="144"/>
      <c r="DX48" s="144"/>
      <c r="DY48" s="144"/>
      <c r="DZ48" s="144"/>
      <c r="EA48" s="145">
        <f>SUM(DP48:DZ48)</f>
        <v>0</v>
      </c>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45">
        <f>SUM(AE48,AQ48,BC48,BO48,CA48,DC48,DO48,EA48,EM48,EY48)</f>
        <v>0</v>
      </c>
    </row>
    <row r="49" spans="2:157" ht="27" customHeight="1">
      <c r="B49" s="647" t="s">
        <v>1183</v>
      </c>
      <c r="C49" s="122" t="s">
        <v>1360</v>
      </c>
      <c r="D49" s="164">
        <f t="shared" ref="D49:AD49" si="31">D43+D47+D48</f>
        <v>0</v>
      </c>
      <c r="E49" s="164">
        <f t="shared" si="31"/>
        <v>0</v>
      </c>
      <c r="F49" s="164">
        <f t="shared" si="31"/>
        <v>0</v>
      </c>
      <c r="G49" s="164">
        <f t="shared" si="31"/>
        <v>0</v>
      </c>
      <c r="H49" s="164">
        <f t="shared" si="31"/>
        <v>0</v>
      </c>
      <c r="I49" s="164">
        <f t="shared" si="31"/>
        <v>0</v>
      </c>
      <c r="J49" s="164">
        <f t="shared" si="31"/>
        <v>0</v>
      </c>
      <c r="K49" s="164">
        <f t="shared" si="31"/>
        <v>0</v>
      </c>
      <c r="L49" s="164">
        <f t="shared" si="31"/>
        <v>0</v>
      </c>
      <c r="M49" s="164">
        <f t="shared" si="31"/>
        <v>0</v>
      </c>
      <c r="N49" s="164">
        <f t="shared" si="31"/>
        <v>0</v>
      </c>
      <c r="O49" s="164">
        <f t="shared" si="31"/>
        <v>0</v>
      </c>
      <c r="P49" s="164">
        <f t="shared" si="31"/>
        <v>0</v>
      </c>
      <c r="Q49" s="164">
        <f t="shared" si="31"/>
        <v>0</v>
      </c>
      <c r="R49" s="164">
        <f t="shared" si="31"/>
        <v>0</v>
      </c>
      <c r="S49" s="164">
        <f t="shared" si="31"/>
        <v>0</v>
      </c>
      <c r="T49" s="164">
        <f t="shared" si="31"/>
        <v>0</v>
      </c>
      <c r="U49" s="164">
        <f t="shared" si="31"/>
        <v>0</v>
      </c>
      <c r="V49" s="164">
        <f t="shared" si="31"/>
        <v>0</v>
      </c>
      <c r="W49" s="164">
        <f t="shared" si="31"/>
        <v>0</v>
      </c>
      <c r="X49" s="164">
        <f t="shared" si="31"/>
        <v>0</v>
      </c>
      <c r="Y49" s="164">
        <f t="shared" si="31"/>
        <v>0</v>
      </c>
      <c r="Z49" s="164">
        <f t="shared" si="31"/>
        <v>0</v>
      </c>
      <c r="AA49" s="164">
        <f t="shared" si="31"/>
        <v>0</v>
      </c>
      <c r="AB49" s="164">
        <f t="shared" si="31"/>
        <v>0</v>
      </c>
      <c r="AC49" s="164">
        <f t="shared" si="31"/>
        <v>0</v>
      </c>
      <c r="AD49" s="164">
        <f t="shared" si="31"/>
        <v>0</v>
      </c>
      <c r="AE49" s="164">
        <f>SUM(D49:AD49)</f>
        <v>0</v>
      </c>
      <c r="AF49" s="164">
        <f t="shared" ref="AF49:AP49" si="32">AF43+AF47+AF48</f>
        <v>0</v>
      </c>
      <c r="AG49" s="164">
        <f t="shared" si="32"/>
        <v>0</v>
      </c>
      <c r="AH49" s="164">
        <f t="shared" si="32"/>
        <v>0</v>
      </c>
      <c r="AI49" s="164">
        <f t="shared" si="32"/>
        <v>0</v>
      </c>
      <c r="AJ49" s="164">
        <f t="shared" si="32"/>
        <v>0</v>
      </c>
      <c r="AK49" s="164">
        <f t="shared" si="32"/>
        <v>0</v>
      </c>
      <c r="AL49" s="164">
        <f t="shared" si="32"/>
        <v>0</v>
      </c>
      <c r="AM49" s="164">
        <f t="shared" si="32"/>
        <v>0</v>
      </c>
      <c r="AN49" s="164">
        <f t="shared" si="32"/>
        <v>0</v>
      </c>
      <c r="AO49" s="164">
        <f t="shared" si="32"/>
        <v>0</v>
      </c>
      <c r="AP49" s="164">
        <f t="shared" si="32"/>
        <v>0</v>
      </c>
      <c r="AQ49" s="164">
        <f>SUM(AF49:AP49)</f>
        <v>0</v>
      </c>
      <c r="AR49" s="164">
        <f t="shared" ref="AR49:BB49" si="33">AR43+AR47+AR48</f>
        <v>0</v>
      </c>
      <c r="AS49" s="164">
        <f t="shared" si="33"/>
        <v>0</v>
      </c>
      <c r="AT49" s="164">
        <f t="shared" si="33"/>
        <v>0</v>
      </c>
      <c r="AU49" s="164">
        <f t="shared" si="33"/>
        <v>0</v>
      </c>
      <c r="AV49" s="164">
        <f t="shared" si="33"/>
        <v>0</v>
      </c>
      <c r="AW49" s="164">
        <f t="shared" si="33"/>
        <v>0</v>
      </c>
      <c r="AX49" s="164">
        <f t="shared" si="33"/>
        <v>0</v>
      </c>
      <c r="AY49" s="164">
        <f t="shared" si="33"/>
        <v>0</v>
      </c>
      <c r="AZ49" s="164">
        <f t="shared" si="33"/>
        <v>0</v>
      </c>
      <c r="BA49" s="164">
        <f t="shared" si="33"/>
        <v>0</v>
      </c>
      <c r="BB49" s="164">
        <f t="shared" si="33"/>
        <v>0</v>
      </c>
      <c r="BC49" s="164">
        <f>SUM(AR49:BB49)</f>
        <v>0</v>
      </c>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4">
        <f t="shared" ref="CB49:DB49" si="34">CB43+CB47+CB48</f>
        <v>0</v>
      </c>
      <c r="CC49" s="164">
        <f t="shared" si="34"/>
        <v>0</v>
      </c>
      <c r="CD49" s="164">
        <f t="shared" si="34"/>
        <v>0</v>
      </c>
      <c r="CE49" s="164">
        <f t="shared" si="34"/>
        <v>0</v>
      </c>
      <c r="CF49" s="164">
        <f t="shared" si="34"/>
        <v>0</v>
      </c>
      <c r="CG49" s="164">
        <f t="shared" si="34"/>
        <v>0</v>
      </c>
      <c r="CH49" s="164">
        <f t="shared" si="34"/>
        <v>0</v>
      </c>
      <c r="CI49" s="164">
        <f t="shared" si="34"/>
        <v>0</v>
      </c>
      <c r="CJ49" s="164">
        <f t="shared" si="34"/>
        <v>0</v>
      </c>
      <c r="CK49" s="164">
        <f t="shared" si="34"/>
        <v>0</v>
      </c>
      <c r="CL49" s="164">
        <f t="shared" si="34"/>
        <v>0</v>
      </c>
      <c r="CM49" s="164">
        <f t="shared" si="34"/>
        <v>0</v>
      </c>
      <c r="CN49" s="164">
        <f t="shared" si="34"/>
        <v>0</v>
      </c>
      <c r="CO49" s="164">
        <f t="shared" si="34"/>
        <v>0</v>
      </c>
      <c r="CP49" s="164">
        <f t="shared" si="34"/>
        <v>0</v>
      </c>
      <c r="CQ49" s="164">
        <f t="shared" si="34"/>
        <v>0</v>
      </c>
      <c r="CR49" s="164">
        <f t="shared" si="34"/>
        <v>0</v>
      </c>
      <c r="CS49" s="164">
        <f t="shared" si="34"/>
        <v>0</v>
      </c>
      <c r="CT49" s="164">
        <f t="shared" si="34"/>
        <v>0</v>
      </c>
      <c r="CU49" s="164">
        <f t="shared" si="34"/>
        <v>0</v>
      </c>
      <c r="CV49" s="164">
        <f t="shared" si="34"/>
        <v>0</v>
      </c>
      <c r="CW49" s="164">
        <f t="shared" si="34"/>
        <v>0</v>
      </c>
      <c r="CX49" s="164">
        <f t="shared" si="34"/>
        <v>0</v>
      </c>
      <c r="CY49" s="164">
        <f t="shared" si="34"/>
        <v>0</v>
      </c>
      <c r="CZ49" s="164">
        <f t="shared" si="34"/>
        <v>0</v>
      </c>
      <c r="DA49" s="164">
        <f t="shared" si="34"/>
        <v>0</v>
      </c>
      <c r="DB49" s="164">
        <f t="shared" si="34"/>
        <v>0</v>
      </c>
      <c r="DC49" s="164">
        <f>SUM(CB49:DB49)</f>
        <v>0</v>
      </c>
      <c r="DD49" s="164">
        <f t="shared" ref="DD49:DN49" si="35">DD43+DD47+DD48</f>
        <v>0</v>
      </c>
      <c r="DE49" s="164">
        <f t="shared" si="35"/>
        <v>0</v>
      </c>
      <c r="DF49" s="164">
        <f t="shared" si="35"/>
        <v>0</v>
      </c>
      <c r="DG49" s="164">
        <f t="shared" si="35"/>
        <v>0</v>
      </c>
      <c r="DH49" s="164">
        <f t="shared" si="35"/>
        <v>0</v>
      </c>
      <c r="DI49" s="164">
        <f t="shared" si="35"/>
        <v>0</v>
      </c>
      <c r="DJ49" s="164">
        <f t="shared" si="35"/>
        <v>0</v>
      </c>
      <c r="DK49" s="164">
        <f t="shared" si="35"/>
        <v>0</v>
      </c>
      <c r="DL49" s="164">
        <f t="shared" si="35"/>
        <v>0</v>
      </c>
      <c r="DM49" s="164">
        <f t="shared" si="35"/>
        <v>0</v>
      </c>
      <c r="DN49" s="164">
        <f t="shared" si="35"/>
        <v>0</v>
      </c>
      <c r="DO49" s="164">
        <f>SUM(DD49:DN49)</f>
        <v>0</v>
      </c>
      <c r="DP49" s="164">
        <f t="shared" ref="DP49:DZ49" si="36">DP43+DP47+DP48</f>
        <v>0</v>
      </c>
      <c r="DQ49" s="164">
        <f t="shared" si="36"/>
        <v>0</v>
      </c>
      <c r="DR49" s="164">
        <f t="shared" si="36"/>
        <v>0</v>
      </c>
      <c r="DS49" s="164">
        <f t="shared" si="36"/>
        <v>0</v>
      </c>
      <c r="DT49" s="164">
        <f t="shared" si="36"/>
        <v>0</v>
      </c>
      <c r="DU49" s="164">
        <f t="shared" si="36"/>
        <v>0</v>
      </c>
      <c r="DV49" s="164">
        <f t="shared" si="36"/>
        <v>0</v>
      </c>
      <c r="DW49" s="164">
        <f t="shared" si="36"/>
        <v>0</v>
      </c>
      <c r="DX49" s="164">
        <f t="shared" si="36"/>
        <v>0</v>
      </c>
      <c r="DY49" s="164">
        <f t="shared" si="36"/>
        <v>0</v>
      </c>
      <c r="DZ49" s="164">
        <f t="shared" si="36"/>
        <v>0</v>
      </c>
      <c r="EA49" s="164">
        <f>SUM(DP49:DZ49)</f>
        <v>0</v>
      </c>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4">
        <f>SUM(AE49,AQ49,BC49,BO49,CA49,DC49,DO49,EA49,EM49,EY49)</f>
        <v>0</v>
      </c>
    </row>
    <row r="50" spans="2:157" ht="27" customHeight="1">
      <c r="B50" s="639" t="s">
        <v>1184</v>
      </c>
      <c r="C50" s="122" t="s">
        <v>1361</v>
      </c>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5">
        <f>SUM(D50:AD50)</f>
        <v>0</v>
      </c>
      <c r="AF50" s="144"/>
      <c r="AG50" s="144"/>
      <c r="AH50" s="144"/>
      <c r="AI50" s="144"/>
      <c r="AJ50" s="144"/>
      <c r="AK50" s="144"/>
      <c r="AL50" s="144"/>
      <c r="AM50" s="144"/>
      <c r="AN50" s="144"/>
      <c r="AO50" s="144"/>
      <c r="AP50" s="144"/>
      <c r="AQ50" s="145">
        <f>SUM(AF50:AP50)</f>
        <v>0</v>
      </c>
      <c r="AR50" s="144"/>
      <c r="AS50" s="144"/>
      <c r="AT50" s="144"/>
      <c r="AU50" s="144"/>
      <c r="AV50" s="144"/>
      <c r="AW50" s="144"/>
      <c r="AX50" s="144"/>
      <c r="AY50" s="144"/>
      <c r="AZ50" s="144"/>
      <c r="BA50" s="144"/>
      <c r="BB50" s="144"/>
      <c r="BC50" s="145">
        <f>SUM(AR50:BB50)</f>
        <v>0</v>
      </c>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5">
        <f>SUM(CB50:DB50)</f>
        <v>0</v>
      </c>
      <c r="DD50" s="144"/>
      <c r="DE50" s="144"/>
      <c r="DF50" s="144"/>
      <c r="DG50" s="144"/>
      <c r="DH50" s="144"/>
      <c r="DI50" s="144"/>
      <c r="DJ50" s="144"/>
      <c r="DK50" s="144"/>
      <c r="DL50" s="144"/>
      <c r="DM50" s="144"/>
      <c r="DN50" s="144"/>
      <c r="DO50" s="145">
        <f>SUM(DD50:DN50)</f>
        <v>0</v>
      </c>
      <c r="DP50" s="144"/>
      <c r="DQ50" s="144"/>
      <c r="DR50" s="144"/>
      <c r="DS50" s="144"/>
      <c r="DT50" s="144"/>
      <c r="DU50" s="144"/>
      <c r="DV50" s="144"/>
      <c r="DW50" s="144"/>
      <c r="DX50" s="144"/>
      <c r="DY50" s="144"/>
      <c r="DZ50" s="144"/>
      <c r="EA50" s="145">
        <f>SUM(DP50:DZ50)</f>
        <v>0</v>
      </c>
      <c r="EB50" s="159"/>
      <c r="EC50" s="159"/>
      <c r="ED50" s="159"/>
      <c r="EE50" s="159"/>
      <c r="EF50" s="159"/>
      <c r="EG50" s="159"/>
      <c r="EH50" s="159"/>
      <c r="EI50" s="159"/>
      <c r="EJ50" s="159"/>
      <c r="EK50" s="159"/>
      <c r="EL50" s="159"/>
      <c r="EM50" s="159"/>
      <c r="EN50" s="159"/>
      <c r="EO50" s="159"/>
      <c r="EP50" s="159"/>
      <c r="EQ50" s="159"/>
      <c r="ER50" s="159"/>
      <c r="ES50" s="159"/>
      <c r="ET50" s="159"/>
      <c r="EU50" s="159"/>
      <c r="EV50" s="159"/>
      <c r="EW50" s="159"/>
      <c r="EX50" s="159"/>
      <c r="EY50" s="159"/>
      <c r="EZ50" s="145">
        <f>SUM(AE50,AQ50,BC50,BO50,CA50,DC50,DO50,EA50,EM50,EY50)</f>
        <v>0</v>
      </c>
    </row>
    <row r="51" spans="2:157" ht="27" customHeight="1">
      <c r="B51" s="647" t="s">
        <v>1185</v>
      </c>
      <c r="C51" s="122" t="s">
        <v>1362</v>
      </c>
      <c r="D51" s="164">
        <f t="shared" ref="D51:BC51" si="37">D49+D50</f>
        <v>0</v>
      </c>
      <c r="E51" s="164">
        <f t="shared" si="37"/>
        <v>0</v>
      </c>
      <c r="F51" s="164">
        <f t="shared" si="37"/>
        <v>0</v>
      </c>
      <c r="G51" s="164">
        <f t="shared" si="37"/>
        <v>0</v>
      </c>
      <c r="H51" s="164">
        <f t="shared" si="37"/>
        <v>0</v>
      </c>
      <c r="I51" s="164">
        <f t="shared" si="37"/>
        <v>0</v>
      </c>
      <c r="J51" s="164">
        <f t="shared" si="37"/>
        <v>0</v>
      </c>
      <c r="K51" s="164">
        <f t="shared" si="37"/>
        <v>0</v>
      </c>
      <c r="L51" s="164">
        <f t="shared" si="37"/>
        <v>0</v>
      </c>
      <c r="M51" s="164">
        <f t="shared" si="37"/>
        <v>0</v>
      </c>
      <c r="N51" s="164">
        <f t="shared" si="37"/>
        <v>0</v>
      </c>
      <c r="O51" s="164">
        <f t="shared" si="37"/>
        <v>0</v>
      </c>
      <c r="P51" s="164">
        <f t="shared" si="37"/>
        <v>0</v>
      </c>
      <c r="Q51" s="164">
        <f t="shared" si="37"/>
        <v>0</v>
      </c>
      <c r="R51" s="164">
        <f t="shared" si="37"/>
        <v>0</v>
      </c>
      <c r="S51" s="164">
        <f t="shared" si="37"/>
        <v>0</v>
      </c>
      <c r="T51" s="164">
        <f t="shared" si="37"/>
        <v>0</v>
      </c>
      <c r="U51" s="164">
        <f t="shared" si="37"/>
        <v>0</v>
      </c>
      <c r="V51" s="164">
        <f t="shared" si="37"/>
        <v>0</v>
      </c>
      <c r="W51" s="164">
        <f t="shared" si="37"/>
        <v>0</v>
      </c>
      <c r="X51" s="164">
        <f t="shared" si="37"/>
        <v>0</v>
      </c>
      <c r="Y51" s="164">
        <f t="shared" si="37"/>
        <v>0</v>
      </c>
      <c r="Z51" s="164">
        <f t="shared" si="37"/>
        <v>0</v>
      </c>
      <c r="AA51" s="164">
        <f t="shared" si="37"/>
        <v>0</v>
      </c>
      <c r="AB51" s="164">
        <f t="shared" si="37"/>
        <v>0</v>
      </c>
      <c r="AC51" s="164">
        <f t="shared" si="37"/>
        <v>0</v>
      </c>
      <c r="AD51" s="164">
        <f t="shared" si="37"/>
        <v>0</v>
      </c>
      <c r="AE51" s="164">
        <f t="shared" si="37"/>
        <v>0</v>
      </c>
      <c r="AF51" s="164">
        <f t="shared" si="37"/>
        <v>0</v>
      </c>
      <c r="AG51" s="164">
        <f t="shared" si="37"/>
        <v>0</v>
      </c>
      <c r="AH51" s="164">
        <f t="shared" si="37"/>
        <v>0</v>
      </c>
      <c r="AI51" s="164">
        <f t="shared" si="37"/>
        <v>0</v>
      </c>
      <c r="AJ51" s="164">
        <f t="shared" si="37"/>
        <v>0</v>
      </c>
      <c r="AK51" s="164">
        <f t="shared" si="37"/>
        <v>0</v>
      </c>
      <c r="AL51" s="164">
        <f t="shared" si="37"/>
        <v>0</v>
      </c>
      <c r="AM51" s="164">
        <f t="shared" si="37"/>
        <v>0</v>
      </c>
      <c r="AN51" s="164">
        <f t="shared" si="37"/>
        <v>0</v>
      </c>
      <c r="AO51" s="164">
        <f t="shared" si="37"/>
        <v>0</v>
      </c>
      <c r="AP51" s="164">
        <f t="shared" si="37"/>
        <v>0</v>
      </c>
      <c r="AQ51" s="164">
        <f t="shared" si="37"/>
        <v>0</v>
      </c>
      <c r="AR51" s="164">
        <f t="shared" si="37"/>
        <v>0</v>
      </c>
      <c r="AS51" s="164">
        <f t="shared" si="37"/>
        <v>0</v>
      </c>
      <c r="AT51" s="164">
        <f t="shared" si="37"/>
        <v>0</v>
      </c>
      <c r="AU51" s="164">
        <f t="shared" si="37"/>
        <v>0</v>
      </c>
      <c r="AV51" s="164">
        <f t="shared" si="37"/>
        <v>0</v>
      </c>
      <c r="AW51" s="164">
        <f t="shared" si="37"/>
        <v>0</v>
      </c>
      <c r="AX51" s="164">
        <f t="shared" si="37"/>
        <v>0</v>
      </c>
      <c r="AY51" s="164">
        <f t="shared" si="37"/>
        <v>0</v>
      </c>
      <c r="AZ51" s="164">
        <f t="shared" si="37"/>
        <v>0</v>
      </c>
      <c r="BA51" s="164">
        <f t="shared" si="37"/>
        <v>0</v>
      </c>
      <c r="BB51" s="164">
        <f t="shared" si="37"/>
        <v>0</v>
      </c>
      <c r="BC51" s="164">
        <f t="shared" si="37"/>
        <v>0</v>
      </c>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4">
        <f t="shared" ref="CB51:EA51" si="38">CB49+CB50</f>
        <v>0</v>
      </c>
      <c r="CC51" s="164">
        <f t="shared" si="38"/>
        <v>0</v>
      </c>
      <c r="CD51" s="164">
        <f t="shared" si="38"/>
        <v>0</v>
      </c>
      <c r="CE51" s="164">
        <f t="shared" si="38"/>
        <v>0</v>
      </c>
      <c r="CF51" s="164">
        <f t="shared" si="38"/>
        <v>0</v>
      </c>
      <c r="CG51" s="164">
        <f t="shared" si="38"/>
        <v>0</v>
      </c>
      <c r="CH51" s="164">
        <f t="shared" si="38"/>
        <v>0</v>
      </c>
      <c r="CI51" s="164">
        <f t="shared" si="38"/>
        <v>0</v>
      </c>
      <c r="CJ51" s="164">
        <f t="shared" si="38"/>
        <v>0</v>
      </c>
      <c r="CK51" s="164">
        <f t="shared" si="38"/>
        <v>0</v>
      </c>
      <c r="CL51" s="164">
        <f t="shared" si="38"/>
        <v>0</v>
      </c>
      <c r="CM51" s="164">
        <f t="shared" si="38"/>
        <v>0</v>
      </c>
      <c r="CN51" s="164">
        <f t="shared" si="38"/>
        <v>0</v>
      </c>
      <c r="CO51" s="164">
        <f t="shared" si="38"/>
        <v>0</v>
      </c>
      <c r="CP51" s="164">
        <f t="shared" si="38"/>
        <v>0</v>
      </c>
      <c r="CQ51" s="164">
        <f t="shared" si="38"/>
        <v>0</v>
      </c>
      <c r="CR51" s="164">
        <f t="shared" si="38"/>
        <v>0</v>
      </c>
      <c r="CS51" s="164">
        <f t="shared" si="38"/>
        <v>0</v>
      </c>
      <c r="CT51" s="164">
        <f t="shared" si="38"/>
        <v>0</v>
      </c>
      <c r="CU51" s="164">
        <f t="shared" si="38"/>
        <v>0</v>
      </c>
      <c r="CV51" s="164">
        <f t="shared" si="38"/>
        <v>0</v>
      </c>
      <c r="CW51" s="164">
        <f t="shared" si="38"/>
        <v>0</v>
      </c>
      <c r="CX51" s="164">
        <f t="shared" si="38"/>
        <v>0</v>
      </c>
      <c r="CY51" s="164">
        <f t="shared" si="38"/>
        <v>0</v>
      </c>
      <c r="CZ51" s="164">
        <f t="shared" si="38"/>
        <v>0</v>
      </c>
      <c r="DA51" s="164">
        <f t="shared" si="38"/>
        <v>0</v>
      </c>
      <c r="DB51" s="164">
        <f t="shared" si="38"/>
        <v>0</v>
      </c>
      <c r="DC51" s="164">
        <f t="shared" si="38"/>
        <v>0</v>
      </c>
      <c r="DD51" s="164">
        <f t="shared" si="38"/>
        <v>0</v>
      </c>
      <c r="DE51" s="164">
        <f t="shared" si="38"/>
        <v>0</v>
      </c>
      <c r="DF51" s="164">
        <f t="shared" si="38"/>
        <v>0</v>
      </c>
      <c r="DG51" s="164">
        <f t="shared" si="38"/>
        <v>0</v>
      </c>
      <c r="DH51" s="164">
        <f t="shared" si="38"/>
        <v>0</v>
      </c>
      <c r="DI51" s="164">
        <f t="shared" si="38"/>
        <v>0</v>
      </c>
      <c r="DJ51" s="164">
        <f t="shared" si="38"/>
        <v>0</v>
      </c>
      <c r="DK51" s="164">
        <f t="shared" si="38"/>
        <v>0</v>
      </c>
      <c r="DL51" s="164">
        <f t="shared" si="38"/>
        <v>0</v>
      </c>
      <c r="DM51" s="164">
        <f t="shared" si="38"/>
        <v>0</v>
      </c>
      <c r="DN51" s="164">
        <f t="shared" si="38"/>
        <v>0</v>
      </c>
      <c r="DO51" s="164">
        <f t="shared" si="38"/>
        <v>0</v>
      </c>
      <c r="DP51" s="164">
        <f t="shared" si="38"/>
        <v>0</v>
      </c>
      <c r="DQ51" s="164">
        <f t="shared" si="38"/>
        <v>0</v>
      </c>
      <c r="DR51" s="164">
        <f t="shared" si="38"/>
        <v>0</v>
      </c>
      <c r="DS51" s="164">
        <f t="shared" si="38"/>
        <v>0</v>
      </c>
      <c r="DT51" s="164">
        <f t="shared" si="38"/>
        <v>0</v>
      </c>
      <c r="DU51" s="164">
        <f t="shared" si="38"/>
        <v>0</v>
      </c>
      <c r="DV51" s="164">
        <f t="shared" si="38"/>
        <v>0</v>
      </c>
      <c r="DW51" s="164">
        <f t="shared" si="38"/>
        <v>0</v>
      </c>
      <c r="DX51" s="164">
        <f t="shared" si="38"/>
        <v>0</v>
      </c>
      <c r="DY51" s="164">
        <f t="shared" si="38"/>
        <v>0</v>
      </c>
      <c r="DZ51" s="164">
        <f t="shared" si="38"/>
        <v>0</v>
      </c>
      <c r="EA51" s="164">
        <f t="shared" si="38"/>
        <v>0</v>
      </c>
      <c r="EB51" s="165"/>
      <c r="EC51" s="165"/>
      <c r="ED51" s="165"/>
      <c r="EE51" s="165"/>
      <c r="EF51" s="165"/>
      <c r="EG51" s="165"/>
      <c r="EH51" s="165"/>
      <c r="EI51" s="165"/>
      <c r="EJ51" s="165"/>
      <c r="EK51" s="165"/>
      <c r="EL51" s="165"/>
      <c r="EM51" s="165"/>
      <c r="EN51" s="165"/>
      <c r="EO51" s="165"/>
      <c r="EP51" s="165"/>
      <c r="EQ51" s="165"/>
      <c r="ER51" s="165"/>
      <c r="ES51" s="165"/>
      <c r="ET51" s="165"/>
      <c r="EU51" s="165"/>
      <c r="EV51" s="165"/>
      <c r="EW51" s="165"/>
      <c r="EX51" s="165"/>
      <c r="EY51" s="165"/>
      <c r="EZ51" s="164">
        <f>EZ49+EZ50</f>
        <v>0</v>
      </c>
    </row>
    <row r="52" spans="2:157" ht="15" customHeight="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EN52" s="150"/>
      <c r="EO52" s="150"/>
      <c r="EP52" s="150"/>
      <c r="EQ52" s="150"/>
      <c r="ER52" s="150"/>
      <c r="ES52" s="150"/>
      <c r="ET52" s="150"/>
      <c r="EU52" s="150"/>
      <c r="EV52" s="150"/>
      <c r="EW52" s="150"/>
      <c r="EX52" s="150"/>
      <c r="EY52" s="150"/>
      <c r="EZ52" s="150"/>
    </row>
    <row r="53" spans="2:157" ht="15" customHeight="1">
      <c r="B53" s="559" t="s">
        <v>1363</v>
      </c>
      <c r="C53" s="643"/>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c r="DU53" s="151"/>
      <c r="DV53" s="151"/>
      <c r="DW53" s="151"/>
      <c r="DX53" s="151"/>
      <c r="DY53" s="151"/>
      <c r="DZ53" s="151"/>
      <c r="EA53" s="151"/>
      <c r="EB53" s="151"/>
      <c r="EC53" s="151"/>
      <c r="ED53" s="151"/>
      <c r="EE53" s="151"/>
      <c r="EF53" s="151"/>
      <c r="EG53" s="151"/>
      <c r="EH53" s="151"/>
      <c r="EI53" s="151"/>
      <c r="EJ53" s="151"/>
      <c r="EK53" s="151"/>
      <c r="EL53" s="151"/>
      <c r="EM53" s="151"/>
      <c r="EN53" s="151"/>
      <c r="EO53" s="151"/>
      <c r="EP53" s="151"/>
      <c r="EQ53" s="151"/>
      <c r="ER53" s="151"/>
      <c r="ES53" s="151"/>
      <c r="ET53" s="151"/>
      <c r="EU53" s="151"/>
      <c r="EV53" s="151"/>
      <c r="EW53" s="151"/>
      <c r="EX53" s="151"/>
      <c r="EY53" s="151"/>
      <c r="EZ53" s="151"/>
      <c r="FA53" s="152"/>
    </row>
    <row r="54" spans="2:157" ht="15" customHeight="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c r="EK54" s="150"/>
      <c r="EL54" s="150"/>
      <c r="EM54" s="150"/>
      <c r="EN54" s="150"/>
      <c r="EO54" s="150"/>
      <c r="EP54" s="150"/>
      <c r="EQ54" s="150"/>
      <c r="ER54" s="150"/>
      <c r="ES54" s="150"/>
      <c r="ET54" s="150"/>
      <c r="EU54" s="150"/>
      <c r="EV54" s="150"/>
      <c r="EW54" s="150"/>
      <c r="EX54" s="150"/>
      <c r="EY54" s="150"/>
      <c r="EZ54" s="150"/>
    </row>
    <row r="55" spans="2:157" ht="27" customHeight="1">
      <c r="B55" s="936" t="s">
        <v>181</v>
      </c>
      <c r="C55" s="938"/>
      <c r="D55" s="154" t="s">
        <v>1159</v>
      </c>
      <c r="E55" s="154" t="s">
        <v>183</v>
      </c>
      <c r="F55" s="154" t="s">
        <v>184</v>
      </c>
      <c r="G55" s="154" t="s">
        <v>185</v>
      </c>
      <c r="H55" s="154" t="s">
        <v>186</v>
      </c>
      <c r="I55" s="154" t="s">
        <v>187</v>
      </c>
      <c r="J55" s="154" t="s">
        <v>188</v>
      </c>
      <c r="K55" s="154" t="s">
        <v>189</v>
      </c>
      <c r="L55" s="154" t="s">
        <v>190</v>
      </c>
      <c r="M55" s="154" t="s">
        <v>191</v>
      </c>
      <c r="N55" s="154" t="s">
        <v>192</v>
      </c>
      <c r="O55" s="154" t="s">
        <v>193</v>
      </c>
      <c r="P55" s="154" t="s">
        <v>194</v>
      </c>
      <c r="Q55" s="154" t="s">
        <v>195</v>
      </c>
      <c r="R55" s="154" t="s">
        <v>196</v>
      </c>
      <c r="S55" s="154" t="s">
        <v>197</v>
      </c>
      <c r="T55" s="154" t="s">
        <v>198</v>
      </c>
      <c r="U55" s="154" t="s">
        <v>199</v>
      </c>
      <c r="V55" s="154" t="s">
        <v>200</v>
      </c>
      <c r="W55" s="154" t="s">
        <v>201</v>
      </c>
      <c r="X55" s="154" t="s">
        <v>202</v>
      </c>
      <c r="Y55" s="154" t="s">
        <v>203</v>
      </c>
      <c r="Z55" s="154" t="s">
        <v>204</v>
      </c>
      <c r="AA55" s="154" t="s">
        <v>205</v>
      </c>
      <c r="AB55" s="154" t="s">
        <v>206</v>
      </c>
      <c r="AC55" s="154" t="s">
        <v>207</v>
      </c>
      <c r="AD55" s="154" t="s">
        <v>208</v>
      </c>
      <c r="AE55" s="154" t="s">
        <v>209</v>
      </c>
      <c r="AF55" s="154" t="s">
        <v>210</v>
      </c>
      <c r="AG55" s="154" t="s">
        <v>211</v>
      </c>
      <c r="AH55" s="154" t="s">
        <v>212</v>
      </c>
      <c r="AI55" s="154" t="s">
        <v>213</v>
      </c>
      <c r="AJ55" s="154" t="s">
        <v>596</v>
      </c>
      <c r="AK55" s="154" t="s">
        <v>637</v>
      </c>
      <c r="AL55" s="154" t="s">
        <v>638</v>
      </c>
      <c r="AM55" s="154" t="s">
        <v>639</v>
      </c>
      <c r="AN55" s="154" t="s">
        <v>640</v>
      </c>
      <c r="AO55" s="154" t="s">
        <v>641</v>
      </c>
      <c r="AP55" s="154" t="s">
        <v>642</v>
      </c>
      <c r="AQ55" s="154" t="s">
        <v>643</v>
      </c>
      <c r="AR55" s="154" t="s">
        <v>644</v>
      </c>
      <c r="AS55" s="154" t="s">
        <v>645</v>
      </c>
      <c r="AT55" s="154" t="s">
        <v>646</v>
      </c>
      <c r="AU55" s="154" t="s">
        <v>665</v>
      </c>
      <c r="AV55" s="154" t="s">
        <v>666</v>
      </c>
      <c r="AW55" s="154" t="s">
        <v>667</v>
      </c>
      <c r="AX55" s="154" t="s">
        <v>668</v>
      </c>
      <c r="AY55" s="154" t="s">
        <v>669</v>
      </c>
      <c r="AZ55" s="154" t="s">
        <v>670</v>
      </c>
      <c r="BA55" s="154" t="s">
        <v>671</v>
      </c>
      <c r="BB55" s="154" t="s">
        <v>672</v>
      </c>
      <c r="BC55" s="154" t="s">
        <v>673</v>
      </c>
      <c r="BD55" s="154" t="s">
        <v>674</v>
      </c>
      <c r="BE55" s="154" t="s">
        <v>675</v>
      </c>
      <c r="BF55" s="154" t="s">
        <v>676</v>
      </c>
      <c r="BG55" s="154" t="s">
        <v>677</v>
      </c>
      <c r="BH55" s="154" t="s">
        <v>678</v>
      </c>
      <c r="BI55" s="154" t="s">
        <v>679</v>
      </c>
      <c r="BJ55" s="154" t="s">
        <v>1201</v>
      </c>
      <c r="BK55" s="154" t="s">
        <v>1202</v>
      </c>
      <c r="BL55" s="154" t="s">
        <v>1203</v>
      </c>
      <c r="BM55" s="154" t="s">
        <v>1204</v>
      </c>
      <c r="BN55" s="154" t="s">
        <v>1205</v>
      </c>
      <c r="BO55" s="154" t="s">
        <v>1206</v>
      </c>
      <c r="BP55" s="154" t="s">
        <v>1207</v>
      </c>
      <c r="BQ55" s="154" t="s">
        <v>1208</v>
      </c>
      <c r="BR55" s="154" t="s">
        <v>1209</v>
      </c>
      <c r="BS55" s="154" t="s">
        <v>1210</v>
      </c>
      <c r="BT55" s="154" t="s">
        <v>1211</v>
      </c>
      <c r="BU55" s="154" t="s">
        <v>1212</v>
      </c>
      <c r="BV55" s="154" t="s">
        <v>1213</v>
      </c>
      <c r="BW55" s="154" t="s">
        <v>1214</v>
      </c>
      <c r="BX55" s="154" t="s">
        <v>1215</v>
      </c>
      <c r="BY55" s="154" t="s">
        <v>1216</v>
      </c>
      <c r="BZ55" s="154" t="s">
        <v>1217</v>
      </c>
      <c r="CA55" s="154" t="s">
        <v>1218</v>
      </c>
      <c r="CB55" s="154" t="s">
        <v>1219</v>
      </c>
      <c r="CC55" s="154" t="s">
        <v>1220</v>
      </c>
      <c r="CD55" s="154" t="s">
        <v>1221</v>
      </c>
      <c r="CE55" s="154" t="s">
        <v>1222</v>
      </c>
      <c r="CF55" s="154" t="s">
        <v>1223</v>
      </c>
      <c r="CG55" s="154" t="s">
        <v>1224</v>
      </c>
      <c r="CH55" s="154" t="s">
        <v>1225</v>
      </c>
      <c r="CI55" s="154" t="s">
        <v>1226</v>
      </c>
      <c r="CJ55" s="154" t="s">
        <v>1227</v>
      </c>
      <c r="CK55" s="154" t="s">
        <v>1228</v>
      </c>
      <c r="CL55" s="154" t="s">
        <v>1229</v>
      </c>
      <c r="CM55" s="154" t="s">
        <v>1230</v>
      </c>
      <c r="CN55" s="154" t="s">
        <v>1231</v>
      </c>
      <c r="CO55" s="154" t="s">
        <v>1232</v>
      </c>
      <c r="CP55" s="154" t="s">
        <v>1233</v>
      </c>
      <c r="CQ55" s="154" t="s">
        <v>1234</v>
      </c>
      <c r="CR55" s="154" t="s">
        <v>1235</v>
      </c>
      <c r="CS55" s="154" t="s">
        <v>1236</v>
      </c>
      <c r="CT55" s="154" t="s">
        <v>1237</v>
      </c>
      <c r="CU55" s="154" t="s">
        <v>1238</v>
      </c>
      <c r="CV55" s="154" t="s">
        <v>1239</v>
      </c>
      <c r="CW55" s="154" t="s">
        <v>1240</v>
      </c>
      <c r="CX55" s="154" t="s">
        <v>1241</v>
      </c>
      <c r="CY55" s="154" t="s">
        <v>1242</v>
      </c>
      <c r="CZ55" s="154" t="s">
        <v>1243</v>
      </c>
      <c r="DA55" s="154" t="s">
        <v>1244</v>
      </c>
      <c r="DB55" s="154" t="s">
        <v>1245</v>
      </c>
      <c r="DC55" s="154" t="s">
        <v>1246</v>
      </c>
      <c r="DD55" s="154" t="s">
        <v>1247</v>
      </c>
      <c r="DE55" s="154" t="s">
        <v>1248</v>
      </c>
      <c r="DF55" s="154" t="s">
        <v>1249</v>
      </c>
      <c r="DG55" s="154" t="s">
        <v>1250</v>
      </c>
      <c r="DH55" s="154" t="s">
        <v>1251</v>
      </c>
      <c r="DI55" s="154" t="s">
        <v>1252</v>
      </c>
      <c r="DJ55" s="154" t="s">
        <v>1253</v>
      </c>
      <c r="DK55" s="154" t="s">
        <v>1254</v>
      </c>
      <c r="DL55" s="154" t="s">
        <v>1255</v>
      </c>
      <c r="DM55" s="154" t="s">
        <v>1256</v>
      </c>
      <c r="DN55" s="154" t="s">
        <v>1257</v>
      </c>
      <c r="DO55" s="154" t="s">
        <v>1258</v>
      </c>
      <c r="DP55" s="154" t="s">
        <v>1259</v>
      </c>
      <c r="DQ55" s="154" t="s">
        <v>1260</v>
      </c>
      <c r="DR55" s="154" t="s">
        <v>1261</v>
      </c>
      <c r="DS55" s="154" t="s">
        <v>1262</v>
      </c>
      <c r="DT55" s="154" t="s">
        <v>1263</v>
      </c>
      <c r="DU55" s="154" t="s">
        <v>1264</v>
      </c>
      <c r="DV55" s="154" t="s">
        <v>1265</v>
      </c>
      <c r="DW55" s="154" t="s">
        <v>1266</v>
      </c>
      <c r="DX55" s="154" t="s">
        <v>1267</v>
      </c>
      <c r="DY55" s="154" t="s">
        <v>1268</v>
      </c>
      <c r="DZ55" s="154" t="s">
        <v>1269</v>
      </c>
      <c r="EA55" s="154" t="s">
        <v>1270</v>
      </c>
      <c r="EB55" s="154" t="s">
        <v>1271</v>
      </c>
      <c r="EC55" s="154" t="s">
        <v>1272</v>
      </c>
      <c r="ED55" s="154" t="s">
        <v>1273</v>
      </c>
      <c r="EE55" s="154" t="s">
        <v>1274</v>
      </c>
      <c r="EF55" s="154" t="s">
        <v>1275</v>
      </c>
      <c r="EG55" s="154" t="s">
        <v>1276</v>
      </c>
      <c r="EH55" s="154" t="s">
        <v>1277</v>
      </c>
      <c r="EI55" s="154" t="s">
        <v>1278</v>
      </c>
      <c r="EJ55" s="154" t="s">
        <v>1279</v>
      </c>
      <c r="EK55" s="154" t="s">
        <v>1280</v>
      </c>
      <c r="EL55" s="154" t="s">
        <v>1281</v>
      </c>
      <c r="EM55" s="154" t="s">
        <v>1282</v>
      </c>
      <c r="EN55" s="154" t="s">
        <v>1283</v>
      </c>
      <c r="EO55" s="154" t="s">
        <v>1284</v>
      </c>
      <c r="EP55" s="154" t="s">
        <v>1285</v>
      </c>
      <c r="EQ55" s="154" t="s">
        <v>1286</v>
      </c>
      <c r="ER55" s="154" t="s">
        <v>1287</v>
      </c>
      <c r="ES55" s="154" t="s">
        <v>1288</v>
      </c>
      <c r="ET55" s="154" t="s">
        <v>1289</v>
      </c>
      <c r="EU55" s="154" t="s">
        <v>1290</v>
      </c>
      <c r="EV55" s="154" t="s">
        <v>1291</v>
      </c>
      <c r="EW55" s="154" t="s">
        <v>1292</v>
      </c>
      <c r="EX55" s="154" t="s">
        <v>1293</v>
      </c>
      <c r="EY55" s="154" t="s">
        <v>1294</v>
      </c>
      <c r="EZ55" s="154" t="s">
        <v>1295</v>
      </c>
    </row>
    <row r="56" spans="2:157" ht="27" customHeight="1">
      <c r="B56" s="1040" t="s">
        <v>393</v>
      </c>
      <c r="C56" s="1041"/>
      <c r="D56" s="1059" t="s">
        <v>1296</v>
      </c>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1"/>
      <c r="AF56" s="1059" t="s">
        <v>1297</v>
      </c>
      <c r="AG56" s="1060"/>
      <c r="AH56" s="1060"/>
      <c r="AI56" s="1060"/>
      <c r="AJ56" s="1060"/>
      <c r="AK56" s="1060"/>
      <c r="AL56" s="1060"/>
      <c r="AM56" s="1060"/>
      <c r="AN56" s="1060"/>
      <c r="AO56" s="1060"/>
      <c r="AP56" s="1060"/>
      <c r="AQ56" s="1061"/>
      <c r="AR56" s="1059" t="s">
        <v>1298</v>
      </c>
      <c r="AS56" s="1060"/>
      <c r="AT56" s="1060"/>
      <c r="AU56" s="1060"/>
      <c r="AV56" s="1060"/>
      <c r="AW56" s="1060"/>
      <c r="AX56" s="1060"/>
      <c r="AY56" s="1060"/>
      <c r="AZ56" s="1060"/>
      <c r="BA56" s="1060"/>
      <c r="BB56" s="1060"/>
      <c r="BC56" s="1061"/>
      <c r="BD56" s="1059" t="s">
        <v>1299</v>
      </c>
      <c r="BE56" s="1060"/>
      <c r="BF56" s="1060"/>
      <c r="BG56" s="1060"/>
      <c r="BH56" s="1060"/>
      <c r="BI56" s="1060"/>
      <c r="BJ56" s="1060"/>
      <c r="BK56" s="1060"/>
      <c r="BL56" s="1060"/>
      <c r="BM56" s="1060"/>
      <c r="BN56" s="1060"/>
      <c r="BO56" s="1061"/>
      <c r="BP56" s="1062" t="s">
        <v>1300</v>
      </c>
      <c r="BQ56" s="1062"/>
      <c r="BR56" s="1062"/>
      <c r="BS56" s="1062"/>
      <c r="BT56" s="1062"/>
      <c r="BU56" s="1062"/>
      <c r="BV56" s="1062"/>
      <c r="BW56" s="1062"/>
      <c r="BX56" s="1062"/>
      <c r="BY56" s="1062"/>
      <c r="BZ56" s="1062"/>
      <c r="CA56" s="1062"/>
      <c r="CB56" s="1059" t="s">
        <v>1301</v>
      </c>
      <c r="CC56" s="1060"/>
      <c r="CD56" s="1060"/>
      <c r="CE56" s="1060"/>
      <c r="CF56" s="1060"/>
      <c r="CG56" s="1060"/>
      <c r="CH56" s="1060"/>
      <c r="CI56" s="1060"/>
      <c r="CJ56" s="1060"/>
      <c r="CK56" s="1060"/>
      <c r="CL56" s="1060"/>
      <c r="CM56" s="1060"/>
      <c r="CN56" s="1060"/>
      <c r="CO56" s="1060"/>
      <c r="CP56" s="1060"/>
      <c r="CQ56" s="1060"/>
      <c r="CR56" s="1060"/>
      <c r="CS56" s="1060"/>
      <c r="CT56" s="1060"/>
      <c r="CU56" s="1060"/>
      <c r="CV56" s="1060"/>
      <c r="CW56" s="1060"/>
      <c r="CX56" s="1060"/>
      <c r="CY56" s="1060"/>
      <c r="CZ56" s="1060"/>
      <c r="DA56" s="1060"/>
      <c r="DB56" s="1060"/>
      <c r="DC56" s="1061"/>
      <c r="DD56" s="1059" t="s">
        <v>1302</v>
      </c>
      <c r="DE56" s="1060"/>
      <c r="DF56" s="1060"/>
      <c r="DG56" s="1060"/>
      <c r="DH56" s="1060"/>
      <c r="DI56" s="1060"/>
      <c r="DJ56" s="1060"/>
      <c r="DK56" s="1060"/>
      <c r="DL56" s="1060"/>
      <c r="DM56" s="1060"/>
      <c r="DN56" s="1060"/>
      <c r="DO56" s="1061"/>
      <c r="DP56" s="1059" t="s">
        <v>1303</v>
      </c>
      <c r="DQ56" s="1060"/>
      <c r="DR56" s="1060"/>
      <c r="DS56" s="1060"/>
      <c r="DT56" s="1060"/>
      <c r="DU56" s="1060"/>
      <c r="DV56" s="1060"/>
      <c r="DW56" s="1060"/>
      <c r="DX56" s="1060"/>
      <c r="DY56" s="1060"/>
      <c r="DZ56" s="1060"/>
      <c r="EA56" s="1061"/>
      <c r="EB56" s="1059" t="s">
        <v>1304</v>
      </c>
      <c r="EC56" s="1060"/>
      <c r="ED56" s="1060"/>
      <c r="EE56" s="1060"/>
      <c r="EF56" s="1060"/>
      <c r="EG56" s="1060"/>
      <c r="EH56" s="1060"/>
      <c r="EI56" s="1060"/>
      <c r="EJ56" s="1060"/>
      <c r="EK56" s="1060"/>
      <c r="EL56" s="1060"/>
      <c r="EM56" s="1061"/>
      <c r="EN56" s="1062" t="s">
        <v>1305</v>
      </c>
      <c r="EO56" s="1062"/>
      <c r="EP56" s="1062"/>
      <c r="EQ56" s="1062"/>
      <c r="ER56" s="1062"/>
      <c r="ES56" s="1062"/>
      <c r="ET56" s="1062"/>
      <c r="EU56" s="1062"/>
      <c r="EV56" s="1062"/>
      <c r="EW56" s="1062"/>
      <c r="EX56" s="1062"/>
      <c r="EY56" s="1062"/>
      <c r="EZ56" s="1063" t="s">
        <v>256</v>
      </c>
    </row>
    <row r="57" spans="2:157" s="117" customFormat="1" ht="27" customHeight="1">
      <c r="B57" s="1042"/>
      <c r="C57" s="1043"/>
      <c r="D57" s="1055" t="s">
        <v>260</v>
      </c>
      <c r="E57" s="1056"/>
      <c r="F57" s="1056"/>
      <c r="G57" s="1057"/>
      <c r="H57" s="1055" t="s">
        <v>1306</v>
      </c>
      <c r="I57" s="1057"/>
      <c r="J57" s="1027" t="s">
        <v>419</v>
      </c>
      <c r="K57" s="1048" t="s">
        <v>422</v>
      </c>
      <c r="L57" s="1058"/>
      <c r="M57" s="1058"/>
      <c r="N57" s="1032"/>
      <c r="O57" s="1050" t="s">
        <v>425</v>
      </c>
      <c r="P57" s="1048" t="s">
        <v>263</v>
      </c>
      <c r="Q57" s="1058"/>
      <c r="R57" s="1032"/>
      <c r="S57" s="1008" t="s">
        <v>1165</v>
      </c>
      <c r="T57" s="996" t="s">
        <v>1166</v>
      </c>
      <c r="U57" s="1049" t="s">
        <v>1312</v>
      </c>
      <c r="V57" s="1049"/>
      <c r="W57" s="1055" t="s">
        <v>1308</v>
      </c>
      <c r="X57" s="1056"/>
      <c r="Y57" s="1057"/>
      <c r="Z57" s="1048" t="s">
        <v>1309</v>
      </c>
      <c r="AA57" s="1032"/>
      <c r="AB57" s="1055" t="s">
        <v>1169</v>
      </c>
      <c r="AC57" s="1056"/>
      <c r="AD57" s="1057"/>
      <c r="AE57" s="1050" t="s">
        <v>1310</v>
      </c>
      <c r="AF57" s="1050" t="s">
        <v>1170</v>
      </c>
      <c r="AG57" s="1053" t="s">
        <v>261</v>
      </c>
      <c r="AH57" s="1049" t="s">
        <v>1163</v>
      </c>
      <c r="AI57" s="1049"/>
      <c r="AJ57" s="1049"/>
      <c r="AK57" s="1049" t="s">
        <v>1164</v>
      </c>
      <c r="AL57" s="996" t="s">
        <v>264</v>
      </c>
      <c r="AM57" s="1049" t="s">
        <v>1167</v>
      </c>
      <c r="AN57" s="1048" t="s">
        <v>1309</v>
      </c>
      <c r="AO57" s="1032"/>
      <c r="AP57" s="1027" t="s">
        <v>1169</v>
      </c>
      <c r="AQ57" s="1050" t="s">
        <v>1310</v>
      </c>
      <c r="AR57" s="1050" t="s">
        <v>1170</v>
      </c>
      <c r="AS57" s="1049" t="s">
        <v>261</v>
      </c>
      <c r="AT57" s="1049" t="s">
        <v>1163</v>
      </c>
      <c r="AU57" s="1049"/>
      <c r="AV57" s="1049"/>
      <c r="AW57" s="1049" t="s">
        <v>1164</v>
      </c>
      <c r="AX57" s="1050" t="s">
        <v>264</v>
      </c>
      <c r="AY57" s="1050" t="s">
        <v>1167</v>
      </c>
      <c r="AZ57" s="1048" t="s">
        <v>1309</v>
      </c>
      <c r="BA57" s="1032"/>
      <c r="BB57" s="1027" t="s">
        <v>1169</v>
      </c>
      <c r="BC57" s="1050" t="s">
        <v>1311</v>
      </c>
      <c r="BD57" s="1050" t="s">
        <v>1170</v>
      </c>
      <c r="BE57" s="1053" t="s">
        <v>261</v>
      </c>
      <c r="BF57" s="1049" t="s">
        <v>1163</v>
      </c>
      <c r="BG57" s="1049"/>
      <c r="BH57" s="1049"/>
      <c r="BI57" s="1049" t="s">
        <v>1164</v>
      </c>
      <c r="BJ57" s="1027" t="s">
        <v>264</v>
      </c>
      <c r="BK57" s="1049" t="s">
        <v>1167</v>
      </c>
      <c r="BL57" s="1048" t="s">
        <v>1309</v>
      </c>
      <c r="BM57" s="1032"/>
      <c r="BN57" s="1027" t="s">
        <v>1169</v>
      </c>
      <c r="BO57" s="1050" t="s">
        <v>1311</v>
      </c>
      <c r="BP57" s="1050" t="s">
        <v>1170</v>
      </c>
      <c r="BQ57" s="1051" t="s">
        <v>261</v>
      </c>
      <c r="BR57" s="1049" t="s">
        <v>1163</v>
      </c>
      <c r="BS57" s="1049"/>
      <c r="BT57" s="1049"/>
      <c r="BU57" s="1051" t="s">
        <v>1164</v>
      </c>
      <c r="BV57" s="1052" t="s">
        <v>264</v>
      </c>
      <c r="BW57" s="1051" t="s">
        <v>1167</v>
      </c>
      <c r="BX57" s="1048" t="s">
        <v>1309</v>
      </c>
      <c r="BY57" s="1032"/>
      <c r="BZ57" s="1027" t="s">
        <v>1169</v>
      </c>
      <c r="CA57" s="1049" t="s">
        <v>1310</v>
      </c>
      <c r="CB57" s="1055" t="s">
        <v>260</v>
      </c>
      <c r="CC57" s="1056"/>
      <c r="CD57" s="1056"/>
      <c r="CE57" s="1057"/>
      <c r="CF57" s="1055" t="s">
        <v>1306</v>
      </c>
      <c r="CG57" s="1057"/>
      <c r="CH57" s="1027" t="s">
        <v>419</v>
      </c>
      <c r="CI57" s="1055" t="s">
        <v>422</v>
      </c>
      <c r="CJ57" s="1056"/>
      <c r="CK57" s="1056"/>
      <c r="CL57" s="1057"/>
      <c r="CM57" s="1050" t="s">
        <v>425</v>
      </c>
      <c r="CN57" s="1048" t="s">
        <v>263</v>
      </c>
      <c r="CO57" s="1058"/>
      <c r="CP57" s="1032"/>
      <c r="CQ57" s="1008" t="s">
        <v>1165</v>
      </c>
      <c r="CR57" s="996" t="s">
        <v>1166</v>
      </c>
      <c r="CS57" s="1049" t="s">
        <v>1312</v>
      </c>
      <c r="CT57" s="1049"/>
      <c r="CU57" s="1055" t="s">
        <v>1308</v>
      </c>
      <c r="CV57" s="1056"/>
      <c r="CW57" s="1057"/>
      <c r="CX57" s="1048" t="s">
        <v>1309</v>
      </c>
      <c r="CY57" s="1032"/>
      <c r="CZ57" s="1055" t="s">
        <v>1169</v>
      </c>
      <c r="DA57" s="1056"/>
      <c r="DB57" s="1057"/>
      <c r="DC57" s="1050" t="s">
        <v>1310</v>
      </c>
      <c r="DD57" s="1050" t="s">
        <v>1170</v>
      </c>
      <c r="DE57" s="1053" t="s">
        <v>261</v>
      </c>
      <c r="DF57" s="1049" t="s">
        <v>1163</v>
      </c>
      <c r="DG57" s="1049"/>
      <c r="DH57" s="1049"/>
      <c r="DI57" s="1049" t="s">
        <v>1164</v>
      </c>
      <c r="DJ57" s="996" t="s">
        <v>264</v>
      </c>
      <c r="DK57" s="1049" t="s">
        <v>1167</v>
      </c>
      <c r="DL57" s="1048" t="s">
        <v>1309</v>
      </c>
      <c r="DM57" s="1032"/>
      <c r="DN57" s="1027" t="s">
        <v>1169</v>
      </c>
      <c r="DO57" s="1050" t="s">
        <v>1310</v>
      </c>
      <c r="DP57" s="1050" t="s">
        <v>1170</v>
      </c>
      <c r="DQ57" s="1049" t="s">
        <v>261</v>
      </c>
      <c r="DR57" s="1049" t="s">
        <v>1163</v>
      </c>
      <c r="DS57" s="1049"/>
      <c r="DT57" s="1049"/>
      <c r="DU57" s="1049" t="s">
        <v>1164</v>
      </c>
      <c r="DV57" s="1027" t="s">
        <v>264</v>
      </c>
      <c r="DW57" s="1049" t="s">
        <v>1167</v>
      </c>
      <c r="DX57" s="1048" t="s">
        <v>1309</v>
      </c>
      <c r="DY57" s="1032"/>
      <c r="DZ57" s="1027" t="s">
        <v>1169</v>
      </c>
      <c r="EA57" s="1050" t="s">
        <v>1311</v>
      </c>
      <c r="EB57" s="1050" t="s">
        <v>1170</v>
      </c>
      <c r="EC57" s="1053" t="s">
        <v>261</v>
      </c>
      <c r="ED57" s="1049" t="s">
        <v>1163</v>
      </c>
      <c r="EE57" s="1049"/>
      <c r="EF57" s="1049"/>
      <c r="EG57" s="1049" t="s">
        <v>1164</v>
      </c>
      <c r="EH57" s="996" t="s">
        <v>264</v>
      </c>
      <c r="EI57" s="1049" t="s">
        <v>1167</v>
      </c>
      <c r="EJ57" s="1048" t="s">
        <v>1309</v>
      </c>
      <c r="EK57" s="1032"/>
      <c r="EL57" s="1027" t="s">
        <v>1169</v>
      </c>
      <c r="EM57" s="1050" t="s">
        <v>1311</v>
      </c>
      <c r="EN57" s="1050" t="s">
        <v>1170</v>
      </c>
      <c r="EO57" s="1051" t="s">
        <v>261</v>
      </c>
      <c r="EP57" s="1049" t="s">
        <v>1163</v>
      </c>
      <c r="EQ57" s="1049"/>
      <c r="ER57" s="1049"/>
      <c r="ES57" s="1051" t="s">
        <v>1164</v>
      </c>
      <c r="ET57" s="1052" t="s">
        <v>264</v>
      </c>
      <c r="EU57" s="1051" t="s">
        <v>1167</v>
      </c>
      <c r="EV57" s="1048" t="s">
        <v>1309</v>
      </c>
      <c r="EW57" s="1032"/>
      <c r="EX57" s="1027" t="s">
        <v>1169</v>
      </c>
      <c r="EY57" s="1049" t="s">
        <v>1310</v>
      </c>
      <c r="EZ57" s="1064"/>
    </row>
    <row r="58" spans="2:157" s="117" customFormat="1" ht="51" customHeight="1">
      <c r="B58" s="1042"/>
      <c r="C58" s="1043"/>
      <c r="D58" s="155" t="s">
        <v>1313</v>
      </c>
      <c r="E58" s="155" t="s">
        <v>1314</v>
      </c>
      <c r="F58" s="155" t="s">
        <v>1315</v>
      </c>
      <c r="G58" s="155" t="s">
        <v>1316</v>
      </c>
      <c r="H58" s="155" t="s">
        <v>1317</v>
      </c>
      <c r="I58" s="155" t="s">
        <v>1318</v>
      </c>
      <c r="J58" s="1028"/>
      <c r="K58" s="155" t="s">
        <v>1319</v>
      </c>
      <c r="L58" s="155" t="s">
        <v>1320</v>
      </c>
      <c r="M58" s="155" t="s">
        <v>1321</v>
      </c>
      <c r="N58" s="155" t="s">
        <v>1322</v>
      </c>
      <c r="O58" s="1051"/>
      <c r="P58" s="155" t="s">
        <v>1323</v>
      </c>
      <c r="Q58" s="493" t="s">
        <v>1324</v>
      </c>
      <c r="R58" s="155" t="s">
        <v>1325</v>
      </c>
      <c r="S58" s="1011"/>
      <c r="T58" s="996"/>
      <c r="U58" s="628" t="s">
        <v>1326</v>
      </c>
      <c r="V58" s="142" t="s">
        <v>1327</v>
      </c>
      <c r="W58" s="155" t="s">
        <v>1328</v>
      </c>
      <c r="X58" s="155" t="s">
        <v>1329</v>
      </c>
      <c r="Y58" s="155" t="s">
        <v>1322</v>
      </c>
      <c r="Z58" s="493" t="s">
        <v>569</v>
      </c>
      <c r="AA58" s="493" t="s">
        <v>12</v>
      </c>
      <c r="AB58" s="141" t="s">
        <v>1330</v>
      </c>
      <c r="AC58" s="155" t="s">
        <v>1331</v>
      </c>
      <c r="AD58" s="155" t="s">
        <v>1322</v>
      </c>
      <c r="AE58" s="1051"/>
      <c r="AF58" s="1051"/>
      <c r="AG58" s="1054"/>
      <c r="AH58" s="493" t="s">
        <v>419</v>
      </c>
      <c r="AI58" s="493" t="s">
        <v>422</v>
      </c>
      <c r="AJ58" s="155" t="s">
        <v>1172</v>
      </c>
      <c r="AK58" s="1049"/>
      <c r="AL58" s="996"/>
      <c r="AM58" s="1049"/>
      <c r="AN58" s="493" t="s">
        <v>569</v>
      </c>
      <c r="AO58" s="493" t="s">
        <v>12</v>
      </c>
      <c r="AP58" s="1028"/>
      <c r="AQ58" s="1051"/>
      <c r="AR58" s="1051"/>
      <c r="AS58" s="1049"/>
      <c r="AT58" s="493" t="s">
        <v>419</v>
      </c>
      <c r="AU58" s="493" t="s">
        <v>422</v>
      </c>
      <c r="AV58" s="155" t="s">
        <v>1172</v>
      </c>
      <c r="AW58" s="1049"/>
      <c r="AX58" s="1051"/>
      <c r="AY58" s="1051"/>
      <c r="AZ58" s="493" t="s">
        <v>569</v>
      </c>
      <c r="BA58" s="493" t="s">
        <v>12</v>
      </c>
      <c r="BB58" s="1028"/>
      <c r="BC58" s="1051"/>
      <c r="BD58" s="1051"/>
      <c r="BE58" s="1054"/>
      <c r="BF58" s="493" t="s">
        <v>419</v>
      </c>
      <c r="BG58" s="493" t="s">
        <v>422</v>
      </c>
      <c r="BH58" s="155" t="s">
        <v>1172</v>
      </c>
      <c r="BI58" s="1049"/>
      <c r="BJ58" s="1028"/>
      <c r="BK58" s="1049"/>
      <c r="BL58" s="493" t="s">
        <v>569</v>
      </c>
      <c r="BM58" s="493" t="s">
        <v>12</v>
      </c>
      <c r="BN58" s="1028"/>
      <c r="BO58" s="1051"/>
      <c r="BP58" s="1051"/>
      <c r="BQ58" s="1049"/>
      <c r="BR58" s="493" t="s">
        <v>419</v>
      </c>
      <c r="BS58" s="493" t="s">
        <v>422</v>
      </c>
      <c r="BT58" s="155" t="s">
        <v>1172</v>
      </c>
      <c r="BU58" s="1049"/>
      <c r="BV58" s="1028"/>
      <c r="BW58" s="1049"/>
      <c r="BX58" s="493" t="s">
        <v>569</v>
      </c>
      <c r="BY58" s="493" t="s">
        <v>12</v>
      </c>
      <c r="BZ58" s="1028"/>
      <c r="CA58" s="1049"/>
      <c r="CB58" s="155" t="s">
        <v>1313</v>
      </c>
      <c r="CC58" s="155" t="s">
        <v>1314</v>
      </c>
      <c r="CD58" s="155" t="s">
        <v>1315</v>
      </c>
      <c r="CE58" s="155" t="s">
        <v>1316</v>
      </c>
      <c r="CF58" s="155" t="s">
        <v>1317</v>
      </c>
      <c r="CG58" s="155" t="s">
        <v>1318</v>
      </c>
      <c r="CH58" s="1028"/>
      <c r="CI58" s="155" t="s">
        <v>1319</v>
      </c>
      <c r="CJ58" s="155" t="s">
        <v>1320</v>
      </c>
      <c r="CK58" s="155" t="s">
        <v>1321</v>
      </c>
      <c r="CL58" s="155" t="s">
        <v>1322</v>
      </c>
      <c r="CM58" s="1051"/>
      <c r="CN58" s="155" t="s">
        <v>1323</v>
      </c>
      <c r="CO58" s="155" t="s">
        <v>1324</v>
      </c>
      <c r="CP58" s="155" t="s">
        <v>1325</v>
      </c>
      <c r="CQ58" s="1011"/>
      <c r="CR58" s="996"/>
      <c r="CS58" s="493" t="s">
        <v>1326</v>
      </c>
      <c r="CT58" s="155" t="s">
        <v>1327</v>
      </c>
      <c r="CU58" s="155" t="s">
        <v>1328</v>
      </c>
      <c r="CV58" s="155" t="s">
        <v>1329</v>
      </c>
      <c r="CW58" s="155" t="s">
        <v>1322</v>
      </c>
      <c r="CX58" s="493" t="s">
        <v>569</v>
      </c>
      <c r="CY58" s="493" t="s">
        <v>12</v>
      </c>
      <c r="CZ58" s="141" t="s">
        <v>1330</v>
      </c>
      <c r="DA58" s="155" t="s">
        <v>1331</v>
      </c>
      <c r="DB58" s="155" t="s">
        <v>1322</v>
      </c>
      <c r="DC58" s="1051"/>
      <c r="DD58" s="1051"/>
      <c r="DE58" s="1054"/>
      <c r="DF58" s="493" t="s">
        <v>419</v>
      </c>
      <c r="DG58" s="493" t="s">
        <v>422</v>
      </c>
      <c r="DH58" s="155" t="s">
        <v>1172</v>
      </c>
      <c r="DI58" s="1049"/>
      <c r="DJ58" s="996"/>
      <c r="DK58" s="1049"/>
      <c r="DL58" s="493" t="s">
        <v>569</v>
      </c>
      <c r="DM58" s="493" t="s">
        <v>12</v>
      </c>
      <c r="DN58" s="1028"/>
      <c r="DO58" s="1051"/>
      <c r="DP58" s="1051"/>
      <c r="DQ58" s="1049"/>
      <c r="DR58" s="493" t="s">
        <v>419</v>
      </c>
      <c r="DS58" s="493" t="s">
        <v>422</v>
      </c>
      <c r="DT58" s="155" t="s">
        <v>1172</v>
      </c>
      <c r="DU58" s="1049"/>
      <c r="DV58" s="1028"/>
      <c r="DW58" s="1049"/>
      <c r="DX58" s="493" t="s">
        <v>569</v>
      </c>
      <c r="DY58" s="493" t="s">
        <v>12</v>
      </c>
      <c r="DZ58" s="1028"/>
      <c r="EA58" s="1051"/>
      <c r="EB58" s="1051"/>
      <c r="EC58" s="1054"/>
      <c r="ED58" s="493" t="s">
        <v>419</v>
      </c>
      <c r="EE58" s="493" t="s">
        <v>422</v>
      </c>
      <c r="EF58" s="155" t="s">
        <v>1172</v>
      </c>
      <c r="EG58" s="1049"/>
      <c r="EH58" s="996"/>
      <c r="EI58" s="1049"/>
      <c r="EJ58" s="493" t="s">
        <v>569</v>
      </c>
      <c r="EK58" s="493" t="s">
        <v>12</v>
      </c>
      <c r="EL58" s="1028"/>
      <c r="EM58" s="1051"/>
      <c r="EN58" s="1051"/>
      <c r="EO58" s="1049"/>
      <c r="EP58" s="493" t="s">
        <v>419</v>
      </c>
      <c r="EQ58" s="493" t="s">
        <v>422</v>
      </c>
      <c r="ER58" s="155" t="s">
        <v>1172</v>
      </c>
      <c r="ES58" s="1049"/>
      <c r="ET58" s="1028"/>
      <c r="EU58" s="1049"/>
      <c r="EV58" s="493" t="s">
        <v>569</v>
      </c>
      <c r="EW58" s="493" t="s">
        <v>12</v>
      </c>
      <c r="EX58" s="1028"/>
      <c r="EY58" s="1049"/>
      <c r="EZ58" s="1065"/>
    </row>
    <row r="59" spans="2:157" ht="12.75" customHeight="1">
      <c r="B59" s="1044"/>
      <c r="C59" s="1045"/>
      <c r="D59" s="157" t="s">
        <v>1174</v>
      </c>
      <c r="E59" s="157" t="s">
        <v>1174</v>
      </c>
      <c r="F59" s="157" t="s">
        <v>1174</v>
      </c>
      <c r="G59" s="157" t="s">
        <v>1174</v>
      </c>
      <c r="H59" s="157" t="s">
        <v>1174</v>
      </c>
      <c r="I59" s="157" t="s">
        <v>1174</v>
      </c>
      <c r="J59" s="157" t="s">
        <v>1174</v>
      </c>
      <c r="K59" s="157" t="s">
        <v>1174</v>
      </c>
      <c r="L59" s="157" t="s">
        <v>1174</v>
      </c>
      <c r="M59" s="157" t="s">
        <v>1174</v>
      </c>
      <c r="N59" s="157" t="s">
        <v>1174</v>
      </c>
      <c r="O59" s="157" t="s">
        <v>1174</v>
      </c>
      <c r="P59" s="157" t="s">
        <v>1174</v>
      </c>
      <c r="Q59" s="157"/>
      <c r="R59" s="157" t="s">
        <v>1174</v>
      </c>
      <c r="S59" s="157" t="s">
        <v>1174</v>
      </c>
      <c r="T59" s="157" t="s">
        <v>1174</v>
      </c>
      <c r="U59" s="157" t="s">
        <v>1174</v>
      </c>
      <c r="V59" s="157" t="s">
        <v>1174</v>
      </c>
      <c r="W59" s="157" t="s">
        <v>1174</v>
      </c>
      <c r="X59" s="157" t="s">
        <v>1174</v>
      </c>
      <c r="Y59" s="157" t="s">
        <v>1174</v>
      </c>
      <c r="Z59" s="157" t="s">
        <v>1174</v>
      </c>
      <c r="AA59" s="157" t="s">
        <v>1174</v>
      </c>
      <c r="AB59" s="157" t="s">
        <v>1174</v>
      </c>
      <c r="AC59" s="157" t="s">
        <v>1174</v>
      </c>
      <c r="AD59" s="157" t="s">
        <v>1174</v>
      </c>
      <c r="AE59" s="157" t="s">
        <v>1174</v>
      </c>
      <c r="AF59" s="157" t="s">
        <v>1174</v>
      </c>
      <c r="AG59" s="157" t="s">
        <v>1174</v>
      </c>
      <c r="AH59" s="157" t="s">
        <v>1174</v>
      </c>
      <c r="AI59" s="157" t="s">
        <v>1174</v>
      </c>
      <c r="AJ59" s="157" t="s">
        <v>1174</v>
      </c>
      <c r="AK59" s="157" t="s">
        <v>1174</v>
      </c>
      <c r="AL59" s="157" t="s">
        <v>1174</v>
      </c>
      <c r="AM59" s="157" t="s">
        <v>1174</v>
      </c>
      <c r="AN59" s="157" t="s">
        <v>1174</v>
      </c>
      <c r="AO59" s="157" t="s">
        <v>1174</v>
      </c>
      <c r="AP59" s="157" t="s">
        <v>1174</v>
      </c>
      <c r="AQ59" s="157" t="s">
        <v>1174</v>
      </c>
      <c r="AR59" s="157" t="s">
        <v>1174</v>
      </c>
      <c r="AS59" s="157" t="s">
        <v>1174</v>
      </c>
      <c r="AT59" s="157" t="s">
        <v>1174</v>
      </c>
      <c r="AU59" s="157" t="s">
        <v>1174</v>
      </c>
      <c r="AV59" s="157" t="s">
        <v>1174</v>
      </c>
      <c r="AW59" s="157" t="s">
        <v>1174</v>
      </c>
      <c r="AX59" s="157" t="s">
        <v>1174</v>
      </c>
      <c r="AY59" s="157" t="s">
        <v>1174</v>
      </c>
      <c r="AZ59" s="611" t="s">
        <v>1174</v>
      </c>
      <c r="BA59" s="611" t="s">
        <v>1174</v>
      </c>
      <c r="BB59" s="611" t="s">
        <v>1174</v>
      </c>
      <c r="BC59" s="157" t="s">
        <v>1174</v>
      </c>
      <c r="BD59" s="157" t="s">
        <v>1174</v>
      </c>
      <c r="BE59" s="157" t="s">
        <v>1174</v>
      </c>
      <c r="BF59" s="157" t="s">
        <v>1174</v>
      </c>
      <c r="BG59" s="157" t="s">
        <v>1174</v>
      </c>
      <c r="BH59" s="157" t="s">
        <v>1174</v>
      </c>
      <c r="BI59" s="157" t="s">
        <v>1174</v>
      </c>
      <c r="BJ59" s="157" t="s">
        <v>1174</v>
      </c>
      <c r="BK59" s="157" t="s">
        <v>1174</v>
      </c>
      <c r="BL59" s="611" t="s">
        <v>1174</v>
      </c>
      <c r="BM59" s="611" t="s">
        <v>1174</v>
      </c>
      <c r="BN59" s="611" t="s">
        <v>1174</v>
      </c>
      <c r="BO59" s="157" t="s">
        <v>1174</v>
      </c>
      <c r="BP59" s="157" t="s">
        <v>1174</v>
      </c>
      <c r="BQ59" s="157" t="s">
        <v>1174</v>
      </c>
      <c r="BR59" s="157" t="s">
        <v>1174</v>
      </c>
      <c r="BS59" s="157" t="s">
        <v>1174</v>
      </c>
      <c r="BT59" s="157" t="s">
        <v>1174</v>
      </c>
      <c r="BU59" s="157" t="s">
        <v>1174</v>
      </c>
      <c r="BV59" s="157" t="s">
        <v>1174</v>
      </c>
      <c r="BW59" s="157" t="s">
        <v>1174</v>
      </c>
      <c r="BX59" s="611" t="s">
        <v>1174</v>
      </c>
      <c r="BY59" s="611" t="s">
        <v>1174</v>
      </c>
      <c r="BZ59" s="611" t="s">
        <v>1174</v>
      </c>
      <c r="CA59" s="157" t="s">
        <v>1174</v>
      </c>
      <c r="CB59" s="157" t="s">
        <v>1174</v>
      </c>
      <c r="CC59" s="157" t="s">
        <v>1174</v>
      </c>
      <c r="CD59" s="157" t="s">
        <v>1174</v>
      </c>
      <c r="CE59" s="157" t="s">
        <v>1174</v>
      </c>
      <c r="CF59" s="157" t="s">
        <v>1174</v>
      </c>
      <c r="CG59" s="157" t="s">
        <v>1174</v>
      </c>
      <c r="CH59" s="157" t="s">
        <v>1174</v>
      </c>
      <c r="CI59" s="157" t="s">
        <v>1174</v>
      </c>
      <c r="CJ59" s="157" t="s">
        <v>1174</v>
      </c>
      <c r="CK59" s="157" t="s">
        <v>1174</v>
      </c>
      <c r="CL59" s="157" t="s">
        <v>1174</v>
      </c>
      <c r="CM59" s="157" t="s">
        <v>1174</v>
      </c>
      <c r="CN59" s="157" t="s">
        <v>1174</v>
      </c>
      <c r="CO59" s="157" t="s">
        <v>1174</v>
      </c>
      <c r="CP59" s="157" t="s">
        <v>1174</v>
      </c>
      <c r="CQ59" s="157" t="s">
        <v>1174</v>
      </c>
      <c r="CR59" s="157" t="s">
        <v>1174</v>
      </c>
      <c r="CS59" s="157" t="s">
        <v>1174</v>
      </c>
      <c r="CT59" s="157" t="s">
        <v>1174</v>
      </c>
      <c r="CU59" s="157" t="s">
        <v>1174</v>
      </c>
      <c r="CV59" s="157" t="s">
        <v>1174</v>
      </c>
      <c r="CW59" s="157" t="s">
        <v>1174</v>
      </c>
      <c r="CX59" s="157" t="s">
        <v>1174</v>
      </c>
      <c r="CY59" s="157" t="s">
        <v>1174</v>
      </c>
      <c r="CZ59" s="157" t="s">
        <v>1174</v>
      </c>
      <c r="DA59" s="157" t="s">
        <v>1174</v>
      </c>
      <c r="DB59" s="157" t="s">
        <v>1174</v>
      </c>
      <c r="DC59" s="157" t="s">
        <v>1174</v>
      </c>
      <c r="DD59" s="157" t="s">
        <v>1174</v>
      </c>
      <c r="DE59" s="157" t="s">
        <v>1174</v>
      </c>
      <c r="DF59" s="157" t="s">
        <v>1174</v>
      </c>
      <c r="DG59" s="157" t="s">
        <v>1174</v>
      </c>
      <c r="DH59" s="157" t="s">
        <v>1174</v>
      </c>
      <c r="DI59" s="157" t="s">
        <v>1174</v>
      </c>
      <c r="DJ59" s="157" t="s">
        <v>1174</v>
      </c>
      <c r="DK59" s="157" t="s">
        <v>1174</v>
      </c>
      <c r="DL59" s="611" t="s">
        <v>1174</v>
      </c>
      <c r="DM59" s="611" t="s">
        <v>1174</v>
      </c>
      <c r="DN59" s="611" t="s">
        <v>1174</v>
      </c>
      <c r="DO59" s="157" t="s">
        <v>1174</v>
      </c>
      <c r="DP59" s="157" t="s">
        <v>1174</v>
      </c>
      <c r="DQ59" s="157" t="s">
        <v>1174</v>
      </c>
      <c r="DR59" s="157" t="s">
        <v>1174</v>
      </c>
      <c r="DS59" s="157" t="s">
        <v>1174</v>
      </c>
      <c r="DT59" s="157" t="s">
        <v>1174</v>
      </c>
      <c r="DU59" s="157" t="s">
        <v>1174</v>
      </c>
      <c r="DV59" s="157" t="s">
        <v>1174</v>
      </c>
      <c r="DW59" s="157" t="s">
        <v>1174</v>
      </c>
      <c r="DX59" s="611" t="s">
        <v>1174</v>
      </c>
      <c r="DY59" s="611" t="s">
        <v>1174</v>
      </c>
      <c r="DZ59" s="611" t="s">
        <v>1174</v>
      </c>
      <c r="EA59" s="157" t="s">
        <v>1174</v>
      </c>
      <c r="EB59" s="157" t="s">
        <v>1174</v>
      </c>
      <c r="EC59" s="157" t="s">
        <v>1174</v>
      </c>
      <c r="ED59" s="157" t="s">
        <v>1174</v>
      </c>
      <c r="EE59" s="157" t="s">
        <v>1174</v>
      </c>
      <c r="EF59" s="157" t="s">
        <v>1174</v>
      </c>
      <c r="EG59" s="157" t="s">
        <v>1174</v>
      </c>
      <c r="EH59" s="157" t="s">
        <v>1174</v>
      </c>
      <c r="EI59" s="157" t="s">
        <v>1174</v>
      </c>
      <c r="EJ59" s="611" t="s">
        <v>1174</v>
      </c>
      <c r="EK59" s="611" t="s">
        <v>1174</v>
      </c>
      <c r="EL59" s="611" t="s">
        <v>1174</v>
      </c>
      <c r="EM59" s="157" t="s">
        <v>1174</v>
      </c>
      <c r="EN59" s="157" t="s">
        <v>1174</v>
      </c>
      <c r="EO59" s="157" t="s">
        <v>1174</v>
      </c>
      <c r="EP59" s="157" t="s">
        <v>1174</v>
      </c>
      <c r="EQ59" s="157" t="s">
        <v>1174</v>
      </c>
      <c r="ER59" s="157" t="s">
        <v>1174</v>
      </c>
      <c r="ES59" s="157" t="s">
        <v>1174</v>
      </c>
      <c r="ET59" s="157" t="s">
        <v>1174</v>
      </c>
      <c r="EU59" s="157" t="s">
        <v>1174</v>
      </c>
      <c r="EV59" s="611" t="s">
        <v>1174</v>
      </c>
      <c r="EW59" s="611" t="s">
        <v>1174</v>
      </c>
      <c r="EX59" s="611" t="s">
        <v>1174</v>
      </c>
      <c r="EY59" s="157" t="s">
        <v>1174</v>
      </c>
      <c r="EZ59" s="157" t="s">
        <v>1174</v>
      </c>
    </row>
    <row r="60" spans="2:157" ht="27" customHeight="1">
      <c r="B60" s="638" t="s">
        <v>1194</v>
      </c>
      <c r="C60" s="89"/>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row>
    <row r="61" spans="2:157" ht="27" customHeight="1">
      <c r="B61" s="639" t="s">
        <v>1195</v>
      </c>
      <c r="C61" s="648" t="s">
        <v>1364</v>
      </c>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5">
        <f>SUM(D61:AD61)</f>
        <v>0</v>
      </c>
      <c r="AF61" s="144"/>
      <c r="AG61" s="144"/>
      <c r="AH61" s="144"/>
      <c r="AI61" s="144"/>
      <c r="AJ61" s="144"/>
      <c r="AK61" s="144"/>
      <c r="AL61" s="144"/>
      <c r="AM61" s="144"/>
      <c r="AN61" s="144"/>
      <c r="AO61" s="144"/>
      <c r="AP61" s="144"/>
      <c r="AQ61" s="145">
        <f>SUM(AF61:AP61)</f>
        <v>0</v>
      </c>
      <c r="AR61" s="144"/>
      <c r="AS61" s="144"/>
      <c r="AT61" s="144"/>
      <c r="AU61" s="144"/>
      <c r="AV61" s="144"/>
      <c r="AW61" s="144"/>
      <c r="AX61" s="144"/>
      <c r="AY61" s="144"/>
      <c r="AZ61" s="144"/>
      <c r="BA61" s="144"/>
      <c r="BB61" s="144"/>
      <c r="BC61" s="145">
        <f>SUM(AR61:BB61)</f>
        <v>0</v>
      </c>
      <c r="BD61" s="166"/>
      <c r="BE61" s="166"/>
      <c r="BF61" s="166"/>
      <c r="BG61" s="166"/>
      <c r="BH61" s="166"/>
      <c r="BI61" s="166"/>
      <c r="BJ61" s="166"/>
      <c r="BK61" s="166"/>
      <c r="BL61" s="166"/>
      <c r="BM61" s="166"/>
      <c r="BN61" s="166"/>
      <c r="BO61" s="149"/>
      <c r="BP61" s="166"/>
      <c r="BQ61" s="166"/>
      <c r="BR61" s="166"/>
      <c r="BS61" s="166"/>
      <c r="BT61" s="166"/>
      <c r="BU61" s="166"/>
      <c r="BV61" s="166"/>
      <c r="BW61" s="166"/>
      <c r="BX61" s="166"/>
      <c r="BY61" s="166"/>
      <c r="BZ61" s="166"/>
      <c r="CA61" s="149"/>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5">
        <f>SUM(CB61:DB61)</f>
        <v>0</v>
      </c>
      <c r="DD61" s="144"/>
      <c r="DE61" s="144"/>
      <c r="DF61" s="144"/>
      <c r="DG61" s="144"/>
      <c r="DH61" s="144"/>
      <c r="DI61" s="144"/>
      <c r="DJ61" s="144"/>
      <c r="DK61" s="144"/>
      <c r="DL61" s="144"/>
      <c r="DM61" s="144"/>
      <c r="DN61" s="144"/>
      <c r="DO61" s="145">
        <f>SUM(DD61:DN61)</f>
        <v>0</v>
      </c>
      <c r="DP61" s="144"/>
      <c r="DQ61" s="144"/>
      <c r="DR61" s="144"/>
      <c r="DS61" s="144"/>
      <c r="DT61" s="144"/>
      <c r="DU61" s="144"/>
      <c r="DV61" s="144"/>
      <c r="DW61" s="144"/>
      <c r="DX61" s="144"/>
      <c r="DY61" s="144"/>
      <c r="DZ61" s="144"/>
      <c r="EA61" s="145">
        <f>SUM(DP61:DZ61)</f>
        <v>0</v>
      </c>
      <c r="EB61" s="166"/>
      <c r="EC61" s="166"/>
      <c r="ED61" s="166"/>
      <c r="EE61" s="166"/>
      <c r="EF61" s="166"/>
      <c r="EG61" s="166"/>
      <c r="EH61" s="166"/>
      <c r="EI61" s="166"/>
      <c r="EJ61" s="166"/>
      <c r="EK61" s="166"/>
      <c r="EL61" s="166"/>
      <c r="EM61" s="149"/>
      <c r="EN61" s="166"/>
      <c r="EO61" s="166"/>
      <c r="EP61" s="166"/>
      <c r="EQ61" s="166"/>
      <c r="ER61" s="166"/>
      <c r="ES61" s="166"/>
      <c r="ET61" s="166"/>
      <c r="EU61" s="166"/>
      <c r="EV61" s="166"/>
      <c r="EW61" s="166"/>
      <c r="EX61" s="166"/>
      <c r="EY61" s="149"/>
      <c r="EZ61" s="126">
        <f>SUM(AE61,AQ61,BC61,BO61,CA61,DC61,DO61,EA61,EM61,EY61)</f>
        <v>0</v>
      </c>
    </row>
    <row r="62" spans="2:157" ht="27" customHeight="1">
      <c r="B62" s="639" t="s">
        <v>1197</v>
      </c>
      <c r="C62" s="648" t="s">
        <v>1365</v>
      </c>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5">
        <f>SUM(D62:AD62)</f>
        <v>0</v>
      </c>
      <c r="AF62" s="144"/>
      <c r="AG62" s="144"/>
      <c r="AH62" s="144"/>
      <c r="AI62" s="144"/>
      <c r="AJ62" s="144"/>
      <c r="AK62" s="144"/>
      <c r="AL62" s="144"/>
      <c r="AM62" s="144"/>
      <c r="AN62" s="144"/>
      <c r="AO62" s="144"/>
      <c r="AP62" s="144"/>
      <c r="AQ62" s="145">
        <f>SUM(AF62:AP62)</f>
        <v>0</v>
      </c>
      <c r="AR62" s="144"/>
      <c r="AS62" s="144"/>
      <c r="AT62" s="144"/>
      <c r="AU62" s="144"/>
      <c r="AV62" s="144"/>
      <c r="AW62" s="144"/>
      <c r="AX62" s="144"/>
      <c r="AY62" s="144"/>
      <c r="AZ62" s="144"/>
      <c r="BA62" s="144"/>
      <c r="BB62" s="144"/>
      <c r="BC62" s="145">
        <f>SUM(AR62:BB62)</f>
        <v>0</v>
      </c>
      <c r="BD62" s="166"/>
      <c r="BE62" s="166"/>
      <c r="BF62" s="166"/>
      <c r="BG62" s="166"/>
      <c r="BH62" s="166"/>
      <c r="BI62" s="166"/>
      <c r="BJ62" s="166"/>
      <c r="BK62" s="166"/>
      <c r="BL62" s="166"/>
      <c r="BM62" s="166"/>
      <c r="BN62" s="166"/>
      <c r="BO62" s="149"/>
      <c r="BP62" s="166"/>
      <c r="BQ62" s="166"/>
      <c r="BR62" s="166"/>
      <c r="BS62" s="166"/>
      <c r="BT62" s="166"/>
      <c r="BU62" s="166"/>
      <c r="BV62" s="166"/>
      <c r="BW62" s="166"/>
      <c r="BX62" s="166"/>
      <c r="BY62" s="166"/>
      <c r="BZ62" s="166"/>
      <c r="CA62" s="149"/>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5">
        <f>SUM(CB62:DB62)</f>
        <v>0</v>
      </c>
      <c r="DD62" s="144"/>
      <c r="DE62" s="144"/>
      <c r="DF62" s="144"/>
      <c r="DG62" s="144"/>
      <c r="DH62" s="144"/>
      <c r="DI62" s="144"/>
      <c r="DJ62" s="144"/>
      <c r="DK62" s="144"/>
      <c r="DL62" s="144"/>
      <c r="DM62" s="144"/>
      <c r="DN62" s="144"/>
      <c r="DO62" s="145">
        <f>SUM(DD62:DN62)</f>
        <v>0</v>
      </c>
      <c r="DP62" s="144"/>
      <c r="DQ62" s="144"/>
      <c r="DR62" s="144"/>
      <c r="DS62" s="144"/>
      <c r="DT62" s="144"/>
      <c r="DU62" s="144"/>
      <c r="DV62" s="144"/>
      <c r="DW62" s="144"/>
      <c r="DX62" s="144"/>
      <c r="DY62" s="144"/>
      <c r="DZ62" s="144"/>
      <c r="EA62" s="145">
        <f>SUM(DP62:DZ62)</f>
        <v>0</v>
      </c>
      <c r="EB62" s="166"/>
      <c r="EC62" s="166"/>
      <c r="ED62" s="166"/>
      <c r="EE62" s="166"/>
      <c r="EF62" s="166"/>
      <c r="EG62" s="166"/>
      <c r="EH62" s="166"/>
      <c r="EI62" s="166"/>
      <c r="EJ62" s="166"/>
      <c r="EK62" s="166"/>
      <c r="EL62" s="166"/>
      <c r="EM62" s="149"/>
      <c r="EN62" s="166"/>
      <c r="EO62" s="166"/>
      <c r="EP62" s="166"/>
      <c r="EQ62" s="166"/>
      <c r="ER62" s="166"/>
      <c r="ES62" s="166"/>
      <c r="ET62" s="166"/>
      <c r="EU62" s="166"/>
      <c r="EV62" s="166"/>
      <c r="EW62" s="166"/>
      <c r="EX62" s="166"/>
      <c r="EY62" s="149"/>
      <c r="EZ62" s="126">
        <f>SUM(AE62,AQ62,BC62,BO62,CA62,DC62,DO62,EA62,EM62,EY62)</f>
        <v>0</v>
      </c>
    </row>
    <row r="63" spans="2:157" ht="27" customHeight="1">
      <c r="B63" s="638" t="s">
        <v>1366</v>
      </c>
      <c r="C63" s="631"/>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47"/>
      <c r="AF63" s="166"/>
      <c r="AG63" s="166"/>
      <c r="AH63" s="166"/>
      <c r="AI63" s="166"/>
      <c r="AJ63" s="166"/>
      <c r="AK63" s="166"/>
      <c r="AL63" s="166"/>
      <c r="AM63" s="166"/>
      <c r="AN63" s="166"/>
      <c r="AO63" s="166"/>
      <c r="AP63" s="166"/>
      <c r="AQ63" s="147"/>
      <c r="AR63" s="166"/>
      <c r="AS63" s="166"/>
      <c r="AT63" s="166"/>
      <c r="AU63" s="166"/>
      <c r="AV63" s="166"/>
      <c r="AW63" s="166"/>
      <c r="AX63" s="166"/>
      <c r="AY63" s="166"/>
      <c r="AZ63" s="166"/>
      <c r="BA63" s="166"/>
      <c r="BB63" s="166"/>
      <c r="BC63" s="147"/>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47"/>
      <c r="DD63" s="148"/>
      <c r="DE63" s="148"/>
      <c r="DF63" s="148"/>
      <c r="DG63" s="148"/>
      <c r="DH63" s="148"/>
      <c r="DI63" s="148"/>
      <c r="DJ63" s="148"/>
      <c r="DK63" s="148"/>
      <c r="DL63" s="148"/>
      <c r="DM63" s="148"/>
      <c r="DN63" s="148"/>
      <c r="DO63" s="130"/>
      <c r="DP63" s="148"/>
      <c r="DQ63" s="148"/>
      <c r="DR63" s="148"/>
      <c r="DS63" s="148"/>
      <c r="DT63" s="148"/>
      <c r="DU63" s="148"/>
      <c r="DV63" s="148"/>
      <c r="DW63" s="148"/>
      <c r="DX63" s="148"/>
      <c r="DY63" s="148"/>
      <c r="DZ63" s="148"/>
      <c r="EA63" s="130"/>
      <c r="EB63" s="166"/>
      <c r="EC63" s="166"/>
      <c r="ED63" s="166"/>
      <c r="EE63" s="166"/>
      <c r="EF63" s="166"/>
      <c r="EG63" s="166"/>
      <c r="EH63" s="166"/>
      <c r="EI63" s="166"/>
      <c r="EJ63" s="166"/>
      <c r="EK63" s="166"/>
      <c r="EL63" s="166"/>
      <c r="EM63" s="166"/>
      <c r="EN63" s="166"/>
      <c r="EO63" s="166"/>
      <c r="EP63" s="166"/>
      <c r="EQ63" s="166"/>
      <c r="ER63" s="166"/>
      <c r="ES63" s="166"/>
      <c r="ET63" s="166"/>
      <c r="EU63" s="166"/>
      <c r="EV63" s="166"/>
      <c r="EW63" s="166"/>
      <c r="EX63" s="166"/>
      <c r="EY63" s="166"/>
      <c r="EZ63" s="148"/>
    </row>
    <row r="64" spans="2:157" ht="27" customHeight="1">
      <c r="B64" s="639" t="s">
        <v>1367</v>
      </c>
      <c r="C64" s="648" t="s">
        <v>1368</v>
      </c>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5">
        <f>SUM(D64:AD64)</f>
        <v>0</v>
      </c>
      <c r="AF64" s="144"/>
      <c r="AG64" s="144"/>
      <c r="AH64" s="144"/>
      <c r="AI64" s="144"/>
      <c r="AJ64" s="144"/>
      <c r="AK64" s="144"/>
      <c r="AL64" s="144"/>
      <c r="AM64" s="144"/>
      <c r="AN64" s="144"/>
      <c r="AO64" s="144"/>
      <c r="AP64" s="144"/>
      <c r="AQ64" s="145">
        <f>SUM(AF64:AP64)</f>
        <v>0</v>
      </c>
      <c r="AR64" s="144"/>
      <c r="AS64" s="144"/>
      <c r="AT64" s="144"/>
      <c r="AU64" s="144"/>
      <c r="AV64" s="144"/>
      <c r="AW64" s="144"/>
      <c r="AX64" s="144"/>
      <c r="AY64" s="144"/>
      <c r="AZ64" s="144"/>
      <c r="BA64" s="144"/>
      <c r="BB64" s="144"/>
      <c r="BC64" s="145">
        <f>SUM(AR64:BB64)</f>
        <v>0</v>
      </c>
      <c r="BD64" s="166"/>
      <c r="BE64" s="166"/>
      <c r="BF64" s="166"/>
      <c r="BG64" s="166"/>
      <c r="BH64" s="166"/>
      <c r="BI64" s="166"/>
      <c r="BJ64" s="166"/>
      <c r="BK64" s="166"/>
      <c r="BL64" s="166"/>
      <c r="BM64" s="166"/>
      <c r="BN64" s="166"/>
      <c r="BO64" s="149"/>
      <c r="BP64" s="166"/>
      <c r="BQ64" s="166"/>
      <c r="BR64" s="166"/>
      <c r="BS64" s="166"/>
      <c r="BT64" s="166"/>
      <c r="BU64" s="166"/>
      <c r="BV64" s="166"/>
      <c r="BW64" s="166"/>
      <c r="BX64" s="166"/>
      <c r="BY64" s="166"/>
      <c r="BZ64" s="166"/>
      <c r="CA64" s="149"/>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5">
        <f>SUM(CB64:DB64)</f>
        <v>0</v>
      </c>
      <c r="DD64" s="144"/>
      <c r="DE64" s="144"/>
      <c r="DF64" s="144"/>
      <c r="DG64" s="144"/>
      <c r="DH64" s="144"/>
      <c r="DI64" s="144"/>
      <c r="DJ64" s="144"/>
      <c r="DK64" s="144"/>
      <c r="DL64" s="144"/>
      <c r="DM64" s="144"/>
      <c r="DN64" s="144"/>
      <c r="DO64" s="145">
        <f>SUM(DD64:DN64)</f>
        <v>0</v>
      </c>
      <c r="DP64" s="144"/>
      <c r="DQ64" s="144"/>
      <c r="DR64" s="144"/>
      <c r="DS64" s="144"/>
      <c r="DT64" s="144"/>
      <c r="DU64" s="144"/>
      <c r="DV64" s="144"/>
      <c r="DW64" s="144"/>
      <c r="DX64" s="144"/>
      <c r="DY64" s="144"/>
      <c r="DZ64" s="144"/>
      <c r="EA64" s="145">
        <f>SUM(DP64:DZ64)</f>
        <v>0</v>
      </c>
      <c r="EB64" s="166"/>
      <c r="EC64" s="166"/>
      <c r="ED64" s="166"/>
      <c r="EE64" s="166"/>
      <c r="EF64" s="166"/>
      <c r="EG64" s="166"/>
      <c r="EH64" s="166"/>
      <c r="EI64" s="166"/>
      <c r="EJ64" s="166"/>
      <c r="EK64" s="166"/>
      <c r="EL64" s="166"/>
      <c r="EM64" s="149"/>
      <c r="EN64" s="166"/>
      <c r="EO64" s="166"/>
      <c r="EP64" s="166"/>
      <c r="EQ64" s="166"/>
      <c r="ER64" s="166"/>
      <c r="ES64" s="166"/>
      <c r="ET64" s="166"/>
      <c r="EU64" s="166"/>
      <c r="EV64" s="166"/>
      <c r="EW64" s="166"/>
      <c r="EX64" s="166"/>
      <c r="EY64" s="149"/>
      <c r="EZ64" s="126">
        <f>SUM(AE64,AQ64,BC64,BO64,CA64,DC64,DO64,EA64,EM64,EY64)</f>
        <v>0</v>
      </c>
    </row>
    <row r="65" spans="2:156" ht="27" customHeight="1">
      <c r="B65" s="639" t="s">
        <v>1369</v>
      </c>
      <c r="C65" s="648" t="s">
        <v>1370</v>
      </c>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5">
        <f>SUM(D65:AD65)</f>
        <v>0</v>
      </c>
      <c r="AF65" s="144"/>
      <c r="AG65" s="144"/>
      <c r="AH65" s="144"/>
      <c r="AI65" s="144"/>
      <c r="AJ65" s="144"/>
      <c r="AK65" s="144"/>
      <c r="AL65" s="144"/>
      <c r="AM65" s="144"/>
      <c r="AN65" s="144"/>
      <c r="AO65" s="144"/>
      <c r="AP65" s="144"/>
      <c r="AQ65" s="145">
        <f>SUM(AF65:AP65)</f>
        <v>0</v>
      </c>
      <c r="AR65" s="144"/>
      <c r="AS65" s="144"/>
      <c r="AT65" s="144"/>
      <c r="AU65" s="144"/>
      <c r="AV65" s="144"/>
      <c r="AW65" s="144"/>
      <c r="AX65" s="144"/>
      <c r="AY65" s="144"/>
      <c r="AZ65" s="144"/>
      <c r="BA65" s="144"/>
      <c r="BB65" s="144"/>
      <c r="BC65" s="145">
        <f>SUM(AR65:BB65)</f>
        <v>0</v>
      </c>
      <c r="BD65" s="166"/>
      <c r="BE65" s="166"/>
      <c r="BF65" s="166"/>
      <c r="BG65" s="166"/>
      <c r="BH65" s="166"/>
      <c r="BI65" s="166"/>
      <c r="BJ65" s="166"/>
      <c r="BK65" s="166"/>
      <c r="BL65" s="166"/>
      <c r="BM65" s="166"/>
      <c r="BN65" s="166"/>
      <c r="BO65" s="149"/>
      <c r="BP65" s="166"/>
      <c r="BQ65" s="166"/>
      <c r="BR65" s="166"/>
      <c r="BS65" s="166"/>
      <c r="BT65" s="166"/>
      <c r="BU65" s="166"/>
      <c r="BV65" s="166"/>
      <c r="BW65" s="166"/>
      <c r="BX65" s="166"/>
      <c r="BY65" s="166"/>
      <c r="BZ65" s="166"/>
      <c r="CA65" s="149"/>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5">
        <f>SUM(CB65:DB65)</f>
        <v>0</v>
      </c>
      <c r="DD65" s="144"/>
      <c r="DE65" s="144"/>
      <c r="DF65" s="144"/>
      <c r="DG65" s="144"/>
      <c r="DH65" s="144"/>
      <c r="DI65" s="144"/>
      <c r="DJ65" s="144"/>
      <c r="DK65" s="144"/>
      <c r="DL65" s="144"/>
      <c r="DM65" s="144"/>
      <c r="DN65" s="144"/>
      <c r="DO65" s="145">
        <f>SUM(DD65:DN65)</f>
        <v>0</v>
      </c>
      <c r="DP65" s="144"/>
      <c r="DQ65" s="144"/>
      <c r="DR65" s="144"/>
      <c r="DS65" s="144"/>
      <c r="DT65" s="144"/>
      <c r="DU65" s="144"/>
      <c r="DV65" s="144"/>
      <c r="DW65" s="144"/>
      <c r="DX65" s="144"/>
      <c r="DY65" s="144"/>
      <c r="DZ65" s="144"/>
      <c r="EA65" s="145">
        <f>SUM(DP65:DZ65)</f>
        <v>0</v>
      </c>
      <c r="EB65" s="166"/>
      <c r="EC65" s="166"/>
      <c r="ED65" s="166"/>
      <c r="EE65" s="166"/>
      <c r="EF65" s="166"/>
      <c r="EG65" s="166"/>
      <c r="EH65" s="166"/>
      <c r="EI65" s="166"/>
      <c r="EJ65" s="166"/>
      <c r="EK65" s="166"/>
      <c r="EL65" s="166"/>
      <c r="EM65" s="149"/>
      <c r="EN65" s="166"/>
      <c r="EO65" s="166"/>
      <c r="EP65" s="166"/>
      <c r="EQ65" s="166"/>
      <c r="ER65" s="166"/>
      <c r="ES65" s="166"/>
      <c r="ET65" s="166"/>
      <c r="EU65" s="166"/>
      <c r="EV65" s="166"/>
      <c r="EW65" s="166"/>
      <c r="EX65" s="166"/>
      <c r="EY65" s="149"/>
      <c r="EZ65" s="126">
        <f>SUM(AE65,AQ65,BC65,BO65,CA65,DC65,DO65,EA65,EM65,EY65)</f>
        <v>0</v>
      </c>
    </row>
    <row r="66" spans="2:156" ht="27" customHeight="1">
      <c r="B66" s="639" t="s">
        <v>1371</v>
      </c>
      <c r="C66" s="648" t="s">
        <v>1372</v>
      </c>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5">
        <f>SUM(D66:AD66)</f>
        <v>0</v>
      </c>
      <c r="AF66" s="144"/>
      <c r="AG66" s="144"/>
      <c r="AH66" s="144"/>
      <c r="AI66" s="144"/>
      <c r="AJ66" s="144"/>
      <c r="AK66" s="144"/>
      <c r="AL66" s="144"/>
      <c r="AM66" s="144"/>
      <c r="AN66" s="144"/>
      <c r="AO66" s="144"/>
      <c r="AP66" s="144"/>
      <c r="AQ66" s="145">
        <f>SUM(AF66:AP66)</f>
        <v>0</v>
      </c>
      <c r="AR66" s="144"/>
      <c r="AS66" s="144"/>
      <c r="AT66" s="144"/>
      <c r="AU66" s="144"/>
      <c r="AV66" s="144"/>
      <c r="AW66" s="144"/>
      <c r="AX66" s="144"/>
      <c r="AY66" s="144"/>
      <c r="AZ66" s="144"/>
      <c r="BA66" s="144"/>
      <c r="BB66" s="144"/>
      <c r="BC66" s="145">
        <f>SUM(AR66:BB66)</f>
        <v>0</v>
      </c>
      <c r="BD66" s="166"/>
      <c r="BE66" s="166"/>
      <c r="BF66" s="166"/>
      <c r="BG66" s="166"/>
      <c r="BH66" s="166"/>
      <c r="BI66" s="166"/>
      <c r="BJ66" s="166"/>
      <c r="BK66" s="166"/>
      <c r="BL66" s="166"/>
      <c r="BM66" s="166"/>
      <c r="BN66" s="166"/>
      <c r="BO66" s="149"/>
      <c r="BP66" s="166"/>
      <c r="BQ66" s="166"/>
      <c r="BR66" s="166"/>
      <c r="BS66" s="166"/>
      <c r="BT66" s="166"/>
      <c r="BU66" s="166"/>
      <c r="BV66" s="166"/>
      <c r="BW66" s="166"/>
      <c r="BX66" s="166"/>
      <c r="BY66" s="166"/>
      <c r="BZ66" s="166"/>
      <c r="CA66" s="149"/>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5">
        <f>SUM(CB66:DB66)</f>
        <v>0</v>
      </c>
      <c r="DD66" s="144"/>
      <c r="DE66" s="144"/>
      <c r="DF66" s="144"/>
      <c r="DG66" s="144"/>
      <c r="DH66" s="144"/>
      <c r="DI66" s="144"/>
      <c r="DJ66" s="144"/>
      <c r="DK66" s="144"/>
      <c r="DL66" s="144"/>
      <c r="DM66" s="144"/>
      <c r="DN66" s="144"/>
      <c r="DO66" s="145">
        <f>SUM(DD66:DN66)</f>
        <v>0</v>
      </c>
      <c r="DP66" s="144"/>
      <c r="DQ66" s="144"/>
      <c r="DR66" s="144"/>
      <c r="DS66" s="144"/>
      <c r="DT66" s="144"/>
      <c r="DU66" s="144"/>
      <c r="DV66" s="144"/>
      <c r="DW66" s="144"/>
      <c r="DX66" s="144"/>
      <c r="DY66" s="144"/>
      <c r="DZ66" s="144"/>
      <c r="EA66" s="145">
        <f>SUM(DP66:DZ66)</f>
        <v>0</v>
      </c>
      <c r="EB66" s="166"/>
      <c r="EC66" s="166"/>
      <c r="ED66" s="166"/>
      <c r="EE66" s="166"/>
      <c r="EF66" s="166"/>
      <c r="EG66" s="166"/>
      <c r="EH66" s="166"/>
      <c r="EI66" s="166"/>
      <c r="EJ66" s="166"/>
      <c r="EK66" s="166"/>
      <c r="EL66" s="166"/>
      <c r="EM66" s="149"/>
      <c r="EN66" s="166"/>
      <c r="EO66" s="166"/>
      <c r="EP66" s="166"/>
      <c r="EQ66" s="166"/>
      <c r="ER66" s="166"/>
      <c r="ES66" s="166"/>
      <c r="ET66" s="166"/>
      <c r="EU66" s="166"/>
      <c r="EV66" s="166"/>
      <c r="EW66" s="166"/>
      <c r="EX66" s="166"/>
      <c r="EY66" s="149"/>
      <c r="EZ66" s="126">
        <f>SUM(AE66,AQ66,BC66,BO66,CA66,DC66,DO66,EA66,EM66,EY66)</f>
        <v>0</v>
      </c>
    </row>
    <row r="67" spans="2:156" ht="27" customHeight="1">
      <c r="B67" s="639" t="s">
        <v>1373</v>
      </c>
      <c r="C67" s="648" t="s">
        <v>1374</v>
      </c>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5">
        <f>SUM(D67:AD67)</f>
        <v>0</v>
      </c>
      <c r="AF67" s="144"/>
      <c r="AG67" s="144"/>
      <c r="AH67" s="144"/>
      <c r="AI67" s="144"/>
      <c r="AJ67" s="144"/>
      <c r="AK67" s="144"/>
      <c r="AL67" s="144"/>
      <c r="AM67" s="144"/>
      <c r="AN67" s="144"/>
      <c r="AO67" s="144"/>
      <c r="AP67" s="144"/>
      <c r="AQ67" s="145">
        <f>SUM(AF67:AP67)</f>
        <v>0</v>
      </c>
      <c r="AR67" s="144"/>
      <c r="AS67" s="144"/>
      <c r="AT67" s="144"/>
      <c r="AU67" s="144"/>
      <c r="AV67" s="144"/>
      <c r="AW67" s="144"/>
      <c r="AX67" s="144"/>
      <c r="AY67" s="144"/>
      <c r="AZ67" s="144"/>
      <c r="BA67" s="144"/>
      <c r="BB67" s="144"/>
      <c r="BC67" s="145">
        <f>SUM(AR67:BB67)</f>
        <v>0</v>
      </c>
      <c r="BD67" s="166"/>
      <c r="BE67" s="166"/>
      <c r="BF67" s="166"/>
      <c r="BG67" s="166"/>
      <c r="BH67" s="166"/>
      <c r="BI67" s="166"/>
      <c r="BJ67" s="166"/>
      <c r="BK67" s="166"/>
      <c r="BL67" s="166"/>
      <c r="BM67" s="166"/>
      <c r="BN67" s="166"/>
      <c r="BO67" s="149"/>
      <c r="BP67" s="166"/>
      <c r="BQ67" s="166"/>
      <c r="BR67" s="166"/>
      <c r="BS67" s="166"/>
      <c r="BT67" s="166"/>
      <c r="BU67" s="166"/>
      <c r="BV67" s="166"/>
      <c r="BW67" s="166"/>
      <c r="BX67" s="166"/>
      <c r="BY67" s="166"/>
      <c r="BZ67" s="166"/>
      <c r="CA67" s="149"/>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5">
        <f>SUM(CB67:DB67)</f>
        <v>0</v>
      </c>
      <c r="DD67" s="144"/>
      <c r="DE67" s="144"/>
      <c r="DF67" s="144"/>
      <c r="DG67" s="144"/>
      <c r="DH67" s="144"/>
      <c r="DI67" s="144"/>
      <c r="DJ67" s="144"/>
      <c r="DK67" s="144"/>
      <c r="DL67" s="144"/>
      <c r="DM67" s="144"/>
      <c r="DN67" s="144"/>
      <c r="DO67" s="145">
        <f>SUM(DD67:DN67)</f>
        <v>0</v>
      </c>
      <c r="DP67" s="144"/>
      <c r="DQ67" s="144"/>
      <c r="DR67" s="144"/>
      <c r="DS67" s="144"/>
      <c r="DT67" s="144"/>
      <c r="DU67" s="144"/>
      <c r="DV67" s="144"/>
      <c r="DW67" s="144"/>
      <c r="DX67" s="144"/>
      <c r="DY67" s="144"/>
      <c r="DZ67" s="144"/>
      <c r="EA67" s="145">
        <f>SUM(DP67:DZ67)</f>
        <v>0</v>
      </c>
      <c r="EB67" s="166"/>
      <c r="EC67" s="166"/>
      <c r="ED67" s="166"/>
      <c r="EE67" s="166"/>
      <c r="EF67" s="166"/>
      <c r="EG67" s="166"/>
      <c r="EH67" s="166"/>
      <c r="EI67" s="166"/>
      <c r="EJ67" s="166"/>
      <c r="EK67" s="166"/>
      <c r="EL67" s="166"/>
      <c r="EM67" s="149"/>
      <c r="EN67" s="166"/>
      <c r="EO67" s="166"/>
      <c r="EP67" s="166"/>
      <c r="EQ67" s="166"/>
      <c r="ER67" s="166"/>
      <c r="ES67" s="166"/>
      <c r="ET67" s="166"/>
      <c r="EU67" s="166"/>
      <c r="EV67" s="166"/>
      <c r="EW67" s="166"/>
      <c r="EX67" s="166"/>
      <c r="EY67" s="149"/>
      <c r="EZ67" s="126">
        <f>SUM(AE67,AQ67,BC67,BO67,CA67,DC67,DO67,EA67,EM67,EY67)</f>
        <v>0</v>
      </c>
    </row>
    <row r="68" spans="2:156" ht="27" customHeight="1">
      <c r="B68" s="638" t="s">
        <v>1375</v>
      </c>
      <c r="C68" s="631"/>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47"/>
      <c r="AF68" s="166"/>
      <c r="AG68" s="166"/>
      <c r="AH68" s="166"/>
      <c r="AI68" s="166"/>
      <c r="AJ68" s="166"/>
      <c r="AK68" s="166"/>
      <c r="AL68" s="166"/>
      <c r="AM68" s="166"/>
      <c r="AN68" s="166"/>
      <c r="AO68" s="166"/>
      <c r="AP68" s="166"/>
      <c r="AQ68" s="147"/>
      <c r="AR68" s="166"/>
      <c r="AS68" s="166"/>
      <c r="AT68" s="166"/>
      <c r="AU68" s="166"/>
      <c r="AV68" s="166"/>
      <c r="AW68" s="166"/>
      <c r="AX68" s="166"/>
      <c r="AY68" s="166"/>
      <c r="AZ68" s="166"/>
      <c r="BA68" s="166"/>
      <c r="BB68" s="166"/>
      <c r="BC68" s="147"/>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c r="CY68" s="166"/>
      <c r="CZ68" s="166"/>
      <c r="DA68" s="166"/>
      <c r="DB68" s="166"/>
      <c r="DC68" s="147"/>
      <c r="DD68" s="148"/>
      <c r="DE68" s="148"/>
      <c r="DF68" s="148"/>
      <c r="DG68" s="148"/>
      <c r="DH68" s="148"/>
      <c r="DI68" s="148"/>
      <c r="DJ68" s="148"/>
      <c r="DK68" s="148"/>
      <c r="DL68" s="148"/>
      <c r="DM68" s="148"/>
      <c r="DN68" s="148"/>
      <c r="DO68" s="130"/>
      <c r="DP68" s="148"/>
      <c r="DQ68" s="148"/>
      <c r="DR68" s="148"/>
      <c r="DS68" s="148"/>
      <c r="DT68" s="148"/>
      <c r="DU68" s="148"/>
      <c r="DV68" s="148"/>
      <c r="DW68" s="148"/>
      <c r="DX68" s="148"/>
      <c r="DY68" s="148"/>
      <c r="DZ68" s="148"/>
      <c r="EA68" s="130"/>
      <c r="EB68" s="166"/>
      <c r="EC68" s="166"/>
      <c r="ED68" s="166"/>
      <c r="EE68" s="166"/>
      <c r="EF68" s="166"/>
      <c r="EG68" s="166"/>
      <c r="EH68" s="166"/>
      <c r="EI68" s="166"/>
      <c r="EJ68" s="166"/>
      <c r="EK68" s="166"/>
      <c r="EL68" s="166"/>
      <c r="EM68" s="166"/>
      <c r="EN68" s="166"/>
      <c r="EO68" s="166"/>
      <c r="EP68" s="166"/>
      <c r="EQ68" s="166"/>
      <c r="ER68" s="166"/>
      <c r="ES68" s="166"/>
      <c r="ET68" s="166"/>
      <c r="EU68" s="166"/>
      <c r="EV68" s="166"/>
      <c r="EW68" s="166"/>
      <c r="EX68" s="166"/>
      <c r="EY68" s="166"/>
      <c r="EZ68" s="148"/>
    </row>
    <row r="69" spans="2:156" ht="27" customHeight="1">
      <c r="B69" s="639" t="s">
        <v>1376</v>
      </c>
      <c r="C69" s="648" t="s">
        <v>1377</v>
      </c>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5">
        <f>SUM(D69:AD69)</f>
        <v>0</v>
      </c>
      <c r="AF69" s="144"/>
      <c r="AG69" s="144"/>
      <c r="AH69" s="144"/>
      <c r="AI69" s="144"/>
      <c r="AJ69" s="144"/>
      <c r="AK69" s="144"/>
      <c r="AL69" s="144"/>
      <c r="AM69" s="144"/>
      <c r="AN69" s="144"/>
      <c r="AO69" s="144"/>
      <c r="AP69" s="144"/>
      <c r="AQ69" s="145">
        <f>SUM(AF69:AP69)</f>
        <v>0</v>
      </c>
      <c r="AR69" s="144"/>
      <c r="AS69" s="144"/>
      <c r="AT69" s="144"/>
      <c r="AU69" s="144"/>
      <c r="AV69" s="144"/>
      <c r="AW69" s="144"/>
      <c r="AX69" s="144"/>
      <c r="AY69" s="144"/>
      <c r="AZ69" s="144"/>
      <c r="BA69" s="144"/>
      <c r="BB69" s="144"/>
      <c r="BC69" s="145">
        <f>SUM(AR69:BB69)</f>
        <v>0</v>
      </c>
      <c r="BD69" s="166"/>
      <c r="BE69" s="166"/>
      <c r="BF69" s="166"/>
      <c r="BG69" s="166"/>
      <c r="BH69" s="166"/>
      <c r="BI69" s="166"/>
      <c r="BJ69" s="166"/>
      <c r="BK69" s="166"/>
      <c r="BL69" s="166"/>
      <c r="BM69" s="166"/>
      <c r="BN69" s="166"/>
      <c r="BO69" s="149"/>
      <c r="BP69" s="166"/>
      <c r="BQ69" s="166"/>
      <c r="BR69" s="166"/>
      <c r="BS69" s="166"/>
      <c r="BT69" s="166"/>
      <c r="BU69" s="166"/>
      <c r="BV69" s="166"/>
      <c r="BW69" s="166"/>
      <c r="BX69" s="166"/>
      <c r="BY69" s="166"/>
      <c r="BZ69" s="166"/>
      <c r="CA69" s="149"/>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5">
        <f>SUM(CB69:DB69)</f>
        <v>0</v>
      </c>
      <c r="DD69" s="144"/>
      <c r="DE69" s="144"/>
      <c r="DF69" s="144"/>
      <c r="DG69" s="144"/>
      <c r="DH69" s="144"/>
      <c r="DI69" s="144"/>
      <c r="DJ69" s="144"/>
      <c r="DK69" s="144"/>
      <c r="DL69" s="144"/>
      <c r="DM69" s="144"/>
      <c r="DN69" s="144"/>
      <c r="DO69" s="145">
        <f>SUM(DD69:DN69)</f>
        <v>0</v>
      </c>
      <c r="DP69" s="144"/>
      <c r="DQ69" s="144"/>
      <c r="DR69" s="144"/>
      <c r="DS69" s="144"/>
      <c r="DT69" s="144"/>
      <c r="DU69" s="144"/>
      <c r="DV69" s="144"/>
      <c r="DW69" s="144"/>
      <c r="DX69" s="144"/>
      <c r="DY69" s="144"/>
      <c r="DZ69" s="144"/>
      <c r="EA69" s="145">
        <f>SUM(DP69:DZ69)</f>
        <v>0</v>
      </c>
      <c r="EB69" s="166"/>
      <c r="EC69" s="166"/>
      <c r="ED69" s="166"/>
      <c r="EE69" s="166"/>
      <c r="EF69" s="166"/>
      <c r="EG69" s="166"/>
      <c r="EH69" s="166"/>
      <c r="EI69" s="166"/>
      <c r="EJ69" s="166"/>
      <c r="EK69" s="166"/>
      <c r="EL69" s="166"/>
      <c r="EM69" s="149"/>
      <c r="EN69" s="166"/>
      <c r="EO69" s="166"/>
      <c r="EP69" s="166"/>
      <c r="EQ69" s="166"/>
      <c r="ER69" s="166"/>
      <c r="ES69" s="166"/>
      <c r="ET69" s="166"/>
      <c r="EU69" s="166"/>
      <c r="EV69" s="166"/>
      <c r="EW69" s="166"/>
      <c r="EX69" s="166"/>
      <c r="EY69" s="149"/>
      <c r="EZ69" s="126">
        <f>SUM(AE69,AQ69,BC69,BO69,CA69,DC69,DO69,EA69,EM69,EY69)</f>
        <v>0</v>
      </c>
    </row>
    <row r="70" spans="2:156" ht="27" customHeight="1">
      <c r="B70" s="639" t="s">
        <v>1378</v>
      </c>
      <c r="C70" s="648" t="s">
        <v>1379</v>
      </c>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5">
        <f>SUM(D70:AD70)</f>
        <v>0</v>
      </c>
      <c r="AF70" s="144"/>
      <c r="AG70" s="144"/>
      <c r="AH70" s="144"/>
      <c r="AI70" s="144"/>
      <c r="AJ70" s="144"/>
      <c r="AK70" s="144"/>
      <c r="AL70" s="144"/>
      <c r="AM70" s="144"/>
      <c r="AN70" s="144"/>
      <c r="AO70" s="144"/>
      <c r="AP70" s="144"/>
      <c r="AQ70" s="145">
        <f>SUM(AF70:AP70)</f>
        <v>0</v>
      </c>
      <c r="AR70" s="144"/>
      <c r="AS70" s="144"/>
      <c r="AT70" s="144"/>
      <c r="AU70" s="144"/>
      <c r="AV70" s="144"/>
      <c r="AW70" s="144"/>
      <c r="AX70" s="144"/>
      <c r="AY70" s="144"/>
      <c r="AZ70" s="144"/>
      <c r="BA70" s="144"/>
      <c r="BB70" s="144"/>
      <c r="BC70" s="145">
        <f>SUM(AR70:BB70)</f>
        <v>0</v>
      </c>
      <c r="BD70" s="166"/>
      <c r="BE70" s="166"/>
      <c r="BF70" s="166"/>
      <c r="BG70" s="166"/>
      <c r="BH70" s="166"/>
      <c r="BI70" s="166"/>
      <c r="BJ70" s="166"/>
      <c r="BK70" s="166"/>
      <c r="BL70" s="166"/>
      <c r="BM70" s="166"/>
      <c r="BN70" s="166"/>
      <c r="BO70" s="149"/>
      <c r="BP70" s="166"/>
      <c r="BQ70" s="166"/>
      <c r="BR70" s="166"/>
      <c r="BS70" s="166"/>
      <c r="BT70" s="166"/>
      <c r="BU70" s="166"/>
      <c r="BV70" s="166"/>
      <c r="BW70" s="166"/>
      <c r="BX70" s="166"/>
      <c r="BY70" s="166"/>
      <c r="BZ70" s="166"/>
      <c r="CA70" s="149"/>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5">
        <f>SUM(CB70:DB70)</f>
        <v>0</v>
      </c>
      <c r="DD70" s="144"/>
      <c r="DE70" s="144"/>
      <c r="DF70" s="144"/>
      <c r="DG70" s="144"/>
      <c r="DH70" s="144"/>
      <c r="DI70" s="144"/>
      <c r="DJ70" s="144"/>
      <c r="DK70" s="144"/>
      <c r="DL70" s="144"/>
      <c r="DM70" s="144"/>
      <c r="DN70" s="144"/>
      <c r="DO70" s="145">
        <f>SUM(DD70:DN70)</f>
        <v>0</v>
      </c>
      <c r="DP70" s="144"/>
      <c r="DQ70" s="144"/>
      <c r="DR70" s="144"/>
      <c r="DS70" s="144"/>
      <c r="DT70" s="144"/>
      <c r="DU70" s="144"/>
      <c r="DV70" s="144"/>
      <c r="DW70" s="144"/>
      <c r="DX70" s="144"/>
      <c r="DY70" s="144"/>
      <c r="DZ70" s="144"/>
      <c r="EA70" s="145">
        <f>SUM(DP70:DZ70)</f>
        <v>0</v>
      </c>
      <c r="EB70" s="166"/>
      <c r="EC70" s="166"/>
      <c r="ED70" s="166"/>
      <c r="EE70" s="166"/>
      <c r="EF70" s="166"/>
      <c r="EG70" s="166"/>
      <c r="EH70" s="166"/>
      <c r="EI70" s="166"/>
      <c r="EJ70" s="166"/>
      <c r="EK70" s="166"/>
      <c r="EL70" s="166"/>
      <c r="EM70" s="149"/>
      <c r="EN70" s="166"/>
      <c r="EO70" s="166"/>
      <c r="EP70" s="166"/>
      <c r="EQ70" s="166"/>
      <c r="ER70" s="166"/>
      <c r="ES70" s="166"/>
      <c r="ET70" s="166"/>
      <c r="EU70" s="166"/>
      <c r="EV70" s="166"/>
      <c r="EW70" s="166"/>
      <c r="EX70" s="166"/>
      <c r="EY70" s="149"/>
      <c r="EZ70" s="126">
        <f>SUM(AE70,AQ70,BC70,BO70,CA70,DC70,DO70,EA70,EM70,EY70)</f>
        <v>0</v>
      </c>
    </row>
    <row r="71" spans="2:156" ht="27" customHeight="1">
      <c r="B71" s="639" t="s">
        <v>1380</v>
      </c>
      <c r="C71" s="648" t="s">
        <v>1381</v>
      </c>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5">
        <f>SUM(D71:AD71)</f>
        <v>0</v>
      </c>
      <c r="AF71" s="144"/>
      <c r="AG71" s="144"/>
      <c r="AH71" s="144"/>
      <c r="AI71" s="144"/>
      <c r="AJ71" s="144"/>
      <c r="AK71" s="144"/>
      <c r="AL71" s="144"/>
      <c r="AM71" s="144"/>
      <c r="AN71" s="144"/>
      <c r="AO71" s="144"/>
      <c r="AP71" s="144"/>
      <c r="AQ71" s="145">
        <f>SUM(AF71:AP71)</f>
        <v>0</v>
      </c>
      <c r="AR71" s="144"/>
      <c r="AS71" s="144"/>
      <c r="AT71" s="144"/>
      <c r="AU71" s="144"/>
      <c r="AV71" s="144"/>
      <c r="AW71" s="144"/>
      <c r="AX71" s="144"/>
      <c r="AY71" s="144"/>
      <c r="AZ71" s="144"/>
      <c r="BA71" s="144"/>
      <c r="BB71" s="144"/>
      <c r="BC71" s="145">
        <f>SUM(AR71:BB71)</f>
        <v>0</v>
      </c>
      <c r="BD71" s="166"/>
      <c r="BE71" s="166"/>
      <c r="BF71" s="166"/>
      <c r="BG71" s="166"/>
      <c r="BH71" s="166"/>
      <c r="BI71" s="166"/>
      <c r="BJ71" s="166"/>
      <c r="BK71" s="166"/>
      <c r="BL71" s="166"/>
      <c r="BM71" s="166"/>
      <c r="BN71" s="166"/>
      <c r="BO71" s="149"/>
      <c r="BP71" s="166"/>
      <c r="BQ71" s="166"/>
      <c r="BR71" s="166"/>
      <c r="BS71" s="166"/>
      <c r="BT71" s="166"/>
      <c r="BU71" s="166"/>
      <c r="BV71" s="166"/>
      <c r="BW71" s="166"/>
      <c r="BX71" s="166"/>
      <c r="BY71" s="166"/>
      <c r="BZ71" s="166"/>
      <c r="CA71" s="149"/>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5">
        <f>SUM(CB71:DB71)</f>
        <v>0</v>
      </c>
      <c r="DD71" s="144"/>
      <c r="DE71" s="144"/>
      <c r="DF71" s="144"/>
      <c r="DG71" s="144"/>
      <c r="DH71" s="144"/>
      <c r="DI71" s="144"/>
      <c r="DJ71" s="144"/>
      <c r="DK71" s="144"/>
      <c r="DL71" s="144"/>
      <c r="DM71" s="144"/>
      <c r="DN71" s="144"/>
      <c r="DO71" s="145">
        <f>SUM(DD71:DN71)</f>
        <v>0</v>
      </c>
      <c r="DP71" s="144"/>
      <c r="DQ71" s="144"/>
      <c r="DR71" s="144"/>
      <c r="DS71" s="144"/>
      <c r="DT71" s="144"/>
      <c r="DU71" s="144"/>
      <c r="DV71" s="144"/>
      <c r="DW71" s="144"/>
      <c r="DX71" s="144"/>
      <c r="DY71" s="144"/>
      <c r="DZ71" s="144"/>
      <c r="EA71" s="145">
        <f>SUM(DP71:DZ71)</f>
        <v>0</v>
      </c>
      <c r="EB71" s="166"/>
      <c r="EC71" s="166"/>
      <c r="ED71" s="166"/>
      <c r="EE71" s="166"/>
      <c r="EF71" s="166"/>
      <c r="EG71" s="166"/>
      <c r="EH71" s="166"/>
      <c r="EI71" s="166"/>
      <c r="EJ71" s="166"/>
      <c r="EK71" s="166"/>
      <c r="EL71" s="166"/>
      <c r="EM71" s="149"/>
      <c r="EN71" s="166"/>
      <c r="EO71" s="166"/>
      <c r="EP71" s="166"/>
      <c r="EQ71" s="166"/>
      <c r="ER71" s="166"/>
      <c r="ES71" s="166"/>
      <c r="ET71" s="166"/>
      <c r="EU71" s="166"/>
      <c r="EV71" s="166"/>
      <c r="EW71" s="166"/>
      <c r="EX71" s="166"/>
      <c r="EY71" s="149"/>
      <c r="EZ71" s="126">
        <f>SUM(AE71,AQ71,BC71,BO71,CA71,DC71,DO71,EA71,EM71,EY71)</f>
        <v>0</v>
      </c>
    </row>
    <row r="72" spans="2:156" ht="27" customHeight="1">
      <c r="B72" s="639" t="s">
        <v>1382</v>
      </c>
      <c r="C72" s="648" t="s">
        <v>1383</v>
      </c>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5">
        <f>SUM(D72:AD72)</f>
        <v>0</v>
      </c>
      <c r="AF72" s="144"/>
      <c r="AG72" s="144"/>
      <c r="AH72" s="144"/>
      <c r="AI72" s="144"/>
      <c r="AJ72" s="144"/>
      <c r="AK72" s="144"/>
      <c r="AL72" s="144"/>
      <c r="AM72" s="144"/>
      <c r="AN72" s="144"/>
      <c r="AO72" s="144"/>
      <c r="AP72" s="144"/>
      <c r="AQ72" s="145">
        <f>SUM(AF72:AP72)</f>
        <v>0</v>
      </c>
      <c r="AR72" s="144"/>
      <c r="AS72" s="144"/>
      <c r="AT72" s="144"/>
      <c r="AU72" s="144"/>
      <c r="AV72" s="144"/>
      <c r="AW72" s="144"/>
      <c r="AX72" s="144"/>
      <c r="AY72" s="144"/>
      <c r="AZ72" s="144"/>
      <c r="BA72" s="144"/>
      <c r="BB72" s="144"/>
      <c r="BC72" s="145">
        <f>SUM(AR72:BB72)</f>
        <v>0</v>
      </c>
      <c r="BD72" s="166"/>
      <c r="BE72" s="166"/>
      <c r="BF72" s="166"/>
      <c r="BG72" s="166"/>
      <c r="BH72" s="166"/>
      <c r="BI72" s="166"/>
      <c r="BJ72" s="166"/>
      <c r="BK72" s="166"/>
      <c r="BL72" s="166"/>
      <c r="BM72" s="166"/>
      <c r="BN72" s="166"/>
      <c r="BO72" s="149"/>
      <c r="BP72" s="166"/>
      <c r="BQ72" s="166"/>
      <c r="BR72" s="166"/>
      <c r="BS72" s="166"/>
      <c r="BT72" s="166"/>
      <c r="BU72" s="166"/>
      <c r="BV72" s="166"/>
      <c r="BW72" s="166"/>
      <c r="BX72" s="166"/>
      <c r="BY72" s="166"/>
      <c r="BZ72" s="166"/>
      <c r="CA72" s="149"/>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5">
        <f>SUM(CB72:DB72)</f>
        <v>0</v>
      </c>
      <c r="DD72" s="144"/>
      <c r="DE72" s="144"/>
      <c r="DF72" s="144"/>
      <c r="DG72" s="144"/>
      <c r="DH72" s="144"/>
      <c r="DI72" s="144"/>
      <c r="DJ72" s="144"/>
      <c r="DK72" s="144"/>
      <c r="DL72" s="144"/>
      <c r="DM72" s="144"/>
      <c r="DN72" s="144"/>
      <c r="DO72" s="145">
        <f>SUM(DD72:DN72)</f>
        <v>0</v>
      </c>
      <c r="DP72" s="144"/>
      <c r="DQ72" s="144"/>
      <c r="DR72" s="144"/>
      <c r="DS72" s="144"/>
      <c r="DT72" s="144"/>
      <c r="DU72" s="144"/>
      <c r="DV72" s="144"/>
      <c r="DW72" s="144"/>
      <c r="DX72" s="144"/>
      <c r="DY72" s="144"/>
      <c r="DZ72" s="144"/>
      <c r="EA72" s="145">
        <f>SUM(DP72:DZ72)</f>
        <v>0</v>
      </c>
      <c r="EB72" s="166"/>
      <c r="EC72" s="166"/>
      <c r="ED72" s="166"/>
      <c r="EE72" s="166"/>
      <c r="EF72" s="166"/>
      <c r="EG72" s="166"/>
      <c r="EH72" s="166"/>
      <c r="EI72" s="166"/>
      <c r="EJ72" s="166"/>
      <c r="EK72" s="166"/>
      <c r="EL72" s="166"/>
      <c r="EM72" s="149"/>
      <c r="EN72" s="166"/>
      <c r="EO72" s="166"/>
      <c r="EP72" s="166"/>
      <c r="EQ72" s="166"/>
      <c r="ER72" s="166"/>
      <c r="ES72" s="166"/>
      <c r="ET72" s="166"/>
      <c r="EU72" s="166"/>
      <c r="EV72" s="166"/>
      <c r="EW72" s="166"/>
      <c r="EX72" s="166"/>
      <c r="EY72" s="149"/>
      <c r="EZ72" s="126">
        <f>SUM(AE72,AQ72,BC72,BO72,CA72,DC72,DO72,EA72,EM72,EY72)</f>
        <v>0</v>
      </c>
    </row>
    <row r="73" spans="2:156" ht="14.65" customHeight="1">
      <c r="B73" s="105"/>
      <c r="D73" s="105"/>
    </row>
    <row r="74" spans="2:156" ht="14.65" customHeight="1">
      <c r="B74" s="105" t="s">
        <v>1384</v>
      </c>
      <c r="D74" s="105"/>
      <c r="AH74" s="111"/>
      <c r="AI74" s="111"/>
      <c r="AJ74" s="111"/>
      <c r="AK74" s="111"/>
      <c r="AL74" s="111"/>
      <c r="AM74" s="111"/>
      <c r="AN74" s="111"/>
      <c r="AO74" s="111"/>
      <c r="AP74" s="111"/>
      <c r="AQ74" s="111"/>
      <c r="AS74" s="111"/>
      <c r="AT74" s="111"/>
      <c r="AU74" s="111"/>
      <c r="AV74" s="111"/>
      <c r="AW74" s="111"/>
      <c r="AX74" s="111"/>
      <c r="AY74" s="111"/>
      <c r="AZ74" s="111"/>
      <c r="BA74" s="111"/>
      <c r="BB74" s="111"/>
      <c r="BC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11"/>
      <c r="EN74" s="111"/>
      <c r="EO74" s="111"/>
      <c r="EP74" s="111"/>
      <c r="EQ74" s="111"/>
      <c r="ER74" s="111"/>
      <c r="ES74" s="111"/>
      <c r="ET74" s="111"/>
      <c r="EU74" s="111"/>
      <c r="EV74" s="111"/>
      <c r="EW74" s="111"/>
      <c r="EX74" s="111"/>
      <c r="EY74" s="111"/>
      <c r="EZ74" s="111"/>
    </row>
    <row r="75" spans="2:156" ht="14.65" customHeight="1">
      <c r="B75" s="649" t="s">
        <v>1385</v>
      </c>
      <c r="C75" s="649" t="s">
        <v>256</v>
      </c>
      <c r="D75" s="649" t="s">
        <v>1386</v>
      </c>
      <c r="H75" s="649" t="s">
        <v>1387</v>
      </c>
      <c r="I75" s="105"/>
      <c r="J75" s="649" t="s">
        <v>1388</v>
      </c>
      <c r="K75" s="649" t="s">
        <v>1389</v>
      </c>
      <c r="O75" s="649" t="s">
        <v>1390</v>
      </c>
      <c r="P75" s="649" t="s">
        <v>1391</v>
      </c>
      <c r="Q75" s="105"/>
      <c r="R75" s="105"/>
      <c r="S75" s="649" t="s">
        <v>1392</v>
      </c>
      <c r="T75" s="649" t="s">
        <v>1393</v>
      </c>
      <c r="U75" s="649" t="s">
        <v>1394</v>
      </c>
      <c r="V75" s="105"/>
      <c r="W75" s="649" t="s">
        <v>1395</v>
      </c>
      <c r="X75" s="105"/>
      <c r="Y75" s="105"/>
      <c r="Z75" s="649" t="s">
        <v>1396</v>
      </c>
      <c r="AA75" s="649" t="s">
        <v>1397</v>
      </c>
      <c r="AB75" s="649" t="s">
        <v>1398</v>
      </c>
      <c r="AF75" s="649" t="s">
        <v>1399</v>
      </c>
      <c r="AG75" s="649" t="s">
        <v>1400</v>
      </c>
      <c r="AH75" s="649" t="s">
        <v>1401</v>
      </c>
      <c r="AI75" s="649" t="s">
        <v>1402</v>
      </c>
      <c r="AJ75" s="649" t="s">
        <v>1403</v>
      </c>
      <c r="AK75" s="649" t="s">
        <v>1404</v>
      </c>
      <c r="AL75" s="649" t="s">
        <v>1405</v>
      </c>
      <c r="AM75" s="649" t="s">
        <v>1406</v>
      </c>
      <c r="AN75" s="649" t="s">
        <v>1407</v>
      </c>
      <c r="AO75" s="649" t="s">
        <v>1408</v>
      </c>
      <c r="AP75" s="649" t="s">
        <v>1409</v>
      </c>
      <c r="AQ75" s="105"/>
      <c r="AR75" s="649" t="s">
        <v>1410</v>
      </c>
      <c r="AS75" s="649" t="s">
        <v>1411</v>
      </c>
      <c r="AT75" s="649" t="s">
        <v>1412</v>
      </c>
      <c r="AU75" s="105"/>
      <c r="AV75" s="105"/>
      <c r="AW75" s="649" t="s">
        <v>1413</v>
      </c>
      <c r="AX75" s="649" t="s">
        <v>1414</v>
      </c>
      <c r="AY75" s="649" t="s">
        <v>1415</v>
      </c>
      <c r="AZ75" s="649" t="s">
        <v>1416</v>
      </c>
      <c r="BA75" s="649" t="s">
        <v>1417</v>
      </c>
      <c r="BB75" s="649" t="s">
        <v>1418</v>
      </c>
      <c r="CB75" s="650" t="s">
        <v>1419</v>
      </c>
      <c r="CF75" s="650" t="s">
        <v>1420</v>
      </c>
      <c r="CH75" s="650" t="s">
        <v>1421</v>
      </c>
      <c r="CI75" s="650" t="s">
        <v>1422</v>
      </c>
      <c r="CM75" s="650" t="s">
        <v>1423</v>
      </c>
      <c r="CN75" s="650" t="s">
        <v>1424</v>
      </c>
      <c r="CQ75" s="650" t="s">
        <v>1425</v>
      </c>
      <c r="CR75" s="650" t="s">
        <v>1426</v>
      </c>
      <c r="CS75" s="650" t="s">
        <v>1427</v>
      </c>
      <c r="CU75" s="650" t="s">
        <v>1428</v>
      </c>
      <c r="CX75" s="650" t="s">
        <v>1429</v>
      </c>
      <c r="CY75" s="650" t="s">
        <v>1430</v>
      </c>
      <c r="CZ75" s="650" t="s">
        <v>1431</v>
      </c>
      <c r="DD75" s="650" t="s">
        <v>1432</v>
      </c>
      <c r="DE75" s="650" t="s">
        <v>1433</v>
      </c>
      <c r="DF75" s="650" t="s">
        <v>1434</v>
      </c>
      <c r="DG75" s="650" t="s">
        <v>1435</v>
      </c>
      <c r="DH75" s="650" t="s">
        <v>1436</v>
      </c>
      <c r="DI75" s="650" t="s">
        <v>1437</v>
      </c>
      <c r="DJ75" s="650" t="s">
        <v>1438</v>
      </c>
      <c r="DK75" s="650" t="s">
        <v>1439</v>
      </c>
      <c r="DL75" s="650" t="s">
        <v>1440</v>
      </c>
      <c r="DM75" s="650" t="s">
        <v>1441</v>
      </c>
      <c r="DN75" s="650" t="s">
        <v>1442</v>
      </c>
      <c r="DP75" s="650" t="s">
        <v>1443</v>
      </c>
      <c r="DQ75" s="650" t="s">
        <v>1444</v>
      </c>
      <c r="DR75" s="650" t="s">
        <v>1445</v>
      </c>
      <c r="DU75" s="650" t="s">
        <v>1446</v>
      </c>
      <c r="DV75" s="650" t="s">
        <v>1447</v>
      </c>
      <c r="DW75" s="650" t="s">
        <v>1448</v>
      </c>
      <c r="DX75" s="650" t="s">
        <v>1449</v>
      </c>
      <c r="DY75" s="650" t="s">
        <v>1450</v>
      </c>
      <c r="DZ75" s="650" t="s">
        <v>1451</v>
      </c>
    </row>
    <row r="76" spans="2:156" ht="14.65" customHeight="1">
      <c r="B76" s="649" t="s">
        <v>1452</v>
      </c>
      <c r="C76" s="136" t="str">
        <f ca="1">IF(COUNTIF(D76:EZ76,"Commentary Required")&gt;0,"Commentary Required","OK")</f>
        <v>OK</v>
      </c>
      <c r="D76" s="136" t="str" cm="1">
        <f t="array" aca="1" ref="D76" ca="1">IF(OR(IFERROR(C5="Quarterly",FALSE),SUM(D17:G17,D31:G31)=0),"N/A",IF(ISERROR(INDIRECT("B.G.TR.1."&amp;D$75&amp;"!T97")&amp;INDIRECT("B.G.TR.2."&amp;D$75&amp;"!T97")),"Commentary Required","OK"))</f>
        <v>N/A</v>
      </c>
      <c r="E76" s="167"/>
      <c r="F76" s="167"/>
      <c r="G76" s="167"/>
      <c r="H76" s="136" t="str" cm="1">
        <f t="array" aca="1" ref="H76" ca="1">IF(OR(IFERROR(C5="Quarterly",FALSE),SUM(H17:I17,H31:I31)=0),"N/A",IF(ISERROR(INDIRECT("B.G.TR.1."&amp;H$75&amp;"!T97")&amp;INDIRECT("B.G.TR.2."&amp;H$75&amp;"!T97")),"Commentary Required","OK"))</f>
        <v>N/A</v>
      </c>
      <c r="I76" s="168"/>
      <c r="J76" s="136" t="str" cm="1">
        <f t="array" aca="1" ref="J76" ca="1">IF(OR(IFERROR(C5="Quarterly",FALSE),SUM(J17,J31)=0),"N/A",IF(ISERROR(INDIRECT("B.G.TR.1."&amp;J$75&amp;"!T97")&amp;INDIRECT("B.G.TR.2."&amp;J$75&amp;"!T97")),"Commentary Required","OK"))</f>
        <v>N/A</v>
      </c>
      <c r="K76" s="136" t="str" cm="1">
        <f t="array" aca="1" ref="K76" ca="1">IF(OR(IFERROR(C5="Quarterly",FALSE),SUM(K17:N17,K31:N31)=0),"N/A",IF(ISERROR(INDIRECT("B.G.TR.1."&amp;K$75&amp;"!T97")&amp;INDIRECT("B.G.TR.2."&amp;K$75&amp;"!T97")),"Commentary Required","OK"))</f>
        <v>N/A</v>
      </c>
      <c r="L76" s="167"/>
      <c r="M76" s="167"/>
      <c r="N76" s="167"/>
      <c r="O76" s="136" t="str" cm="1">
        <f t="array" aca="1" ref="O76" ca="1">IF(OR(IFERROR(C5="Quarterly",FALSE),SUM(O17,O31)=0),"N/A",IF(ISERROR(INDIRECT("B.G.TR.1."&amp;O$75&amp;"!T97")&amp;INDIRECT("B.G.TR.2."&amp;O$75&amp;"!T97")),"Commentary Required","OK"))</f>
        <v>N/A</v>
      </c>
      <c r="P76" s="136" t="str" cm="1">
        <f t="array" aca="1" ref="P76" ca="1">IF(OR(IFERROR(C5="Quarterly",FALSE),SUM(P17:R17,P31:R31)=0),"N/A",IF(ISERROR(INDIRECT("B.G.TR.1."&amp;P$75&amp;"!T97")&amp;INDIRECT("B.G.TR.2."&amp;P$75&amp;"!T97")),"Commentary Required","OK"))</f>
        <v>N/A</v>
      </c>
      <c r="Q76" s="168"/>
      <c r="R76" s="168"/>
      <c r="S76" s="136" t="str" cm="1">
        <f t="array" aca="1" ref="S76" ca="1">IF(OR(IFERROR(C5="Quarterly",FALSE),SUM(S17,S31)=0),"N/A",IF(ISERROR(INDIRECT("B.G.TR.1."&amp;S$75&amp;"!T97")&amp;INDIRECT("B.G.TR.2."&amp;S$75&amp;"!T97")),"Commentary Required","OK"))</f>
        <v>N/A</v>
      </c>
      <c r="T76" s="136" t="str" cm="1">
        <f t="array" aca="1" ref="T76" ca="1">IF(OR(IFERROR(C5="Quarterly",FALSE),SUM(T17,T31)=0),"N/A",IF(ISERROR(INDIRECT("B.G.TR.1."&amp;T$75&amp;"!T97")&amp;INDIRECT("B.G.TR.2."&amp;T$75&amp;"!T97")),"Commentary Required","OK"))</f>
        <v>N/A</v>
      </c>
      <c r="U76" s="136" t="str" cm="1">
        <f t="array" aca="1" ref="U76" ca="1">IF(OR(IFERROR(C5="Quarterly",FALSE),SUM(U17:V17,U31:V31)=0),"N/A",IF(ISERROR(INDIRECT("B.G.TR.1."&amp;U$75&amp;"!T97")&amp;INDIRECT("B.G.TR.2."&amp;U$75&amp;"!T97")),"Commentary Required","OK"))</f>
        <v>N/A</v>
      </c>
      <c r="V76" s="168"/>
      <c r="W76" s="136" t="str" cm="1">
        <f t="array" aca="1" ref="W76" ca="1">IF(OR(IFERROR(C5="Quarterly",FALSE),SUM(W17:Y17,W31:Y31)=0),"N/A",IF(ISERROR(INDIRECT("B.G.TR.1."&amp;W$75&amp;"!T97")&amp;INDIRECT("B.G.TR.2."&amp;W$75&amp;"!T97")),"Commentary Required","OK"))</f>
        <v>N/A</v>
      </c>
      <c r="X76" s="168"/>
      <c r="Y76" s="168"/>
      <c r="Z76" s="136" t="str" cm="1">
        <f t="array" aca="1" ref="Z76" ca="1">IF(OR(IFERROR(C5="Quarterly",FALSE),SUM(Z17,Z31)=0),"N/A",IF(ISERROR(INDIRECT("B.G.TR.1."&amp;Z$75&amp;"!T97")&amp;INDIRECT("B.G.TR.2."&amp;Z$75&amp;"!T97")),"Commentary Required","OK"))</f>
        <v>N/A</v>
      </c>
      <c r="AA76" s="136" t="str" cm="1">
        <f t="array" aca="1" ref="AA76" ca="1">IF(OR(IFERROR(C5="Quarterly",FALSE),SUM(AA17,AA31)=0),"N/A",IF(ISERROR(INDIRECT("B.G.TR.1."&amp;AA$75&amp;"!T97")&amp;INDIRECT("B.G.TR.2."&amp;AA$75&amp;"!T97")),"Commentary Required","OK"))</f>
        <v>N/A</v>
      </c>
      <c r="AB76" s="136" t="str" cm="1">
        <f t="array" aca="1" ref="AB76" ca="1">IF(OR(IFERROR(C5="Quarterly",FALSE),SUM(AB17:AD17,AB31:AD31)=0),"N/A",IF(ISERROR(INDIRECT("B.G.TR.1."&amp;AB$75&amp;"!T97")&amp;INDIRECT("B.G.TR.2."&amp;AB$75&amp;"!T97")),"Commentary Required","OK"))</f>
        <v>N/A</v>
      </c>
      <c r="AC76" s="167"/>
      <c r="AD76" s="167"/>
      <c r="AE76" s="167"/>
      <c r="AF76" s="136" t="str" cm="1">
        <f t="array" aca="1" ref="AF76" ca="1">IF(OR(IFERROR(C5="Quarterly",FALSE),SUM(AF17,AF31)=0),"N/A",IF(ISERROR(INDIRECT("B.G.TR.1."&amp;AF$75&amp;"!T97")&amp;INDIRECT("B.G.TR.2."&amp;AF$75&amp;"!T97")),"Commentary Required","OK"))</f>
        <v>N/A</v>
      </c>
      <c r="AG76" s="136" t="str" cm="1">
        <f t="array" aca="1" ref="AG76" ca="1">IF(OR(IFERROR(C5="Quarterly",FALSE),SUM(AG17,AG31)=0),"N/A",IF(ISERROR(INDIRECT("B.G.TR.1."&amp;AG$75&amp;"!T97")&amp;INDIRECT("B.G.TR.2."&amp;AG$75&amp;"!T97")),"Commentary Required","OK"))</f>
        <v>N/A</v>
      </c>
      <c r="AH76" s="136" t="str" cm="1">
        <f t="array" aca="1" ref="AH76" ca="1">IF(OR(IFERROR(C5="Quarterly",FALSE),SUM(AH17,AH31)=0),"N/A",IF(ISERROR(INDIRECT("B.G.TR.1."&amp;AH$75&amp;"!T97")&amp;INDIRECT("B.G.TR.2."&amp;AH$75&amp;"!T97")),"Commentary Required","OK"))</f>
        <v>N/A</v>
      </c>
      <c r="AI76" s="136" t="str" cm="1">
        <f t="array" aca="1" ref="AI76" ca="1">IF(OR(IFERROR(C5="Quarterly",FALSE),SUM(AI17,AI31)=0),"N/A",IF(ISERROR(INDIRECT("B.G.TR.1."&amp;AI$75&amp;"!T97")&amp;INDIRECT("B.G.TR.2."&amp;AI$75&amp;"!T97")),"Commentary Required","OK"))</f>
        <v>N/A</v>
      </c>
      <c r="AJ76" s="136" t="str" cm="1">
        <f t="array" aca="1" ref="AJ76" ca="1">IF(OR(IFERROR(C5="Quarterly",FALSE),SUM(AJ17,AJ31)=0),"N/A",IF(ISERROR(INDIRECT("B.G.TR.1."&amp;AJ$75&amp;"!T97")&amp;INDIRECT("B.G.TR.2."&amp;AJ$75&amp;"!T97")),"Commentary Required","OK"))</f>
        <v>N/A</v>
      </c>
      <c r="AK76" s="136" t="str" cm="1">
        <f t="array" aca="1" ref="AK76" ca="1">IF(OR(IFERROR(C5="Quarterly",FALSE),SUM(AK17,AK31)=0),"N/A",IF(ISERROR(INDIRECT("B.G.TR.1."&amp;AK$75&amp;"!T97")&amp;INDIRECT("B.G.TR.2."&amp;AK$75&amp;"!T97")),"Commentary Required","OK"))</f>
        <v>N/A</v>
      </c>
      <c r="AL76" s="136" t="str" cm="1">
        <f t="array" aca="1" ref="AL76" ca="1">IF(OR(IFERROR(C5="Quarterly",FALSE),SUM(AL17,AL31)=0),"N/A",IF(ISERROR(INDIRECT("B.G.TR.1."&amp;AL$75&amp;"!T97")&amp;INDIRECT("B.G.TR.2."&amp;AL$75&amp;"!T97")),"Commentary Required","OK"))</f>
        <v>N/A</v>
      </c>
      <c r="AM76" s="136" t="str" cm="1">
        <f t="array" aca="1" ref="AM76" ca="1">IF(OR(IFERROR(C5="Quarterly",FALSE),SUM(AM17,AM31)=0),"N/A",IF(ISERROR(INDIRECT("B.G.TR.1."&amp;AM$75&amp;"!T97")&amp;INDIRECT("B.G.TR.2."&amp;AM$75&amp;"!T97")),"Commentary Required","OK"))</f>
        <v>N/A</v>
      </c>
      <c r="AN76" s="136" t="str" cm="1">
        <f t="array" aca="1" ref="AN76" ca="1">IF(OR(IFERROR(C5="Quarterly",FALSE),SUM(AN17,AN31)=0),"N/A",IF(ISERROR(INDIRECT("B.G.TR.1."&amp;AN$75&amp;"!T97")&amp;INDIRECT("B.G.TR.2."&amp;AN$75&amp;"!T97")),"Commentary Required","OK"))</f>
        <v>N/A</v>
      </c>
      <c r="AO76" s="136" t="str" cm="1">
        <f t="array" aca="1" ref="AO76" ca="1">IF(OR(IFERROR(C5="Quarterly",FALSE),SUM(AO17,AO31)=0),"N/A",IF(ISERROR(INDIRECT("B.G.TR.1."&amp;AO$75&amp;"!T97")&amp;INDIRECT("B.G.TR.2."&amp;AO$75&amp;"!T97")),"Commentary Required","OK"))</f>
        <v>N/A</v>
      </c>
      <c r="AP76" s="136" t="str" cm="1">
        <f t="array" aca="1" ref="AP76" ca="1">IF(OR(IFERROR(C5="Quarterly",FALSE),SUM(AP17,AP31)=0),"N/A",IF(ISERROR(INDIRECT("B.G.TR.1."&amp;AP$75&amp;"!T97")&amp;INDIRECT("B.G.TR.2."&amp;AP$75&amp;"!T97")),"Commentary Required","OK"))</f>
        <v>N/A</v>
      </c>
      <c r="AQ76" s="168"/>
      <c r="AR76" s="136" t="str" cm="1">
        <f t="array" aca="1" ref="AR76" ca="1">IF(OR(IFERROR(C5="Quarterly",FALSE),SUM(AR17,AR31)=0),"N/A",IF(ISERROR(INDIRECT("B.G.TR.1."&amp;AR$75&amp;"!T97")&amp;INDIRECT("B.G.TR.2."&amp;AR$75&amp;"!T97")),"Commentary Required","OK"))</f>
        <v>N/A</v>
      </c>
      <c r="AS76" s="136" t="str" cm="1">
        <f t="array" aca="1" ref="AS76" ca="1">IF(OR(IFERROR(C5="Quarterly",FALSE),SUM(AS17,AS31)=0),"N/A",IF(ISERROR(INDIRECT("B.G.TR.1."&amp;AS$75&amp;"!T97")&amp;INDIRECT("B.G.TR.2."&amp;AS$75&amp;"!T97")),"Commentary Required","OK"))</f>
        <v>N/A</v>
      </c>
      <c r="AT76" s="136" t="str" cm="1">
        <f t="array" aca="1" ref="AT76" ca="1">IF(OR(IFERROR(C5="Quarterly",FALSE),SUM(AT17:AV17,AT31:AV31)=0),"N/A",IF(ISERROR(INDIRECT("B.G.TR.1."&amp;AT$75&amp;"!T97")&amp;INDIRECT("B.G.TR.2."&amp;AT$75&amp;"!T97")),"Commentary Required","OK"))</f>
        <v>N/A</v>
      </c>
      <c r="AU76" s="168"/>
      <c r="AV76" s="168"/>
      <c r="AW76" s="136" t="str" cm="1">
        <f t="array" aca="1" ref="AW76" ca="1">IF(OR(IFERROR(C5="Quarterly",FALSE),SUM(AW17,AW31)=0),"N/A",IF(ISERROR(INDIRECT("B.G.TR.1."&amp;AW$75&amp;"!T97")&amp;INDIRECT("B.G.TR.2."&amp;AW$75&amp;"!T97")),"Commentary Required","OK"))</f>
        <v>N/A</v>
      </c>
      <c r="AX76" s="136" t="str" cm="1">
        <f t="array" aca="1" ref="AX76" ca="1">IF(OR(IFERROR(C5="Quarterly",FALSE),SUM(AX17,AX31)=0),"N/A",IF(ISERROR(INDIRECT("B.G.TR.1."&amp;AX$75&amp;"!T97")&amp;INDIRECT("B.G.TR.2."&amp;AX$75&amp;"!T97")),"Commentary Required","OK"))</f>
        <v>N/A</v>
      </c>
      <c r="AY76" s="136" t="str" cm="1">
        <f t="array" aca="1" ref="AY76" ca="1">IF(OR(IFERROR(C5="Quarterly",FALSE),SUM(AY17,AY31)=0),"N/A",IF(ISERROR(INDIRECT("B.G.TR.1."&amp;AY$75&amp;"!T97")&amp;INDIRECT("B.G.TR.2."&amp;AY$75&amp;"!T97")),"Commentary Required","OK"))</f>
        <v>N/A</v>
      </c>
      <c r="AZ76" s="136" t="str" cm="1">
        <f t="array" aca="1" ref="AZ76" ca="1">IF(OR(IFERROR(C5="Quarterly",FALSE),SUM(AZ17,AZ31)=0),"N/A",IF(ISERROR(INDIRECT("B.G.TR.1."&amp;AZ$75&amp;"!T97")&amp;INDIRECT("B.G.TR.2."&amp;AZ$75&amp;"!T97")),"Commentary Required","OK"))</f>
        <v>N/A</v>
      </c>
      <c r="BA76" s="136" t="str" cm="1">
        <f t="array" aca="1" ref="BA76" ca="1">IF(OR(IFERROR(C5="Quarterly",FALSE),SUM(BA17,BA31)=0),"N/A",IF(ISERROR(INDIRECT("B.G.TR.1."&amp;BA$75&amp;"!T97")&amp;INDIRECT("B.G.TR.2."&amp;BA$75&amp;"!T97")),"Commentary Required","OK"))</f>
        <v>N/A</v>
      </c>
      <c r="BB76" s="136" t="str" cm="1">
        <f t="array" aca="1" ref="BB76" ca="1">IF(OR(IFERROR(C5="Quarterly",FALSE),SUM(BB17,BB31)=0),"N/A",IF(ISERROR(INDIRECT("B.G.TR.1."&amp;BB$75&amp;"!T97")&amp;INDIRECT("B.G.TR.2."&amp;BB$75&amp;"!T97")),"Commentary Required","OK"))</f>
        <v>N/A</v>
      </c>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36" t="str" cm="1">
        <f t="array" aca="1" ref="CB76" ca="1">IF(OR(IFERROR(C5="Quarterly",FALSE),SUM(CB17:CE17,CB31:CE31)=0),"N/A",IF(ISERROR(INDIRECT("B.G.TR.1."&amp;CB$75&amp;"!T97")&amp;INDIRECT("B.G.TR.2."&amp;CB$75&amp;"!T97")),"Commentary Required","OK"))</f>
        <v>N/A</v>
      </c>
      <c r="CC76" s="167"/>
      <c r="CD76" s="167"/>
      <c r="CE76" s="167"/>
      <c r="CF76" s="136" t="str" cm="1">
        <f t="array" aca="1" ref="CF76" ca="1">IF(OR(IFERROR(C5="Quarterly",FALSE),SUM(CF17:CG17,CF31:CG31)=0),"N/A",IF(ISERROR(INDIRECT("B.G.TR.1."&amp;CF$75&amp;"!T97")&amp;INDIRECT("B.G.TR.2."&amp;CF$75&amp;"!T97")),"Commentary Required","OK"))</f>
        <v>N/A</v>
      </c>
      <c r="CG76" s="167"/>
      <c r="CH76" s="136" t="str" cm="1">
        <f t="array" aca="1" ref="CH76" ca="1">IF(OR(IFERROR(C5="Quarterly",FALSE),SUM(CH17,CH31)=0),"N/A",IF(ISERROR(INDIRECT("B.G.TR.1."&amp;CH$75&amp;"!T97")&amp;INDIRECT("B.G.TR.2."&amp;CH$75&amp;"!T97")),"Commentary Required","OK"))</f>
        <v>N/A</v>
      </c>
      <c r="CI76" s="136" t="str" cm="1">
        <f t="array" aca="1" ref="CI76" ca="1">IF(OR(IFERROR(C5="Quarterly",FALSE),SUM(CI17:CL17,CI31:CL31)=0),"N/A",IF(ISERROR(INDIRECT("B.G.TR.1."&amp;CI$75&amp;"!T97")&amp;INDIRECT("B.G.TR.2."&amp;CI$75&amp;"!T97")),"Commentary Required","OK"))</f>
        <v>N/A</v>
      </c>
      <c r="CJ76" s="167"/>
      <c r="CK76" s="167"/>
      <c r="CL76" s="167"/>
      <c r="CM76" s="136" t="str" cm="1">
        <f t="array" aca="1" ref="CM76" ca="1">IF(OR(IFERROR(C5="Quarterly",FALSE),SUM(CM17,CM31)=0),"N/A",IF(ISERROR(INDIRECT("B.G.TR.1."&amp;CM$75&amp;"!T97")&amp;INDIRECT("B.G.TR.2."&amp;CM$75&amp;"!T97")),"Commentary Required","OK"))</f>
        <v>N/A</v>
      </c>
      <c r="CN76" s="136" t="str" cm="1">
        <f t="array" aca="1" ref="CN76" ca="1">IF(OR(IFERROR(C5="Quarterly",FALSE),SUM(CN17:CP17,CN31:CP31)=0),"N/A",IF(ISERROR(INDIRECT("B.G.TR.1."&amp;CN$75&amp;"!T97")&amp;INDIRECT("B.G.TR.2."&amp;CN$75&amp;"!T97")),"Commentary Required","OK"))</f>
        <v>N/A</v>
      </c>
      <c r="CO76" s="167"/>
      <c r="CP76" s="167"/>
      <c r="CQ76" s="136" t="str" cm="1">
        <f t="array" aca="1" ref="CQ76" ca="1">IF(OR(IFERROR(C5="Quarterly",FALSE),SUM(CQ17,CQ31)=0),"N/A",IF(ISERROR(INDIRECT("B.G.TR.1."&amp;CQ$75&amp;"!T97")&amp;INDIRECT("B.G.TR.2."&amp;CQ$75&amp;"!T97")),"Commentary Required","OK"))</f>
        <v>N/A</v>
      </c>
      <c r="CR76" s="136" t="str" cm="1">
        <f t="array" aca="1" ref="CR76" ca="1">IF(OR(IFERROR(C5="Quarterly",FALSE),SUM(CR17,CR31)=0),"N/A",IF(ISERROR(INDIRECT("B.G.TR.1."&amp;CR$75&amp;"!T97")&amp;INDIRECT("B.G.TR.2."&amp;CR$75&amp;"!T97")),"Commentary Required","OK"))</f>
        <v>N/A</v>
      </c>
      <c r="CS76" s="136" t="str" cm="1">
        <f t="array" aca="1" ref="CS76" ca="1">IF(OR(IFERROR(C5="Quarterly",FALSE),SUM(CS17:CT17,CS31:CT31)=0),"N/A",IF(ISERROR(INDIRECT("B.G.TR.1."&amp;CS$75&amp;"!T97")&amp;INDIRECT("B.G.TR.2."&amp;CS$75&amp;"!T97")),"Commentary Required","OK"))</f>
        <v>N/A</v>
      </c>
      <c r="CT76" s="167"/>
      <c r="CU76" s="136" t="str" cm="1">
        <f t="array" aca="1" ref="CU76" ca="1">IF(OR(IFERROR(C5="Quarterly",FALSE),SUM(CU17:CW17,CU31:CW31)=0),"N/A",IF(ISERROR(INDIRECT("B.G.TR.1."&amp;CU$75&amp;"!T97")&amp;INDIRECT("B.G.TR.2."&amp;CU$75&amp;"!T97")),"Commentary Required","OK"))</f>
        <v>N/A</v>
      </c>
      <c r="CV76" s="167"/>
      <c r="CW76" s="167"/>
      <c r="CX76" s="136" t="str" cm="1">
        <f t="array" aca="1" ref="CX76" ca="1">IF(OR(IFERROR(C5="Quarterly",FALSE),SUM(CX17,CX31)=0),"N/A",IF(ISERROR(INDIRECT("B.G.TR.1."&amp;CX$75&amp;"!T97")&amp;INDIRECT("B.G.TR.2."&amp;CX$75&amp;"!T97")),"Commentary Required","OK"))</f>
        <v>N/A</v>
      </c>
      <c r="CY76" s="136" t="str" cm="1">
        <f t="array" aca="1" ref="CY76" ca="1">IF(OR(IFERROR(C5="Quarterly",FALSE),SUM(CY17,CY31)=0),"N/A",IF(ISERROR(INDIRECT("B.G.TR.1."&amp;CY$75&amp;"!T97")&amp;INDIRECT("B.G.TR.2."&amp;CY$75&amp;"!T97")),"Commentary Required","OK"))</f>
        <v>N/A</v>
      </c>
      <c r="CZ76" s="136" t="str" cm="1">
        <f t="array" aca="1" ref="CZ76" ca="1">IF(OR(IFERROR(C5="Quarterly",FALSE),SUM(CZ17:DB17,CZ31:DB31)=0),"N/A",IF(ISERROR(INDIRECT("B.G.TR.1."&amp;CZ$75&amp;"!T97")&amp;INDIRECT("B.G.TR.2."&amp;CZ$75&amp;"!T97")),"Commentary Required","OK"))</f>
        <v>N/A</v>
      </c>
      <c r="DA76" s="167"/>
      <c r="DB76" s="167"/>
      <c r="DC76" s="167"/>
      <c r="DD76" s="136" t="str" cm="1">
        <f t="array" aca="1" ref="DD76" ca="1">IF(OR(IFERROR(C5="Quarterly",FALSE),SUM(DD17,DD31)=0),"N/A",IF(ISERROR(INDIRECT("B.G.TR.1."&amp;DD$75&amp;"!T97")&amp;INDIRECT("B.G.TR.2."&amp;DD$75&amp;"!T97")),"Commentary Required","OK"))</f>
        <v>N/A</v>
      </c>
      <c r="DE76" s="136" t="str" cm="1">
        <f t="array" aca="1" ref="DE76" ca="1">IF(OR(IFERROR(C5="Quarterly",FALSE),SUM(DE17,DE31)=0),"N/A",IF(ISERROR(INDIRECT("B.G.TR.1."&amp;DE$75&amp;"!T97")&amp;INDIRECT("B.G.TR.2."&amp;DE$75&amp;"!T97")),"Commentary Required","OK"))</f>
        <v>N/A</v>
      </c>
      <c r="DF76" s="136" t="str" cm="1">
        <f t="array" aca="1" ref="DF76" ca="1">IF(OR(IFERROR(C5="Quarterly",FALSE),SUM(DF17,DF31)=0),"N/A",IF(ISERROR(INDIRECT("B.G.TR.1."&amp;DF$75&amp;"!T97")&amp;INDIRECT("B.G.TR.2."&amp;DF$75&amp;"!T97")),"Commentary Required","OK"))</f>
        <v>N/A</v>
      </c>
      <c r="DG76" s="136" t="str" cm="1">
        <f t="array" aca="1" ref="DG76" ca="1">IF(OR(IFERROR(C5="Quarterly",FALSE),SUM(DG17,DG31)=0),"N/A",IF(ISERROR(INDIRECT("B.G.TR.1."&amp;DG$75&amp;"!T97")&amp;INDIRECT("B.G.TR.2."&amp;DG$75&amp;"!T97")),"Commentary Required","OK"))</f>
        <v>N/A</v>
      </c>
      <c r="DH76" s="136" t="str" cm="1">
        <f t="array" aca="1" ref="DH76" ca="1">IF(OR(IFERROR(C5="Quarterly",FALSE),SUM(DH17,DH31)=0),"N/A",IF(ISERROR(INDIRECT("B.G.TR.1."&amp;DH$75&amp;"!T97")&amp;INDIRECT("B.G.TR.2."&amp;DH$75&amp;"!T97")),"Commentary Required","OK"))</f>
        <v>N/A</v>
      </c>
      <c r="DI76" s="136" t="str" cm="1">
        <f t="array" aca="1" ref="DI76" ca="1">IF(OR(IFERROR(C5="Quarterly",FALSE),SUM(DI17,DI31)=0),"N/A",IF(ISERROR(INDIRECT("B.G.TR.1."&amp;DI$75&amp;"!T97")&amp;INDIRECT("B.G.TR.2."&amp;DI$75&amp;"!T97")),"Commentary Required","OK"))</f>
        <v>N/A</v>
      </c>
      <c r="DJ76" s="136" t="str" cm="1">
        <f t="array" aca="1" ref="DJ76" ca="1">IF(OR(IFERROR(C5="Quarterly",FALSE),SUM(DJ17,DJ31)=0),"N/A",IF(ISERROR(INDIRECT("B.G.TR.1."&amp;DJ$75&amp;"!T97")&amp;INDIRECT("B.G.TR.2."&amp;DJ$75&amp;"!T97")),"Commentary Required","OK"))</f>
        <v>N/A</v>
      </c>
      <c r="DK76" s="136" t="str" cm="1">
        <f t="array" aca="1" ref="DK76" ca="1">IF(OR(IFERROR(C5="Quarterly",FALSE),SUM(DK17,DK31)=0),"N/A",IF(ISERROR(INDIRECT("B.G.TR.1."&amp;DK$75&amp;"!T97")&amp;INDIRECT("B.G.TR.2."&amp;DK$75&amp;"!T97")),"Commentary Required","OK"))</f>
        <v>N/A</v>
      </c>
      <c r="DL76" s="136" t="str" cm="1">
        <f t="array" aca="1" ref="DL76" ca="1">IF(OR(IFERROR(C5="Quarterly",FALSE),SUM(DL17,DL31)=0),"N/A",IF(ISERROR(INDIRECT("B.G.TR.1."&amp;DL$75&amp;"!T97")&amp;INDIRECT("B.G.TR.2."&amp;DL$75&amp;"!T97")),"Commentary Required","OK"))</f>
        <v>N/A</v>
      </c>
      <c r="DM76" s="136" t="str" cm="1">
        <f t="array" aca="1" ref="DM76" ca="1">IF(OR(IFERROR(C5="Quarterly",FALSE),SUM(DM17,DM31)=0),"N/A",IF(ISERROR(INDIRECT("B.G.TR.1."&amp;DM$75&amp;"!T97")&amp;INDIRECT("B.G.TR.2."&amp;DM$75&amp;"!T97")),"Commentary Required","OK"))</f>
        <v>N/A</v>
      </c>
      <c r="DN76" s="136" t="str" cm="1">
        <f t="array" aca="1" ref="DN76" ca="1">IF(OR(IFERROR(C5="Quarterly",FALSE),SUM(DN17,DN31)=0),"N/A",IF(ISERROR(INDIRECT("B.G.TR.1."&amp;DN$75&amp;"!T97")&amp;INDIRECT("B.G.TR.2."&amp;DN$75&amp;"!T97")),"Commentary Required","OK"))</f>
        <v>N/A</v>
      </c>
      <c r="DO76" s="167"/>
      <c r="DP76" s="136" t="str" cm="1">
        <f t="array" aca="1" ref="DP76" ca="1">IF(OR(IFERROR(C5="Quarterly",FALSE),SUM(DP17,DP31)=0),"N/A",IF(ISERROR(INDIRECT("B.G.TR.1."&amp;DP$75&amp;"!T97")&amp;INDIRECT("B.G.TR.2."&amp;DP$75&amp;"!T97")),"Commentary Required","OK"))</f>
        <v>N/A</v>
      </c>
      <c r="DQ76" s="136" t="str" cm="1">
        <f t="array" aca="1" ref="DQ76" ca="1">IF(OR(IFERROR(C5="Quarterly",FALSE),SUM(DQ17,DQ31)=0),"N/A",IF(ISERROR(INDIRECT("B.G.TR.1."&amp;DQ$75&amp;"!T97")&amp;INDIRECT("B.G.TR.2."&amp;DQ$75&amp;"!T97")),"Commentary Required","OK"))</f>
        <v>N/A</v>
      </c>
      <c r="DR76" s="136" t="str" cm="1">
        <f t="array" aca="1" ref="DR76" ca="1">IF(OR(IFERROR(C5="Quarterly",FALSE),SUM(DR17:DT17,DR31:DT31)=0),"N/A",IF(ISERROR(INDIRECT("B.G.TR.1."&amp;DR$75&amp;"!T97")&amp;INDIRECT("B.G.TR.2."&amp;DR$75&amp;"!T97")),"Commentary Required","OK"))</f>
        <v>N/A</v>
      </c>
      <c r="DS76" s="167"/>
      <c r="DT76" s="167"/>
      <c r="DU76" s="136" t="str" cm="1">
        <f t="array" aca="1" ref="DU76" ca="1">IF(OR(IFERROR(C5="Quarterly",FALSE),SUM(DU17,DU31)=0),"N/A",IF(ISERROR(INDIRECT("B.G.TR.1."&amp;DU$75&amp;"!T97")&amp;INDIRECT("B.G.TR.2."&amp;DU$75&amp;"!T97")),"Commentary Required","OK"))</f>
        <v>N/A</v>
      </c>
      <c r="DV76" s="136" t="str" cm="1">
        <f t="array" aca="1" ref="DV76" ca="1">IF(OR(IFERROR(C5="Quarterly",FALSE),SUM(DV17,DV31)=0),"N/A",IF(ISERROR(INDIRECT("B.G.TR.1."&amp;DV$75&amp;"!T97")&amp;INDIRECT("B.G.TR.2."&amp;DV$75&amp;"!T97")),"Commentary Required","OK"))</f>
        <v>N/A</v>
      </c>
      <c r="DW76" s="136" t="str" cm="1">
        <f t="array" aca="1" ref="DW76" ca="1">IF(OR(IFERROR(C5="Quarterly",FALSE),SUM(DW17,DW31)=0),"N/A",IF(ISERROR(INDIRECT("B.G.TR.1."&amp;DW$75&amp;"!T97")&amp;INDIRECT("B.G.TR.2."&amp;DW$75&amp;"!T97")),"Commentary Required","OK"))</f>
        <v>N/A</v>
      </c>
      <c r="DX76" s="136" t="str" cm="1">
        <f t="array" aca="1" ref="DX76" ca="1">IF(OR(IFERROR(C5="Quarterly",FALSE),SUM(DX17,DX31)=0),"N/A",IF(ISERROR(INDIRECT("B.G.TR.1."&amp;DX$75&amp;"!T97")&amp;INDIRECT("B.G.TR.2."&amp;DX$75&amp;"!T97")),"Commentary Required","OK"))</f>
        <v>N/A</v>
      </c>
      <c r="DY76" s="136" t="str" cm="1">
        <f t="array" aca="1" ref="DY76" ca="1">IF(OR(IFERROR(C5="Quarterly",FALSE),SUM(DY17,DY31)=0),"N/A",IF(ISERROR(INDIRECT("B.G.TR.1."&amp;DY$75&amp;"!T97")&amp;INDIRECT("B.G.TR.2."&amp;DY$75&amp;"!T97")),"Commentary Required","OK"))</f>
        <v>N/A</v>
      </c>
      <c r="DZ76" s="136" t="str" cm="1">
        <f t="array" aca="1" ref="DZ76" ca="1">IF(OR(IFERROR(C5="Quarterly",FALSE),SUM(DZ17,DZ31)=0),"N/A",IF(ISERROR(INDIRECT("B.G.TR.1."&amp;DZ$75&amp;"!T97")&amp;INDIRECT("B.G.TR.2."&amp;DZ$75&amp;"!T97")),"Commentary Required","OK"))</f>
        <v>N/A</v>
      </c>
      <c r="EA76" s="167"/>
      <c r="EB76" s="167"/>
      <c r="EC76" s="167"/>
      <c r="ED76" s="167"/>
      <c r="EE76" s="167"/>
      <c r="EF76" s="167"/>
      <c r="EG76" s="167"/>
      <c r="EH76" s="167"/>
      <c r="EI76" s="167"/>
      <c r="EJ76" s="167"/>
      <c r="EK76" s="167"/>
      <c r="EL76" s="167"/>
      <c r="EM76" s="167"/>
      <c r="EN76" s="167"/>
      <c r="EO76" s="167"/>
      <c r="EP76" s="167"/>
      <c r="EQ76" s="167"/>
      <c r="ER76" s="167"/>
      <c r="ES76" s="167"/>
      <c r="ET76" s="167"/>
      <c r="EU76" s="167"/>
      <c r="EV76" s="167"/>
      <c r="EW76" s="167"/>
      <c r="EX76" s="167"/>
      <c r="EY76" s="167"/>
      <c r="EZ76" s="167"/>
    </row>
    <row r="77" spans="2:156" ht="14.65" customHeight="1">
      <c r="B77" s="649" t="s">
        <v>1453</v>
      </c>
      <c r="C77" s="136" t="str">
        <f ca="1">IF(COUNTIF(D77:EZ77,"Commentary Required")&gt;0,"Commentary Required","OK")</f>
        <v>OK</v>
      </c>
      <c r="D77" s="169" t="str" cm="1">
        <f t="array" aca="1" ref="D77" ca="1">IF(D$76="N/A","OK",IF(D$76="Commentary Required","Commentary Required",IF(ABS(INDIRECT("B.G.TR.1."&amp;D$75&amp;"!T97")-SUM(D17:G17))&lt;=D$81,"OK","Commentary Required")))</f>
        <v>OK</v>
      </c>
      <c r="E77" s="170"/>
      <c r="F77" s="170"/>
      <c r="G77" s="170"/>
      <c r="H77" s="169" t="str" cm="1">
        <f t="array" aca="1" ref="H77" ca="1">IF(H$76="N/A","OK",IF(H$76="Commentary Required","Commentary Required",IF(ABS(INDIRECT("B.G.TR.1."&amp;H$75&amp;"!T97")-SUM(H17:I17))&lt;=H$81,"OK","Commentary Required")))</f>
        <v>OK</v>
      </c>
      <c r="I77" s="171"/>
      <c r="J77" s="169" t="str" cm="1">
        <f t="array" aca="1" ref="J77" ca="1">IF(J$76="N/A","OK",IF(J$76="Commentary Required","Commentary Required",IF(ABS(INDIRECT("B.G.TR.1."&amp;J$75&amp;"!T97")-J17)&lt;=J$81,"OK","Commentary Required")))</f>
        <v>OK</v>
      </c>
      <c r="K77" s="169" t="str" cm="1">
        <f t="array" aca="1" ref="K77" ca="1">IF(K$76="N/A","OK",IF(K$76="Commentary Required","Commentary Required",IF(ABS(INDIRECT("B.G.TR.1."&amp;K$75&amp;"!T97")-SUM(K17:N17))&lt;=K$81,"OK","Commentary Required")))</f>
        <v>OK</v>
      </c>
      <c r="L77" s="170"/>
      <c r="M77" s="170"/>
      <c r="N77" s="170"/>
      <c r="O77" s="169" t="str" cm="1">
        <f t="array" aca="1" ref="O77" ca="1">IF(O$76="N/A","OK",IF(O$76="Commentary Required","Commentary Required",IF(ABS(INDIRECT("B.G.TR.1."&amp;O$75&amp;"!T97")-O17)&lt;=O$81,"OK","Commentary Required")))</f>
        <v>OK</v>
      </c>
      <c r="P77" s="169" t="str" cm="1">
        <f t="array" aca="1" ref="P77" ca="1">IF(P$76="N/A","OK",IF(P$76="Commentary Required","Commentary Required",IF(ABS(INDIRECT("B.G.TR.1."&amp;P$75&amp;"!T97")-SUM(P17:R17))&lt;=P$81,"OK","Commentary Required")))</f>
        <v>OK</v>
      </c>
      <c r="Q77" s="171"/>
      <c r="R77" s="171"/>
      <c r="S77" s="169" t="str" cm="1">
        <f t="array" aca="1" ref="S77" ca="1">IF(S$76="N/A","OK",IF(S$76="Commentary Required","Commentary Required",IF(ABS(INDIRECT("B.G.TR.1."&amp;S$75&amp;"!T97")-S17)&lt;=S$81,"OK","Commentary Required")))</f>
        <v>OK</v>
      </c>
      <c r="T77" s="169" t="str" cm="1">
        <f t="array" aca="1" ref="T77" ca="1">IF(T$76="N/A","OK",IF(T$76="Commentary Required","Commentary Required",IF(ABS(INDIRECT("B.G.TR.1."&amp;T$75&amp;"!T97")-T17)&lt;=T$81,"OK","Commentary Required")))</f>
        <v>OK</v>
      </c>
      <c r="U77" s="169" t="str" cm="1">
        <f t="array" aca="1" ref="U77" ca="1">IF(U$76="N/A","OK",IF(U$76="Commentary Required","Commentary Required",IF(ABS(INDIRECT("B.G.TR.1."&amp;U$75&amp;"!T97")-SUM(U17:V17))&lt;=U$81,"OK","Commentary Required")))</f>
        <v>OK</v>
      </c>
      <c r="V77" s="171"/>
      <c r="W77" s="169" t="str" cm="1">
        <f t="array" aca="1" ref="W77" ca="1">IF(W$76="N/A","OK",IF(W$76="Commentary Required","Commentary Required",IF(ABS(INDIRECT("B.G.TR.1."&amp;W$75&amp;"!T97")-SUM(W17:Y17))&lt;=W$81,"OK","Commentary Required")))</f>
        <v>OK</v>
      </c>
      <c r="X77" s="171"/>
      <c r="Y77" s="171"/>
      <c r="Z77" s="169" t="str" cm="1">
        <f t="array" aca="1" ref="Z77" ca="1">IF(Z$76="N/A","OK",IF(Z$76="Commentary Required","Commentary Required",IF(ABS(INDIRECT("B.G.TR.1."&amp;Z$75&amp;"!T97")-Z17)&lt;=Z$81,"OK","Commentary Required")))</f>
        <v>OK</v>
      </c>
      <c r="AA77" s="169" t="str" cm="1">
        <f t="array" aca="1" ref="AA77" ca="1">IF(AA$76="N/A","OK",IF(AA$76="Commentary Required","Commentary Required",IF(ABS(INDIRECT("B.G.TR.1."&amp;AA$75&amp;"!T97")-AA17)&lt;=AA$81,"OK","Commentary Required")))</f>
        <v>OK</v>
      </c>
      <c r="AB77" s="169" t="str" cm="1">
        <f t="array" aca="1" ref="AB77" ca="1">IF(AB$76="N/A","OK",IF(AB$76="Commentary Required","Commentary Required",IF(ABS(INDIRECT("B.G.TR.1."&amp;AB$75&amp;"!T97")-SUM(AB17:AD17))&lt;=AB$81,"OK","Commentary Required")))</f>
        <v>OK</v>
      </c>
      <c r="AC77" s="170"/>
      <c r="AD77" s="170"/>
      <c r="AE77" s="170"/>
      <c r="AF77" s="169" t="str" cm="1">
        <f t="array" aca="1" ref="AF77" ca="1">IF(AF$76="N/A","OK",IF(AF$76="Commentary Required","Commentary Required",IF(ABS(INDIRECT("B.G.TR.1."&amp;AF$75&amp;"!T97")-AF17)&lt;=AF$81,"OK","Commentary Required")))</f>
        <v>OK</v>
      </c>
      <c r="AG77" s="169" t="str" cm="1">
        <f t="array" aca="1" ref="AG77" ca="1">IF(AG$76="N/A","OK",IF(AG$76="Commentary Required","Commentary Required",IF(ABS(INDIRECT("B.G.TR.1."&amp;AG$75&amp;"!T97")-AG17)&lt;=AG$81,"OK","Commentary Required")))</f>
        <v>OK</v>
      </c>
      <c r="AH77" s="169" t="str" cm="1">
        <f t="array" aca="1" ref="AH77" ca="1">IF(AH$76="N/A","OK",IF(AH$76="Commentary Required","Commentary Required",IF(ABS(INDIRECT("B.G.TR.1."&amp;AH$75&amp;"!T97")-AH17)&lt;=AH$81,"OK","Commentary Required")))</f>
        <v>OK</v>
      </c>
      <c r="AI77" s="169" t="str" cm="1">
        <f t="array" aca="1" ref="AI77" ca="1">IF(AI$76="N/A","OK",IF(AI$76="Commentary Required","Commentary Required",IF(ABS(INDIRECT("B.G.TR.1."&amp;AI$75&amp;"!T97")-AI17)&lt;=AI$81,"OK","Commentary Required")))</f>
        <v>OK</v>
      </c>
      <c r="AJ77" s="169" t="str" cm="1">
        <f t="array" aca="1" ref="AJ77" ca="1">IF(AJ$76="N/A","OK",IF(AJ$76="Commentary Required","Commentary Required",IF(ABS(INDIRECT("B.G.TR.1."&amp;AJ$75&amp;"!T97")-AJ17)&lt;=AJ$81,"OK","Commentary Required")))</f>
        <v>OK</v>
      </c>
      <c r="AK77" s="169" t="str" cm="1">
        <f t="array" aca="1" ref="AK77" ca="1">IF(AK$76="N/A","OK",IF(AK$76="Commentary Required","Commentary Required",IF(ABS(INDIRECT("B.G.TR.1."&amp;AK$75&amp;"!T97")-AK17)&lt;=AK$81,"OK","Commentary Required")))</f>
        <v>OK</v>
      </c>
      <c r="AL77" s="169" t="str" cm="1">
        <f t="array" aca="1" ref="AL77" ca="1">IF(AL$76="N/A","OK",IF(AL$76="Commentary Required","Commentary Required",IF(ABS(INDIRECT("B.G.TR.1."&amp;AL$75&amp;"!T97")-AL17)&lt;=AL$81,"OK","Commentary Required")))</f>
        <v>OK</v>
      </c>
      <c r="AM77" s="169" t="str" cm="1">
        <f t="array" aca="1" ref="AM77" ca="1">IF(AM$76="N/A","OK",IF(AM$76="Commentary Required","Commentary Required",IF(ABS(INDIRECT("B.G.TR.1."&amp;AM$75&amp;"!T97")-AM17)&lt;=AM$81,"OK","Commentary Required")))</f>
        <v>OK</v>
      </c>
      <c r="AN77" s="169" t="str" cm="1">
        <f t="array" aca="1" ref="AN77" ca="1">IF(AN$76="N/A","OK",IF(AN$76="Commentary Required","Commentary Required",IF(ABS(INDIRECT("B.G.TR.1."&amp;AN$75&amp;"!T97")-AN17)&lt;=AN$81,"OK","Commentary Required")))</f>
        <v>OK</v>
      </c>
      <c r="AO77" s="169" t="str" cm="1">
        <f t="array" aca="1" ref="AO77" ca="1">IF(AO$76="N/A","OK",IF(AO$76="Commentary Required","Commentary Required",IF(ABS(INDIRECT("B.G.TR.1."&amp;AO$75&amp;"!T97")-AO17)&lt;=AO$81,"OK","Commentary Required")))</f>
        <v>OK</v>
      </c>
      <c r="AP77" s="169" t="str" cm="1">
        <f t="array" aca="1" ref="AP77" ca="1">IF(AP$76="N/A","OK",IF(AP$76="Commentary Required","Commentary Required",IF(ABS(INDIRECT("B.G.TR.1."&amp;AP$75&amp;"!T97")-AP17)&lt;=AP$81,"OK","Commentary Required")))</f>
        <v>OK</v>
      </c>
      <c r="AQ77" s="171"/>
      <c r="AR77" s="169" t="str" cm="1">
        <f t="array" aca="1" ref="AR77" ca="1">IF(AR$76="N/A","OK",IF(AR$76="Commentary Required","Commentary Required",IF(ABS(INDIRECT("B.G.TR.1."&amp;AR$75&amp;"!T97")-AR17)&lt;=AR$81,"OK","Commentary Required")))</f>
        <v>OK</v>
      </c>
      <c r="AS77" s="169" t="str" cm="1">
        <f t="array" aca="1" ref="AS77" ca="1">IF(AS$76="N/A","OK",IF(AS$76="Commentary Required","Commentary Required",IF(ABS(INDIRECT("B.G.TR.1."&amp;AS$75&amp;"!T97")-AS17)&lt;=AS$81,"OK","Commentary Required")))</f>
        <v>OK</v>
      </c>
      <c r="AT77" s="169" t="str" cm="1">
        <f t="array" aca="1" ref="AT77" ca="1">IF(AT$76="N/A","OK",IF(AT$76="Commentary Required","Commentary Required",IF(ABS(INDIRECT("B.G.TR.1."&amp;AT$75&amp;"!T97")-SUM(AT17:AV17))&lt;=AT$81,"OK","Commentary Required")))</f>
        <v>OK</v>
      </c>
      <c r="AU77" s="171"/>
      <c r="AV77" s="171"/>
      <c r="AW77" s="169" t="str" cm="1">
        <f t="array" aca="1" ref="AW77" ca="1">IF(AW$76="N/A","OK",IF(AW$76="Commentary Required","Commentary Required",IF(ABS(INDIRECT("B.G.TR.1."&amp;AW$75&amp;"!T97")-AW17)&lt;=AW$81,"OK","Commentary Required")))</f>
        <v>OK</v>
      </c>
      <c r="AX77" s="169" t="str" cm="1">
        <f t="array" aca="1" ref="AX77" ca="1">IF(AX$76="N/A","OK",IF(AX$76="Commentary Required","Commentary Required",IF(ABS(INDIRECT("B.G.TR.1."&amp;AX$75&amp;"!T97")-AX17)&lt;=AX$81,"OK","Commentary Required")))</f>
        <v>OK</v>
      </c>
      <c r="AY77" s="169" t="str" cm="1">
        <f t="array" aca="1" ref="AY77" ca="1">IF(AY$76="N/A","OK",IF(AY$76="Commentary Required","Commentary Required",IF(ABS(INDIRECT("B.G.TR.1."&amp;AY$75&amp;"!T97")-AY17)&lt;=AY$81,"OK","Commentary Required")))</f>
        <v>OK</v>
      </c>
      <c r="AZ77" s="169" t="str" cm="1">
        <f t="array" aca="1" ref="AZ77" ca="1">IF(AZ$76="N/A","OK",IF(AZ$76="Commentary Required","Commentary Required",IF(ABS(INDIRECT("B.G.TR.1."&amp;AZ$75&amp;"!T97")-AZ17)&lt;=AZ$81,"OK","Commentary Required")))</f>
        <v>OK</v>
      </c>
      <c r="BA77" s="169" t="str" cm="1">
        <f t="array" aca="1" ref="BA77" ca="1">IF(BA$76="N/A","OK",IF(BA$76="Commentary Required","Commentary Required",IF(ABS(INDIRECT("B.G.TR.1."&amp;BA$75&amp;"!T97")-BA17)&lt;=BA$81,"OK","Commentary Required")))</f>
        <v>OK</v>
      </c>
      <c r="BB77" s="169" t="str" cm="1">
        <f t="array" aca="1" ref="BB77" ca="1">IF(BB$76="N/A","OK",IF(BB$76="Commentary Required","Commentary Required",IF(ABS(INDIRECT("B.G.TR.1."&amp;BB$75&amp;"!T97")-BB17)&lt;=BB$81,"OK","Commentary Required")))</f>
        <v>OK</v>
      </c>
      <c r="BC77" s="170"/>
      <c r="BD77" s="170"/>
      <c r="BE77" s="170"/>
      <c r="BF77" s="170"/>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2" t="str" cm="1">
        <f t="array" aca="1" ref="CB77" ca="1">IF(CB$76="N/A","OK",IF(CB$76="Commentary Required","Commentary Required",IF(ABS(INDIRECT("B.G.TR.1."&amp;CB$75&amp;"!T97")-SUM(CB17:CE17))&lt;=CB$81,"OK","Commentary Required")))</f>
        <v>OK</v>
      </c>
      <c r="CC77" s="170"/>
      <c r="CD77" s="170"/>
      <c r="CE77" s="170"/>
      <c r="CF77" s="172" t="str" cm="1">
        <f t="array" aca="1" ref="CF77" ca="1">IF(CF$76="N/A","OK",IF(CF$76="Commentary Required","Commentary Required",IF(ABS(INDIRECT("B.G.TR.1."&amp;CF$75&amp;"!T97")-SUM(CF17:CG17))&lt;=CF$81,"OK","Commentary Required")))</f>
        <v>OK</v>
      </c>
      <c r="CG77" s="170"/>
      <c r="CH77" s="172" t="str" cm="1">
        <f t="array" aca="1" ref="CH77" ca="1">IF(CH$76="N/A","OK",IF(CH$76="Commentary Required","Commentary Required",IF(ABS(INDIRECT("B.G.TR.1."&amp;CH$75&amp;"!T97")-CH17)&lt;=CH$81,"OK","Commentary Required")))</f>
        <v>OK</v>
      </c>
      <c r="CI77" s="172" t="str" cm="1">
        <f t="array" aca="1" ref="CI77" ca="1">IF(CI$76="N/A","OK",IF(CI$76="Commentary Required","Commentary Required",IF(ABS(INDIRECT("B.G.TR.1."&amp;CI$75&amp;"!T97")-SUM(CI17:CL17))&lt;=CI$81,"OK","Commentary Required")))</f>
        <v>OK</v>
      </c>
      <c r="CJ77" s="170"/>
      <c r="CK77" s="170"/>
      <c r="CL77" s="170"/>
      <c r="CM77" s="172" t="str" cm="1">
        <f t="array" aca="1" ref="CM77" ca="1">IF(CM$76="N/A","OK",IF(CM$76="Commentary Required","Commentary Required",IF(ABS(INDIRECT("B.G.TR.1."&amp;CM$75&amp;"!T97")-CM17)&lt;=CM$81,"OK","Commentary Required")))</f>
        <v>OK</v>
      </c>
      <c r="CN77" s="172" t="str" cm="1">
        <f t="array" aca="1" ref="CN77" ca="1">IF(CN$76="N/A","OK",IF(CN$76="Commentary Required","Commentary Required",IF(ABS(INDIRECT("B.G.TR.1."&amp;CN$75&amp;"!T97")-SUM(CN17:CP17))&lt;=CN$81,"OK","Commentary Required")))</f>
        <v>OK</v>
      </c>
      <c r="CO77" s="170"/>
      <c r="CP77" s="170"/>
      <c r="CQ77" s="172" t="str" cm="1">
        <f t="array" aca="1" ref="CQ77" ca="1">IF(CQ$76="N/A","OK",IF(CQ$76="Commentary Required","Commentary Required",IF(ABS(INDIRECT("B.G.TR.1."&amp;CQ$75&amp;"!T97")-CQ17)&lt;=CQ$81,"OK","Commentary Required")))</f>
        <v>OK</v>
      </c>
      <c r="CR77" s="172" t="str" cm="1">
        <f t="array" aca="1" ref="CR77" ca="1">IF(CR$76="N/A","OK",IF(CR$76="Commentary Required","Commentary Required",IF(ABS(INDIRECT("B.G.TR.1."&amp;CR$75&amp;"!T97")-CR17)&lt;=CR$81,"OK","Commentary Required")))</f>
        <v>OK</v>
      </c>
      <c r="CS77" s="172" t="str" cm="1">
        <f t="array" aca="1" ref="CS77" ca="1">IF(CS$76="N/A","OK",IF(CS$76="Commentary Required","Commentary Required",IF(ABS(INDIRECT("B.G.TR.1."&amp;CS$75&amp;"!T97")-SUM(CS17:CT17))&lt;=CS$81,"OK","Commentary Required")))</f>
        <v>OK</v>
      </c>
      <c r="CT77" s="170"/>
      <c r="CU77" s="172" t="str" cm="1">
        <f t="array" aca="1" ref="CU77" ca="1">IF(CU$76="N/A","OK",IF(CU$76="Commentary Required","Commentary Required",IF(ABS(INDIRECT("B.G.TR.1."&amp;CU$75&amp;"!T97")-SUM(CU17:CW17))&lt;=CU$81,"OK","Commentary Required")))</f>
        <v>OK</v>
      </c>
      <c r="CV77" s="170"/>
      <c r="CW77" s="170"/>
      <c r="CX77" s="172" t="str" cm="1">
        <f t="array" aca="1" ref="CX77" ca="1">IF(CX$76="N/A","OK",IF(CX$76="Commentary Required","Commentary Required",IF(ABS(INDIRECT("B.G.TR.1."&amp;CX$75&amp;"!T97")-CX17)&lt;=CX$81,"OK","Commentary Required")))</f>
        <v>OK</v>
      </c>
      <c r="CY77" s="172" t="str" cm="1">
        <f t="array" aca="1" ref="CY77" ca="1">IF(CY$76="N/A","OK",IF(CY$76="Commentary Required","Commentary Required",IF(ABS(INDIRECT("B.G.TR.1."&amp;CY$75&amp;"!T97")-CY17)&lt;=CY$81,"OK","Commentary Required")))</f>
        <v>OK</v>
      </c>
      <c r="CZ77" s="172" t="str" cm="1">
        <f t="array" aca="1" ref="CZ77" ca="1">IF(CZ$76="N/A","OK",IF(CZ$76="Commentary Required","Commentary Required",IF(ABS(INDIRECT("B.G.TR.1."&amp;CZ$75&amp;"!T97")-SUM(CZ17:DB17))&lt;=CZ$81,"OK","Commentary Required")))</f>
        <v>OK</v>
      </c>
      <c r="DA77" s="170"/>
      <c r="DB77" s="170"/>
      <c r="DC77" s="170"/>
      <c r="DD77" s="172" t="str" cm="1">
        <f t="array" aca="1" ref="DD77" ca="1">IF(DD$76="N/A","OK",IF(DD$76="Commentary Required","Commentary Required",IF(ABS(INDIRECT("B.G.TR.1."&amp;DD$75&amp;"!T97")-DD17)&lt;=DD$81,"OK","Commentary Required")))</f>
        <v>OK</v>
      </c>
      <c r="DE77" s="172" t="str" cm="1">
        <f t="array" aca="1" ref="DE77" ca="1">IF(DE$76="N/A","OK",IF(DE$76="Commentary Required","Commentary Required",IF(ABS(INDIRECT("B.G.TR.1."&amp;DE$75&amp;"!T97")-DE17)&lt;=DE$81,"OK","Commentary Required")))</f>
        <v>OK</v>
      </c>
      <c r="DF77" s="172" t="str" cm="1">
        <f t="array" aca="1" ref="DF77" ca="1">IF(DF$76="N/A","OK",IF(DF$76="Commentary Required","Commentary Required",IF(ABS(INDIRECT("B.G.TR.1."&amp;DF$75&amp;"!T97")-DF17)&lt;=DF$81,"OK","Commentary Required")))</f>
        <v>OK</v>
      </c>
      <c r="DG77" s="172" t="str" cm="1">
        <f t="array" aca="1" ref="DG77" ca="1">IF(DG$76="N/A","OK",IF(DG$76="Commentary Required","Commentary Required",IF(ABS(INDIRECT("B.G.TR.1."&amp;DG$75&amp;"!T97")-DG17)&lt;=DG$81,"OK","Commentary Required")))</f>
        <v>OK</v>
      </c>
      <c r="DH77" s="172" t="str" cm="1">
        <f t="array" aca="1" ref="DH77" ca="1">IF(DH$76="N/A","OK",IF(DH$76="Commentary Required","Commentary Required",IF(ABS(INDIRECT("B.G.TR.1."&amp;DH$75&amp;"!T97")-DH17)&lt;=DH$81,"OK","Commentary Required")))</f>
        <v>OK</v>
      </c>
      <c r="DI77" s="172" t="str" cm="1">
        <f t="array" aca="1" ref="DI77" ca="1">IF(DI$76="N/A","OK",IF(DI$76="Commentary Required","Commentary Required",IF(ABS(INDIRECT("B.G.TR.1."&amp;DI$75&amp;"!T97")-DI17)&lt;=DI$81,"OK","Commentary Required")))</f>
        <v>OK</v>
      </c>
      <c r="DJ77" s="172" t="str" cm="1">
        <f t="array" aca="1" ref="DJ77" ca="1">IF(DJ$76="N/A","OK",IF(DJ$76="Commentary Required","Commentary Required",IF(ABS(INDIRECT("B.G.TR.1."&amp;DJ$75&amp;"!T97")-DJ17)&lt;=DJ$81,"OK","Commentary Required")))</f>
        <v>OK</v>
      </c>
      <c r="DK77" s="172" t="str" cm="1">
        <f t="array" aca="1" ref="DK77" ca="1">IF(DK$76="N/A","OK",IF(DK$76="Commentary Required","Commentary Required",IF(ABS(INDIRECT("B.G.TR.1."&amp;DK$75&amp;"!T97")-DK17)&lt;=DK$81,"OK","Commentary Required")))</f>
        <v>OK</v>
      </c>
      <c r="DL77" s="172" t="str" cm="1">
        <f t="array" aca="1" ref="DL77" ca="1">IF(DL$76="N/A","OK",IF(DL$76="Commentary Required","Commentary Required",IF(ABS(INDIRECT("B.G.TR.1."&amp;DL$75&amp;"!T97")-DL17)&lt;=DL$81,"OK","Commentary Required")))</f>
        <v>OK</v>
      </c>
      <c r="DM77" s="172" t="str" cm="1">
        <f t="array" aca="1" ref="DM77" ca="1">IF(DM$76="N/A","OK",IF(DM$76="Commentary Required","Commentary Required",IF(ABS(INDIRECT("B.G.TR.1."&amp;DM$75&amp;"!T97")-DM17)&lt;=DM$81,"OK","Commentary Required")))</f>
        <v>OK</v>
      </c>
      <c r="DN77" s="172" t="str" cm="1">
        <f t="array" aca="1" ref="DN77" ca="1">IF(DN$76="N/A","OK",IF(DN$76="Commentary Required","Commentary Required",IF(ABS(INDIRECT("B.G.TR.1."&amp;DN$75&amp;"!T97")-DN17)&lt;=DN$81,"OK","Commentary Required")))</f>
        <v>OK</v>
      </c>
      <c r="DO77" s="170"/>
      <c r="DP77" s="172" t="str" cm="1">
        <f t="array" aca="1" ref="DP77" ca="1">IF(DP$76="N/A","OK",IF(DP$76="Commentary Required","Commentary Required",IF(ABS(INDIRECT("B.G.TR.1."&amp;DP$75&amp;"!T97")-DP17)&lt;=DP$81,"OK","Commentary Required")))</f>
        <v>OK</v>
      </c>
      <c r="DQ77" s="172" t="str" cm="1">
        <f t="array" aca="1" ref="DQ77" ca="1">IF(DQ$76="N/A","OK",IF(DQ$76="Commentary Required","Commentary Required",IF(ABS(INDIRECT("B.G.TR.1."&amp;DQ$75&amp;"!T97")-DQ17)&lt;=DQ$81,"OK","Commentary Required")))</f>
        <v>OK</v>
      </c>
      <c r="DR77" s="172" t="str" cm="1">
        <f t="array" aca="1" ref="DR77" ca="1">IF(DR$76="N/A","OK",IF(DR$76="Commentary Required","Commentary Required",IF(ABS(INDIRECT("B.G.TR.1."&amp;DR$75&amp;"!T97")-SUM(DR17:DT17))&lt;=DR$81,"OK","Commentary Required")))</f>
        <v>OK</v>
      </c>
      <c r="DS77" s="170"/>
      <c r="DT77" s="170"/>
      <c r="DU77" s="172" t="str" cm="1">
        <f t="array" aca="1" ref="DU77" ca="1">IF(DU$76="N/A","OK",IF(DU$76="Commentary Required","Commentary Required",IF(ABS(INDIRECT("B.G.TR.1."&amp;DU$75&amp;"!T97")-DU17)&lt;=DU$81,"OK","Commentary Required")))</f>
        <v>OK</v>
      </c>
      <c r="DV77" s="172" t="str" cm="1">
        <f t="array" aca="1" ref="DV77" ca="1">IF(DV$76="N/A","OK",IF(DV$76="Commentary Required","Commentary Required",IF(ABS(INDIRECT("B.G.TR.1."&amp;DV$75&amp;"!T97")-DV17)&lt;=DV$81,"OK","Commentary Required")))</f>
        <v>OK</v>
      </c>
      <c r="DW77" s="172" t="str" cm="1">
        <f t="array" aca="1" ref="DW77" ca="1">IF(DW$76="N/A","OK",IF(DW$76="Commentary Required","Commentary Required",IF(ABS(INDIRECT("B.G.TR.1."&amp;DW$75&amp;"!T97")-DW17)&lt;=DW$81,"OK","Commentary Required")))</f>
        <v>OK</v>
      </c>
      <c r="DX77" s="172" t="str" cm="1">
        <f t="array" aca="1" ref="DX77" ca="1">IF(DX$76="N/A","OK",IF(DX$76="Commentary Required","Commentary Required",IF(ABS(INDIRECT("B.G.TR.1."&amp;DX$75&amp;"!T97")-DX17)&lt;=DX$81,"OK","Commentary Required")))</f>
        <v>OK</v>
      </c>
      <c r="DY77" s="172" t="str" cm="1">
        <f t="array" aca="1" ref="DY77" ca="1">IF(DY$76="N/A","OK",IF(DY$76="Commentary Required","Commentary Required",IF(ABS(INDIRECT("B.G.TR.1."&amp;DY$75&amp;"!T97")-DY17)&lt;=DY$81,"OK","Commentary Required")))</f>
        <v>OK</v>
      </c>
      <c r="DZ77" s="172" t="str" cm="1">
        <f t="array" aca="1" ref="DZ77" ca="1">IF(DZ$76="N/A","OK",IF(DZ$76="Commentary Required","Commentary Required",IF(ABS(INDIRECT("B.G.TR.1."&amp;DZ$75&amp;"!T97")-DZ17)&lt;=DZ$81,"OK","Commentary Required")))</f>
        <v>OK</v>
      </c>
      <c r="EA77" s="170"/>
      <c r="EB77" s="170"/>
      <c r="EC77" s="170"/>
      <c r="ED77" s="170"/>
      <c r="EE77" s="170"/>
      <c r="EF77" s="170"/>
      <c r="EG77" s="170"/>
      <c r="EH77" s="170"/>
      <c r="EI77" s="170"/>
      <c r="EJ77" s="170"/>
      <c r="EK77" s="170"/>
      <c r="EL77" s="170"/>
      <c r="EM77" s="170"/>
      <c r="EN77" s="170"/>
      <c r="EO77" s="170"/>
      <c r="EP77" s="170"/>
      <c r="EQ77" s="170"/>
      <c r="ER77" s="170"/>
      <c r="ES77" s="170"/>
      <c r="ET77" s="170"/>
      <c r="EU77" s="170"/>
      <c r="EV77" s="170"/>
      <c r="EW77" s="170"/>
      <c r="EX77" s="170"/>
      <c r="EY77" s="170"/>
      <c r="EZ77" s="170"/>
    </row>
    <row r="78" spans="2:156" ht="14.65" customHeight="1">
      <c r="B78" s="649" t="s">
        <v>1454</v>
      </c>
      <c r="C78" s="136" t="str">
        <f ca="1">IF(COUNTIF(D78:EZ78,"Commentary Required")&gt;0,"Commentary Required","OK")</f>
        <v>OK</v>
      </c>
      <c r="D78" s="169" t="str" cm="1">
        <f t="array" aca="1" ref="D78" ca="1">IF(D$76="N/A","OK",IF(D$76="Commentary Required","Commentary Required",IF(ABS(INDIRECT("B.G.TR.1."&amp;D$75&amp;"!U97")-SUM(D31:G31))&lt;=D$81,"OK","Commentary Required")))</f>
        <v>OK</v>
      </c>
      <c r="E78" s="170"/>
      <c r="F78" s="170"/>
      <c r="G78" s="170"/>
      <c r="H78" s="169" t="str" cm="1">
        <f t="array" aca="1" ref="H78" ca="1">IF(H$76="N/A","OK",IF(H$76="Commentary Required","Commentary Required",IF(ABS(INDIRECT("B.G.TR.1."&amp;H$75&amp;"!U97")-SUM(H31:I31))&lt;=H$81,"OK","Commentary Required")))</f>
        <v>OK</v>
      </c>
      <c r="I78" s="171"/>
      <c r="J78" s="169" t="str" cm="1">
        <f t="array" aca="1" ref="J78" ca="1">IF(J$76="N/A","OK",IF(J$76="Commentary Required","Commentary Required",IF(ABS(INDIRECT("B.G.TR.1."&amp;J$75&amp;"!U97")-J31)&lt;=J$81,"OK","Commentary Required")))</f>
        <v>OK</v>
      </c>
      <c r="K78" s="169" t="str" cm="1">
        <f t="array" aca="1" ref="K78" ca="1">IF(K$76="N/A","OK",IF(K$76="Commentary Required","Commentary Required",IF(ABS(INDIRECT("B.G.TR.1."&amp;K$75&amp;"!U97")-SUM(K31:N31))&lt;=K$81,"OK","Commentary Required")))</f>
        <v>OK</v>
      </c>
      <c r="L78" s="170"/>
      <c r="M78" s="170"/>
      <c r="N78" s="170"/>
      <c r="O78" s="169" t="str" cm="1">
        <f t="array" aca="1" ref="O78" ca="1">IF(O$76="N/A","OK",IF(O$76="Commentary Required","Commentary Required",IF(ABS(INDIRECT("B.G.TR.1."&amp;O$75&amp;"!U97")-O31)&lt;=O$81,"OK","Commentary Required")))</f>
        <v>OK</v>
      </c>
      <c r="P78" s="169" t="str" cm="1">
        <f t="array" aca="1" ref="P78" ca="1">IF(P$76="N/A","OK",IF(P$76="Commentary Required","Commentary Required",IF(ABS(INDIRECT("B.G.TR.1."&amp;P$75&amp;"!U97")-SUM(P31:R31))&lt;=P$81,"OK","Commentary Required")))</f>
        <v>OK</v>
      </c>
      <c r="Q78" s="171"/>
      <c r="R78" s="171"/>
      <c r="S78" s="169" t="str" cm="1">
        <f t="array" aca="1" ref="S78" ca="1">IF(S$76="N/A","OK",IF(S$76="Commentary Required","Commentary Required",IF(ABS(INDIRECT("B.G.TR.1."&amp;S$75&amp;"!U97")-S31)&lt;=S$81,"OK","Commentary Required")))</f>
        <v>OK</v>
      </c>
      <c r="T78" s="169" t="str" cm="1">
        <f t="array" aca="1" ref="T78" ca="1">IF(T$76="N/A","OK",IF(T$76="Commentary Required","Commentary Required",IF(ABS(INDIRECT("B.G.TR.1."&amp;T$75&amp;"!U97")-T31)&lt;=T$81,"OK","Commentary Required")))</f>
        <v>OK</v>
      </c>
      <c r="U78" s="169" t="str" cm="1">
        <f t="array" aca="1" ref="U78" ca="1">IF(U$76="N/A","OK",IF(U$76="Commentary Required","Commentary Required",IF(ABS(INDIRECT("B.G.TR.1."&amp;U$75&amp;"!U97")-SUM(U31:V31))&lt;=U$81,"OK","Commentary Required")))</f>
        <v>OK</v>
      </c>
      <c r="V78" s="171"/>
      <c r="W78" s="169" t="str" cm="1">
        <f t="array" aca="1" ref="W78" ca="1">IF(W$76="N/A","OK",IF(W$76="Commentary Required","Commentary Required",IF(ABS(INDIRECT("B.G.TR.1."&amp;W$75&amp;"!U97")-SUM(W31:Y31))&lt;=W$81,"OK","Commentary Required")))</f>
        <v>OK</v>
      </c>
      <c r="X78" s="171"/>
      <c r="Y78" s="171"/>
      <c r="Z78" s="169" t="str" cm="1">
        <f t="array" aca="1" ref="Z78" ca="1">IF(Z$76="N/A","OK",IF(Z$76="Commentary Required","Commentary Required",IF(ABS(INDIRECT("B.G.TR.1."&amp;Z$75&amp;"!U97")-Z31)&lt;=Z$81,"OK","Commentary Required")))</f>
        <v>OK</v>
      </c>
      <c r="AA78" s="169" t="str" cm="1">
        <f t="array" aca="1" ref="AA78" ca="1">IF(AA$76="N/A","OK",IF(AA$76="Commentary Required","Commentary Required",IF(ABS(INDIRECT("B.G.TR.1."&amp;AA$75&amp;"!U97")-AA31)&lt;=AA$81,"OK","Commentary Required")))</f>
        <v>OK</v>
      </c>
      <c r="AB78" s="169" t="str" cm="1">
        <f t="array" aca="1" ref="AB78" ca="1">IF(AB$76="N/A","OK",IF(AB$76="Commentary Required","Commentary Required",IF(ABS(INDIRECT("B.G.TR.1."&amp;AB$75&amp;"!U97")-SUM(AB31:AD31))&lt;=AB$81,"OK","Commentary Required")))</f>
        <v>OK</v>
      </c>
      <c r="AC78" s="170"/>
      <c r="AD78" s="170"/>
      <c r="AE78" s="170"/>
      <c r="AF78" s="169" t="str" cm="1">
        <f t="array" aca="1" ref="AF78" ca="1">IF(AF$76="N/A","OK",IF(AF$76="Commentary Required","Commentary Required",IF(ABS(INDIRECT("B.G.TR.1."&amp;AF$75&amp;"!U97")-AF31)&lt;=AF$81,"OK","Commentary Required")))</f>
        <v>OK</v>
      </c>
      <c r="AG78" s="169" t="str" cm="1">
        <f t="array" aca="1" ref="AG78" ca="1">IF(AG$76="N/A","OK",IF(AG$76="Commentary Required","Commentary Required",IF(ABS(INDIRECT("B.G.TR.1."&amp;AG$75&amp;"!U97")-AG31)&lt;=AG$81,"OK","Commentary Required")))</f>
        <v>OK</v>
      </c>
      <c r="AH78" s="169" t="str" cm="1">
        <f t="array" aca="1" ref="AH78" ca="1">IF(AH$76="N/A","OK",IF(AH$76="Commentary Required","Commentary Required",IF(ABS(INDIRECT("B.G.TR.1."&amp;AH$75&amp;"!U97")-AH31)&lt;=AH$81,"OK","Commentary Required")))</f>
        <v>OK</v>
      </c>
      <c r="AI78" s="169" t="str" cm="1">
        <f t="array" aca="1" ref="AI78" ca="1">IF(AI$76="N/A","OK",IF(AI$76="Commentary Required","Commentary Required",IF(ABS(INDIRECT("B.G.TR.1."&amp;AI$75&amp;"!U97")-AI31)&lt;=AI$81,"OK","Commentary Required")))</f>
        <v>OK</v>
      </c>
      <c r="AJ78" s="169" t="str" cm="1">
        <f t="array" aca="1" ref="AJ78" ca="1">IF(AJ$76="N/A","OK",IF(AJ$76="Commentary Required","Commentary Required",IF(ABS(INDIRECT("B.G.TR.1."&amp;AJ$75&amp;"!U97")-AJ31)&lt;=AJ$81,"OK","Commentary Required")))</f>
        <v>OK</v>
      </c>
      <c r="AK78" s="169" t="str" cm="1">
        <f t="array" aca="1" ref="AK78" ca="1">IF(AK$76="N/A","OK",IF(AK$76="Commentary Required","Commentary Required",IF(ABS(INDIRECT("B.G.TR.1."&amp;AK$75&amp;"!U97")-AK31)&lt;=AK$81,"OK","Commentary Required")))</f>
        <v>OK</v>
      </c>
      <c r="AL78" s="169" t="str" cm="1">
        <f t="array" aca="1" ref="AL78" ca="1">IF(AL$76="N/A","OK",IF(AL$76="Commentary Required","Commentary Required",IF(ABS(INDIRECT("B.G.TR.1."&amp;AL$75&amp;"!U97")-AL31)&lt;=AL$81,"OK","Commentary Required")))</f>
        <v>OK</v>
      </c>
      <c r="AM78" s="169" t="str" cm="1">
        <f t="array" aca="1" ref="AM78" ca="1">IF(AM$76="N/A","OK",IF(AM$76="Commentary Required","Commentary Required",IF(ABS(INDIRECT("B.G.TR.1."&amp;AM$75&amp;"!U97")-AM31)&lt;=AM$81,"OK","Commentary Required")))</f>
        <v>OK</v>
      </c>
      <c r="AN78" s="169" t="str" cm="1">
        <f t="array" aca="1" ref="AN78" ca="1">IF(AN$76="N/A","OK",IF(AN$76="Commentary Required","Commentary Required",IF(ABS(INDIRECT("B.G.TR.1."&amp;AN$75&amp;"!U97")-AN31)&lt;=AN$81,"OK","Commentary Required")))</f>
        <v>OK</v>
      </c>
      <c r="AO78" s="169" t="str" cm="1">
        <f t="array" aca="1" ref="AO78" ca="1">IF(AO$76="N/A","OK",IF(AO$76="Commentary Required","Commentary Required",IF(ABS(INDIRECT("B.G.TR.1."&amp;AO$75&amp;"!U97")-AO31)&lt;=AO$81,"OK","Commentary Required")))</f>
        <v>OK</v>
      </c>
      <c r="AP78" s="169" t="str" cm="1">
        <f t="array" aca="1" ref="AP78" ca="1">IF(AP$76="N/A","OK",IF(AP$76="Commentary Required","Commentary Required",IF(ABS(INDIRECT("B.G.TR.1."&amp;AP$75&amp;"!U97")-AP31)&lt;=AP$81,"OK","Commentary Required")))</f>
        <v>OK</v>
      </c>
      <c r="AQ78" s="171"/>
      <c r="AR78" s="169" t="str" cm="1">
        <f t="array" aca="1" ref="AR78" ca="1">IF(AR$76="N/A","OK",IF(AR$76="Commentary Required","Commentary Required",IF(ABS(INDIRECT("B.G.TR.1."&amp;AR$75&amp;"!U97")-AR31)&lt;=AR$81,"OK","Commentary Required")))</f>
        <v>OK</v>
      </c>
      <c r="AS78" s="169" t="str" cm="1">
        <f t="array" aca="1" ref="AS78" ca="1">IF(AS$76="N/A","OK",IF(AS$76="Commentary Required","Commentary Required",IF(ABS(INDIRECT("B.G.TR.1."&amp;AS$75&amp;"!U97")-AS31)&lt;=AS$81,"OK","Commentary Required")))</f>
        <v>OK</v>
      </c>
      <c r="AT78" s="169" t="str" cm="1">
        <f t="array" aca="1" ref="AT78" ca="1">IF(AT$76="N/A","OK",IF(AT$76="Commentary Required","Commentary Required",IF(ABS(INDIRECT("B.G.TR.1."&amp;AT$75&amp;"!U97")-SUM(AT31:AV31))&lt;=AT$81,"OK","Commentary Required")))</f>
        <v>OK</v>
      </c>
      <c r="AU78" s="171"/>
      <c r="AV78" s="171"/>
      <c r="AW78" s="169" t="str" cm="1">
        <f t="array" aca="1" ref="AW78" ca="1">IF(AW$76="N/A","OK",IF(AW$76="Commentary Required","Commentary Required",IF(ABS(INDIRECT("B.G.TR.1."&amp;AW$75&amp;"!U97")-AW31)&lt;=AW$81,"OK","Commentary Required")))</f>
        <v>OK</v>
      </c>
      <c r="AX78" s="169" t="str" cm="1">
        <f t="array" aca="1" ref="AX78" ca="1">IF(AX$76="N/A","OK",IF(AX$76="Commentary Required","Commentary Required",IF(ABS(INDIRECT("B.G.TR.1."&amp;AX$75&amp;"!U97")-AX31)&lt;=AX$81,"OK","Commentary Required")))</f>
        <v>OK</v>
      </c>
      <c r="AY78" s="169" t="str" cm="1">
        <f t="array" aca="1" ref="AY78" ca="1">IF(AY$76="N/A","OK",IF(AY$76="Commentary Required","Commentary Required",IF(ABS(INDIRECT("B.G.TR.1."&amp;AY$75&amp;"!U97")-AY31)&lt;=AY$81,"OK","Commentary Required")))</f>
        <v>OK</v>
      </c>
      <c r="AZ78" s="169" t="str" cm="1">
        <f t="array" aca="1" ref="AZ78" ca="1">IF(AZ$76="N/A","OK",IF(AZ$76="Commentary Required","Commentary Required",IF(ABS(INDIRECT("B.G.TR.1."&amp;AZ$75&amp;"!U97")-AZ31)&lt;=AZ$81,"OK","Commentary Required")))</f>
        <v>OK</v>
      </c>
      <c r="BA78" s="169" t="str" cm="1">
        <f t="array" aca="1" ref="BA78" ca="1">IF(BA$76="N/A","OK",IF(BA$76="Commentary Required","Commentary Required",IF(ABS(INDIRECT("B.G.TR.1."&amp;BA$75&amp;"!U97")-BA31)&lt;=BA$81,"OK","Commentary Required")))</f>
        <v>OK</v>
      </c>
      <c r="BB78" s="169" t="str" cm="1">
        <f t="array" aca="1" ref="BB78" ca="1">IF(BB$76="N/A","OK",IF(BB$76="Commentary Required","Commentary Required",IF(ABS(INDIRECT("B.G.TR.1."&amp;BB$75&amp;"!U97")-BB31)&lt;=BB$81,"OK","Commentary Required")))</f>
        <v>OK</v>
      </c>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2" t="str" cm="1">
        <f t="array" aca="1" ref="CB78" ca="1">IF(CB$76="N/A","OK",IF(CB$76="Commentary Required","Commentary Required",IF(ABS(INDIRECT("B.G.TR.1."&amp;CB$75&amp;"!U97")-SUM(CB31:CE31))&lt;=CB$81,"OK","Commentary Required")))</f>
        <v>OK</v>
      </c>
      <c r="CC78" s="170"/>
      <c r="CD78" s="170"/>
      <c r="CE78" s="170"/>
      <c r="CF78" s="172" t="str" cm="1">
        <f t="array" aca="1" ref="CF78" ca="1">IF(CF$76="N/A","OK",IF(CF$76="Commentary Required","Commentary Required",IF(ABS(INDIRECT("B.G.TR.1."&amp;CF$75&amp;"!U97")-SUM(CF31:CG31))&lt;=CF$81,"OK","Commentary Required")))</f>
        <v>OK</v>
      </c>
      <c r="CG78" s="170"/>
      <c r="CH78" s="172" t="str" cm="1">
        <f t="array" aca="1" ref="CH78" ca="1">IF(CH$76="N/A","OK",IF(CH$76="Commentary Required","Commentary Required",IF(ABS(INDIRECT("B.G.TR.1."&amp;CH$75&amp;"!U97")-CH31)&lt;=CH$81,"OK","Commentary Required")))</f>
        <v>OK</v>
      </c>
      <c r="CI78" s="172" t="str" cm="1">
        <f t="array" aca="1" ref="CI78" ca="1">IF(CI$76="N/A","OK",IF(CI$76="Commentary Required","Commentary Required",IF(ABS(INDIRECT("B.G.TR.1."&amp;CI$75&amp;"!U97")-SUM(CI31:CL31))&lt;=CI$81,"OK","Commentary Required")))</f>
        <v>OK</v>
      </c>
      <c r="CJ78" s="170"/>
      <c r="CK78" s="170"/>
      <c r="CL78" s="170"/>
      <c r="CM78" s="172" t="str" cm="1">
        <f t="array" aca="1" ref="CM78" ca="1">IF(CM$76="N/A","OK",IF(CM$76="Commentary Required","Commentary Required",IF(ABS(INDIRECT("B.G.TR.1."&amp;CM$75&amp;"!U97")-CM31)&lt;=CM$81,"OK","Commentary Required")))</f>
        <v>OK</v>
      </c>
      <c r="CN78" s="172" t="str" cm="1">
        <f t="array" aca="1" ref="CN78" ca="1">IF(CN$76="N/A","OK",IF(CN$76="Commentary Required","Commentary Required",IF(ABS(INDIRECT("B.G.TR.1."&amp;CN$75&amp;"!U97")-SUM(CN31:CP31))&lt;=CN$81,"OK","Commentary Required")))</f>
        <v>OK</v>
      </c>
      <c r="CO78" s="170"/>
      <c r="CP78" s="170"/>
      <c r="CQ78" s="172" t="str" cm="1">
        <f t="array" aca="1" ref="CQ78" ca="1">IF(CQ$76="N/A","OK",IF(CQ$76="Commentary Required","Commentary Required",IF(ABS(INDIRECT("B.G.TR.1."&amp;CQ$75&amp;"!U97")-CQ31)&lt;=CQ$81,"OK","Commentary Required")))</f>
        <v>OK</v>
      </c>
      <c r="CR78" s="172" t="str" cm="1">
        <f t="array" aca="1" ref="CR78" ca="1">IF(CR$76="N/A","OK",IF(CR$76="Commentary Required","Commentary Required",IF(ABS(INDIRECT("B.G.TR.1."&amp;CR$75&amp;"!U97")-CR31)&lt;=CR$81,"OK","Commentary Required")))</f>
        <v>OK</v>
      </c>
      <c r="CS78" s="172" t="str" cm="1">
        <f t="array" aca="1" ref="CS78" ca="1">IF(CS$76="N/A","OK",IF(CS$76="Commentary Required","Commentary Required",IF(ABS(INDIRECT("B.G.TR.1."&amp;CS$75&amp;"!U97")-SUM(CS31:CT31))&lt;=CS$81,"OK","Commentary Required")))</f>
        <v>OK</v>
      </c>
      <c r="CT78" s="170"/>
      <c r="CU78" s="172" t="str" cm="1">
        <f t="array" aca="1" ref="CU78" ca="1">IF(CU$76="N/A","OK",IF(CU$76="Commentary Required","Commentary Required",IF(ABS(INDIRECT("B.G.TR.1."&amp;CU$75&amp;"!U97")-SUM(CU31:CW31))&lt;=CU$81,"OK","Commentary Required")))</f>
        <v>OK</v>
      </c>
      <c r="CV78" s="170"/>
      <c r="CW78" s="170"/>
      <c r="CX78" s="172" t="str" cm="1">
        <f t="array" aca="1" ref="CX78" ca="1">IF(CX$76="N/A","OK",IF(CX$76="Commentary Required","Commentary Required",IF(ABS(INDIRECT("B.G.TR.1."&amp;CX$75&amp;"!U97")-CX31)&lt;=CX$81,"OK","Commentary Required")))</f>
        <v>OK</v>
      </c>
      <c r="CY78" s="172" t="str" cm="1">
        <f t="array" aca="1" ref="CY78" ca="1">IF(CY$76="N/A","OK",IF(CY$76="Commentary Required","Commentary Required",IF(ABS(INDIRECT("B.G.TR.1."&amp;CY$75&amp;"!U97")-CY31)&lt;=CY$81,"OK","Commentary Required")))</f>
        <v>OK</v>
      </c>
      <c r="CZ78" s="172" t="str" cm="1">
        <f t="array" aca="1" ref="CZ78" ca="1">IF(CZ$76="N/A","OK",IF(CZ$76="Commentary Required","Commentary Required",IF(ABS(INDIRECT("B.G.TR.1."&amp;CZ$75&amp;"!U97")-SUM(CZ31:DB31))&lt;=CZ$81,"OK","Commentary Required")))</f>
        <v>OK</v>
      </c>
      <c r="DA78" s="170"/>
      <c r="DB78" s="170"/>
      <c r="DC78" s="170"/>
      <c r="DD78" s="172" t="str" cm="1">
        <f t="array" aca="1" ref="DD78" ca="1">IF(DD$76="N/A","OK",IF(DD$76="Commentary Required","Commentary Required",IF(ABS(INDIRECT("B.G.TR.1."&amp;DD$75&amp;"!U97")-DD31)&lt;=DD$81,"OK","Commentary Required")))</f>
        <v>OK</v>
      </c>
      <c r="DE78" s="172" t="str" cm="1">
        <f t="array" aca="1" ref="DE78" ca="1">IF(DE$76="N/A","OK",IF(DE$76="Commentary Required","Commentary Required",IF(ABS(INDIRECT("B.G.TR.1."&amp;DE$75&amp;"!U97")-DE31)&lt;=DE$81,"OK","Commentary Required")))</f>
        <v>OK</v>
      </c>
      <c r="DF78" s="172" t="str" cm="1">
        <f t="array" aca="1" ref="DF78" ca="1">IF(DF$76="N/A","OK",IF(DF$76="Commentary Required","Commentary Required",IF(ABS(INDIRECT("B.G.TR.1."&amp;DF$75&amp;"!U97")-DF31)&lt;=DF$81,"OK","Commentary Required")))</f>
        <v>OK</v>
      </c>
      <c r="DG78" s="172" t="str" cm="1">
        <f t="array" aca="1" ref="DG78" ca="1">IF(DG$76="N/A","OK",IF(DG$76="Commentary Required","Commentary Required",IF(ABS(INDIRECT("B.G.TR.1."&amp;DG$75&amp;"!U97")-DG31)&lt;=DG$81,"OK","Commentary Required")))</f>
        <v>OK</v>
      </c>
      <c r="DH78" s="172" t="str" cm="1">
        <f t="array" aca="1" ref="DH78" ca="1">IF(DH$76="N/A","OK",IF(DH$76="Commentary Required","Commentary Required",IF(ABS(INDIRECT("B.G.TR.1."&amp;DH$75&amp;"!U97")-DH31)&lt;=DH$81,"OK","Commentary Required")))</f>
        <v>OK</v>
      </c>
      <c r="DI78" s="172" t="str" cm="1">
        <f t="array" aca="1" ref="DI78" ca="1">IF(DI$76="N/A","OK",IF(DI$76="Commentary Required","Commentary Required",IF(ABS(INDIRECT("B.G.TR.1."&amp;DI$75&amp;"!U97")-DI31)&lt;=DI$81,"OK","Commentary Required")))</f>
        <v>OK</v>
      </c>
      <c r="DJ78" s="172" t="str" cm="1">
        <f t="array" aca="1" ref="DJ78" ca="1">IF(DJ$76="N/A","OK",IF(DJ$76="Commentary Required","Commentary Required",IF(ABS(INDIRECT("B.G.TR.1."&amp;DJ$75&amp;"!U97")-DJ31)&lt;=DJ$81,"OK","Commentary Required")))</f>
        <v>OK</v>
      </c>
      <c r="DK78" s="172" t="str" cm="1">
        <f t="array" aca="1" ref="DK78" ca="1">IF(DK$76="N/A","OK",IF(DK$76="Commentary Required","Commentary Required",IF(ABS(INDIRECT("B.G.TR.1."&amp;DK$75&amp;"!U97")-DK31)&lt;=DK$81,"OK","Commentary Required")))</f>
        <v>OK</v>
      </c>
      <c r="DL78" s="172" t="str" cm="1">
        <f t="array" aca="1" ref="DL78" ca="1">IF(DL$76="N/A","OK",IF(DL$76="Commentary Required","Commentary Required",IF(ABS(INDIRECT("B.G.TR.1."&amp;DL$75&amp;"!U97")-DL31)&lt;=DL$81,"OK","Commentary Required")))</f>
        <v>OK</v>
      </c>
      <c r="DM78" s="172" t="str" cm="1">
        <f t="array" aca="1" ref="DM78" ca="1">IF(DM$76="N/A","OK",IF(DM$76="Commentary Required","Commentary Required",IF(ABS(INDIRECT("B.G.TR.1."&amp;DM$75&amp;"!U97")-DM31)&lt;=DM$81,"OK","Commentary Required")))</f>
        <v>OK</v>
      </c>
      <c r="DN78" s="172" t="str" cm="1">
        <f t="array" aca="1" ref="DN78" ca="1">IF(DN$76="N/A","OK",IF(DN$76="Commentary Required","Commentary Required",IF(ABS(INDIRECT("B.G.TR.1."&amp;DN$75&amp;"!U97")-DN31)&lt;=DN$81,"OK","Commentary Required")))</f>
        <v>OK</v>
      </c>
      <c r="DO78" s="170"/>
      <c r="DP78" s="172" t="str" cm="1">
        <f t="array" aca="1" ref="DP78" ca="1">IF(DP$76="N/A","OK",IF(DP$76="Commentary Required","Commentary Required",IF(ABS(INDIRECT("B.G.TR.1."&amp;DP$75&amp;"!U97")-DP31)&lt;=DP$81,"OK","Commentary Required")))</f>
        <v>OK</v>
      </c>
      <c r="DQ78" s="172" t="str" cm="1">
        <f t="array" aca="1" ref="DQ78" ca="1">IF(DQ$76="N/A","OK",IF(DQ$76="Commentary Required","Commentary Required",IF(ABS(INDIRECT("B.G.TR.1."&amp;DQ$75&amp;"!U97")-DQ31)&lt;=DQ$81,"OK","Commentary Required")))</f>
        <v>OK</v>
      </c>
      <c r="DR78" s="172" t="str" cm="1">
        <f t="array" aca="1" ref="DR78" ca="1">IF(DR$76="N/A","OK",IF(DR$76="Commentary Required","Commentary Required",IF(ABS(INDIRECT("B.G.TR.1."&amp;DR$75&amp;"!U97")-SUM(DR31:DT31))&lt;=DR$81,"OK","Commentary Required")))</f>
        <v>OK</v>
      </c>
      <c r="DS78" s="170"/>
      <c r="DT78" s="170"/>
      <c r="DU78" s="172" t="str" cm="1">
        <f t="array" aca="1" ref="DU78" ca="1">IF(DU$76="N/A","OK",IF(DU$76="Commentary Required","Commentary Required",IF(ABS(INDIRECT("B.G.TR.1."&amp;DU$75&amp;"!U97")-DU31)&lt;=DU$81,"OK","Commentary Required")))</f>
        <v>OK</v>
      </c>
      <c r="DV78" s="172" t="str" cm="1">
        <f t="array" aca="1" ref="DV78" ca="1">IF(DV$76="N/A","OK",IF(DV$76="Commentary Required","Commentary Required",IF(ABS(INDIRECT("B.G.TR.1."&amp;DV$75&amp;"!U97")-DV31)&lt;=DV$81,"OK","Commentary Required")))</f>
        <v>OK</v>
      </c>
      <c r="DW78" s="172" t="str" cm="1">
        <f t="array" aca="1" ref="DW78" ca="1">IF(DW$76="N/A","OK",IF(DW$76="Commentary Required","Commentary Required",IF(ABS(INDIRECT("B.G.TR.1."&amp;DW$75&amp;"!U97")-DW31)&lt;=DW$81,"OK","Commentary Required")))</f>
        <v>OK</v>
      </c>
      <c r="DX78" s="172" t="str" cm="1">
        <f t="array" aca="1" ref="DX78" ca="1">IF(DX$76="N/A","OK",IF(DX$76="Commentary Required","Commentary Required",IF(ABS(INDIRECT("B.G.TR.1."&amp;DX$75&amp;"!U97")-DX31)&lt;=DX$81,"OK","Commentary Required")))</f>
        <v>OK</v>
      </c>
      <c r="DY78" s="172" t="str" cm="1">
        <f t="array" aca="1" ref="DY78" ca="1">IF(DY$76="N/A","OK",IF(DY$76="Commentary Required","Commentary Required",IF(ABS(INDIRECT("B.G.TR.1."&amp;DY$75&amp;"!U97")-DY31)&lt;=DY$81,"OK","Commentary Required")))</f>
        <v>OK</v>
      </c>
      <c r="DZ78" s="172" t="str" cm="1">
        <f t="array" aca="1" ref="DZ78" ca="1">IF(DZ$76="N/A","OK",IF(DZ$76="Commentary Required","Commentary Required",IF(ABS(INDIRECT("B.G.TR.1."&amp;DZ$75&amp;"!U97")-DZ31)&lt;=DZ$81,"OK","Commentary Required")))</f>
        <v>OK</v>
      </c>
      <c r="EA78" s="170"/>
      <c r="EB78" s="170"/>
      <c r="EC78" s="170"/>
      <c r="ED78" s="170"/>
      <c r="EE78" s="170"/>
      <c r="EF78" s="170"/>
      <c r="EG78" s="170"/>
      <c r="EH78" s="170"/>
      <c r="EI78" s="170"/>
      <c r="EJ78" s="170"/>
      <c r="EK78" s="170"/>
      <c r="EL78" s="170"/>
      <c r="EM78" s="170"/>
      <c r="EN78" s="170"/>
      <c r="EO78" s="170"/>
      <c r="EP78" s="170"/>
      <c r="EQ78" s="170"/>
      <c r="ER78" s="170"/>
      <c r="ES78" s="170"/>
      <c r="ET78" s="170"/>
      <c r="EU78" s="170"/>
      <c r="EV78" s="170"/>
      <c r="EW78" s="170"/>
      <c r="EX78" s="170"/>
      <c r="EY78" s="170"/>
      <c r="EZ78" s="170"/>
    </row>
    <row r="79" spans="2:156" ht="14.65" customHeight="1">
      <c r="B79" s="649" t="s">
        <v>1455</v>
      </c>
      <c r="C79" s="136" t="str">
        <f ca="1">IF(COUNTIF(D79:EZ79,"Commentary Required")&gt;0,"Commentary Required","OK")</f>
        <v>OK</v>
      </c>
      <c r="D79" s="169" t="str" cm="1">
        <f t="array" aca="1" ref="D79" ca="1">IF(D$76="N/A","OK",IF(D$76="Commentary Required","Commentary Required",IF(ABS(INDIRECT("B.G.TR.2."&amp;D$75&amp;"!T97")-SUM(D17:G17,D20:G20))&lt;=D$81,"OK","Commentary Required")))</f>
        <v>OK</v>
      </c>
      <c r="E79" s="170"/>
      <c r="F79" s="170"/>
      <c r="G79" s="170"/>
      <c r="H79" s="169" t="str" cm="1">
        <f t="array" aca="1" ref="H79" ca="1">IF(H$76="N/A","OK",IF(H$76="Commentary Required","Commentary Required",IF(ABS(INDIRECT("B.G.TR.2."&amp;H$75&amp;"!T97")-SUM(H17:I17,H20:I20))&lt;=H$81,"OK","Commentary Required")))</f>
        <v>OK</v>
      </c>
      <c r="I79" s="171"/>
      <c r="J79" s="169" t="str" cm="1">
        <f t="array" aca="1" ref="J79" ca="1">IF(J$76="N/A","OK",IF(J$76="Commentary Required","Commentary Required",IF(ABS(INDIRECT("B.G.TR.2."&amp;J$75&amp;"!T97")-SUM(J17,J20))&lt;=J$81,"OK","Commentary Required")))</f>
        <v>OK</v>
      </c>
      <c r="K79" s="169" t="str" cm="1">
        <f t="array" aca="1" ref="K79" ca="1">IF(K$76="N/A","OK",IF(K$76="Commentary Required","Commentary Required",IF(ABS(INDIRECT("B.G.TR.2."&amp;K$75&amp;"!T97")-SUM(K17:N17,K20:N20))&lt;=K$81,"OK","Commentary Required")))</f>
        <v>OK</v>
      </c>
      <c r="L79" s="170"/>
      <c r="M79" s="170"/>
      <c r="N79" s="170"/>
      <c r="O79" s="169" t="str" cm="1">
        <f t="array" aca="1" ref="O79" ca="1">IF(O$76="N/A","OK",IF(O$76="Commentary Required","Commentary Required",IF(ABS(INDIRECT("B.G.TR.2."&amp;O$75&amp;"!T97")-SUM(O17,O20))&lt;=O$81,"OK","Commentary Required")))</f>
        <v>OK</v>
      </c>
      <c r="P79" s="169" t="str" cm="1">
        <f t="array" aca="1" ref="P79" ca="1">IF(P$76="N/A","OK",IF(P$76="Commentary Required","Commentary Required",IF(ABS(INDIRECT("B.G.TR.2."&amp;P$75&amp;"!T97")-SUM(P17:R17,P20:R20))&lt;=P$81,"OK","Commentary Required")))</f>
        <v>OK</v>
      </c>
      <c r="Q79" s="171"/>
      <c r="R79" s="171"/>
      <c r="S79" s="169" t="str" cm="1">
        <f t="array" aca="1" ref="S79" ca="1">IF(S$76="N/A","OK",IF(S$76="Commentary Required","Commentary Required",IF(ABS(INDIRECT("B.G.TR.2."&amp;S$75&amp;"!T97")-SUM(S17,S20))&lt;=S$81,"OK","Commentary Required")))</f>
        <v>OK</v>
      </c>
      <c r="T79" s="169" t="str" cm="1">
        <f t="array" aca="1" ref="T79" ca="1">IF(T$76="N/A","OK",IF(T$76="Commentary Required","Commentary Required",IF(ABS(INDIRECT("B.G.TR.2."&amp;T$75&amp;"!T97")-SUM(T17,T20))&lt;=T$81,"OK","Commentary Required")))</f>
        <v>OK</v>
      </c>
      <c r="U79" s="169" t="str" cm="1">
        <f t="array" aca="1" ref="U79" ca="1">IF(U$76="N/A","OK",IF(U$76="Commentary Required","Commentary Required",IF(ABS(INDIRECT("B.G.TR.2."&amp;U$75&amp;"!T97")-SUM(U17:V17,U20:V20))&lt;=U$81,"OK","Commentary Required")))</f>
        <v>OK</v>
      </c>
      <c r="V79" s="171"/>
      <c r="W79" s="169" t="str" cm="1">
        <f t="array" aca="1" ref="W79" ca="1">IF(W$76="N/A","OK",IF(W$76="Commentary Required","Commentary Required",IF(ABS(INDIRECT("B.G.TR.2."&amp;W$75&amp;"!T97")-SUM(W17:Y17,W20:Y20))&lt;=W$81,"OK","Commentary Required")))</f>
        <v>OK</v>
      </c>
      <c r="X79" s="171"/>
      <c r="Y79" s="171"/>
      <c r="Z79" s="169" t="str" cm="1">
        <f t="array" aca="1" ref="Z79" ca="1">IF(Z$76="N/A","OK",IF(Z$76="Commentary Required","Commentary Required",IF(ABS(INDIRECT("B.G.TR.2."&amp;Z$75&amp;"!T97")-SUM(Z17,Z20))&lt;=Z$81,"OK","Commentary Required")))</f>
        <v>OK</v>
      </c>
      <c r="AA79" s="169" t="str" cm="1">
        <f t="array" aca="1" ref="AA79" ca="1">IF(AA$76="N/A","OK",IF(AA$76="Commentary Required","Commentary Required",IF(ABS(INDIRECT("B.G.TR.2."&amp;AA$75&amp;"!T97")-SUM(AA17,AA20))&lt;=AA$81,"OK","Commentary Required")))</f>
        <v>OK</v>
      </c>
      <c r="AB79" s="169" t="str" cm="1">
        <f t="array" aca="1" ref="AB79" ca="1">IF(AB$76="N/A","OK",IF(AB$76="Commentary Required","Commentary Required",IF(ABS(INDIRECT("B.G.TR.2."&amp;AB$75&amp;"!T97")-SUM(AB17:AD17,AB20:AD20))&lt;=AB$81,"OK","Commentary Required")))</f>
        <v>OK</v>
      </c>
      <c r="AC79" s="170"/>
      <c r="AD79" s="170"/>
      <c r="AE79" s="170"/>
      <c r="AF79" s="169" t="str" cm="1">
        <f t="array" aca="1" ref="AF79" ca="1">IF(AF$76="N/A","OK",IF(AF$76="Commentary Required","Commentary Required",IF(ABS(INDIRECT("B.G.TR.2."&amp;AF$75&amp;"!T97")-SUM(AF17,AF20))&lt;=AF$81,"OK","Commentary Required")))</f>
        <v>OK</v>
      </c>
      <c r="AG79" s="169" t="str" cm="1">
        <f t="array" aca="1" ref="AG79" ca="1">IF(AG$76="N/A","OK",IF(AG$76="Commentary Required","Commentary Required",IF(ABS(INDIRECT("B.G.TR.2."&amp;AG$75&amp;"!T97")-SUM(AG17,AG20))&lt;=AG$81,"OK","Commentary Required")))</f>
        <v>OK</v>
      </c>
      <c r="AH79" s="169" t="str" cm="1">
        <f t="array" aca="1" ref="AH79" ca="1">IF(AH$76="N/A","OK",IF(AH$76="Commentary Required","Commentary Required",IF(ABS(INDIRECT("B.G.TR.2."&amp;AH$75&amp;"!T97")-SUM(AH17,AH20))&lt;=AH$81,"OK","Commentary Required")))</f>
        <v>OK</v>
      </c>
      <c r="AI79" s="169" t="str" cm="1">
        <f t="array" aca="1" ref="AI79" ca="1">IF(AI$76="N/A","OK",IF(AI$76="Commentary Required","Commentary Required",IF(ABS(INDIRECT("B.G.TR.2."&amp;AI$75&amp;"!T97")-SUM(AI17,AI20))&lt;=AI$81,"OK","Commentary Required")))</f>
        <v>OK</v>
      </c>
      <c r="AJ79" s="169" t="str" cm="1">
        <f t="array" aca="1" ref="AJ79" ca="1">IF(AJ$76="N/A","OK",IF(AJ$76="Commentary Required","Commentary Required",IF(ABS(INDIRECT("B.G.TR.2."&amp;AJ$75&amp;"!T97")-SUM(AJ17,AJ20))&lt;=AJ$81,"OK","Commentary Required")))</f>
        <v>OK</v>
      </c>
      <c r="AK79" s="169" t="str" cm="1">
        <f t="array" aca="1" ref="AK79" ca="1">IF(AK$76="N/A","OK",IF(AK$76="Commentary Required","Commentary Required",IF(ABS(INDIRECT("B.G.TR.2."&amp;AK$75&amp;"!T97")-SUM(AK17,AK20))&lt;=AK$81,"OK","Commentary Required")))</f>
        <v>OK</v>
      </c>
      <c r="AL79" s="169" t="str" cm="1">
        <f t="array" aca="1" ref="AL79" ca="1">IF(AL$76="N/A","OK",IF(AL$76="Commentary Required","Commentary Required",IF(ABS(INDIRECT("B.G.TR.2."&amp;AL$75&amp;"!T97")-SUM(AL17,AL20))&lt;=AL$81,"OK","Commentary Required")))</f>
        <v>OK</v>
      </c>
      <c r="AM79" s="169" t="str" cm="1">
        <f t="array" aca="1" ref="AM79" ca="1">IF(AM$76="N/A","OK",IF(AM$76="Commentary Required","Commentary Required",IF(ABS(INDIRECT("B.G.TR.2."&amp;AM$75&amp;"!T97")-SUM(AM17,AM20))&lt;=AM$81,"OK","Commentary Required")))</f>
        <v>OK</v>
      </c>
      <c r="AN79" s="169" t="str" cm="1">
        <f t="array" aca="1" ref="AN79" ca="1">IF(AN$76="N/A","OK",IF(AN$76="Commentary Required","Commentary Required",IF(ABS(INDIRECT("B.G.TR.2."&amp;AN$75&amp;"!T97")-SUM(AN17,AN20))&lt;=AN$81,"OK","Commentary Required")))</f>
        <v>OK</v>
      </c>
      <c r="AO79" s="169" t="str" cm="1">
        <f t="array" aca="1" ref="AO79" ca="1">IF(AO$76="N/A","OK",IF(AO$76="Commentary Required","Commentary Required",IF(ABS(INDIRECT("B.G.TR.2."&amp;AO$75&amp;"!T97")-SUM(AO17,AO20))&lt;=AO$81,"OK","Commentary Required")))</f>
        <v>OK</v>
      </c>
      <c r="AP79" s="169" t="str" cm="1">
        <f t="array" aca="1" ref="AP79" ca="1">IF(AP$76="N/A","OK",IF(AP$76="Commentary Required","Commentary Required",IF(ABS(INDIRECT("B.G.TR.2."&amp;AP$75&amp;"!T97")-SUM(AP17,AP20))&lt;=AP$81,"OK","Commentary Required")))</f>
        <v>OK</v>
      </c>
      <c r="AQ79" s="171"/>
      <c r="AR79" s="169" t="str" cm="1">
        <f t="array" aca="1" ref="AR79" ca="1">IF(AR$76="N/A","OK",IF(AR$76="Commentary Required","Commentary Required",IF(ABS(INDIRECT("B.G.TR.2."&amp;AR$75&amp;"!T97")-SUM(AR17,AR20))&lt;=AR$81,"OK","Commentary Required")))</f>
        <v>OK</v>
      </c>
      <c r="AS79" s="169" t="str" cm="1">
        <f t="array" aca="1" ref="AS79" ca="1">IF(AS$76="N/A","OK",IF(AS$76="Commentary Required","Commentary Required",IF(ABS(INDIRECT("B.G.TR.2."&amp;AS$75&amp;"!T97")-SUM(AS17,AS20))&lt;=AS$81,"OK","Commentary Required")))</f>
        <v>OK</v>
      </c>
      <c r="AT79" s="169" t="str" cm="1">
        <f t="array" aca="1" ref="AT79" ca="1">IF(AT$76="N/A","OK",IF(AT$76="Commentary Required","Commentary Required",IF(ABS(INDIRECT("B.G.TR.2."&amp;AT$75&amp;"!T97")-SUM(AT17:AV17,AT20:AV20))&lt;=AT$81,"OK","Commentary Required")))</f>
        <v>OK</v>
      </c>
      <c r="AU79" s="171"/>
      <c r="AV79" s="171"/>
      <c r="AW79" s="169" t="str" cm="1">
        <f t="array" aca="1" ref="AW79" ca="1">IF(AW$76="N/A","OK",IF(AW$76="Commentary Required","Commentary Required",IF(ABS(INDIRECT("B.G.TR.2."&amp;AW$75&amp;"!T97")-SUM(AW17,AW20))&lt;=AW$81,"OK","Commentary Required")))</f>
        <v>OK</v>
      </c>
      <c r="AX79" s="169" t="str" cm="1">
        <f t="array" aca="1" ref="AX79" ca="1">IF(AX$76="N/A","OK",IF(AX$76="Commentary Required","Commentary Required",IF(ABS(INDIRECT("B.G.TR.2."&amp;AX$75&amp;"!T97")-SUM(AX17,AX20))&lt;=AX$81,"OK","Commentary Required")))</f>
        <v>OK</v>
      </c>
      <c r="AY79" s="169" t="str" cm="1">
        <f t="array" aca="1" ref="AY79" ca="1">IF(AY$76="N/A","OK",IF(AY$76="Commentary Required","Commentary Required",IF(ABS(INDIRECT("B.G.TR.2."&amp;AY$75&amp;"!T97")-SUM(AY17,AY20))&lt;=AY$81,"OK","Commentary Required")))</f>
        <v>OK</v>
      </c>
      <c r="AZ79" s="169" t="str" cm="1">
        <f t="array" aca="1" ref="AZ79" ca="1">IF(AZ$76="N/A","OK",IF(AZ$76="Commentary Required","Commentary Required",IF(ABS(INDIRECT("B.G.TR.2."&amp;AZ$75&amp;"!T97")-SUM(AZ17,AZ20))&lt;=AZ$81,"OK","Commentary Required")))</f>
        <v>OK</v>
      </c>
      <c r="BA79" s="169" t="str" cm="1">
        <f t="array" aca="1" ref="BA79" ca="1">IF(BA$76="N/A","OK",IF(BA$76="Commentary Required","Commentary Required",IF(ABS(INDIRECT("B.G.TR.2."&amp;BA$75&amp;"!T97")-SUM(BA17,BA20))&lt;=BA$81,"OK","Commentary Required")))</f>
        <v>OK</v>
      </c>
      <c r="BB79" s="169" t="str" cm="1">
        <f t="array" aca="1" ref="BB79" ca="1">IF(BB$76="N/A","OK",IF(BB$76="Commentary Required","Commentary Required",IF(ABS(INDIRECT("B.G.TR.2."&amp;BB$75&amp;"!T97")-SUM(BB17,BB20))&lt;=BB$81,"OK","Commentary Required")))</f>
        <v>OK</v>
      </c>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2" t="str" cm="1">
        <f t="array" aca="1" ref="CB79" ca="1">IF(CB$76="N/A","OK",IF(CB$76="Commentary Required","Commentary Required",IF(ABS(INDIRECT("B.G.TR.2."&amp;CB$75&amp;"!T97")-SUM(CB17:CE17,CB20:CE20))&lt;=CB$81,"OK","Commentary Required")))</f>
        <v>OK</v>
      </c>
      <c r="CC79" s="170"/>
      <c r="CD79" s="170"/>
      <c r="CE79" s="170"/>
      <c r="CF79" s="172" t="str" cm="1">
        <f t="array" aca="1" ref="CF79" ca="1">IF(CF$76="N/A","OK",IF(CF$76="Commentary Required","Commentary Required",IF(ABS(INDIRECT("B.G.TR.2."&amp;CF$75&amp;"!T97")-SUM(CF17:CG17,CF20:CG20))&lt;=CF$81,"OK","Commentary Required")))</f>
        <v>OK</v>
      </c>
      <c r="CG79" s="170"/>
      <c r="CH79" s="172" t="str" cm="1">
        <f t="array" aca="1" ref="CH79" ca="1">IF(CH$76="N/A","OK",IF(CH$76="Commentary Required","Commentary Required",IF(ABS(INDIRECT("B.G.TR.2."&amp;CH$75&amp;"!T97")-SUM(CH17,CH20))&lt;=CH$81,"OK","Commentary Required")))</f>
        <v>OK</v>
      </c>
      <c r="CI79" s="172" t="str" cm="1">
        <f t="array" aca="1" ref="CI79" ca="1">IF(CI$76="N/A","OK",IF(CI$76="Commentary Required","Commentary Required",IF(ABS(INDIRECT("B.G.TR.2."&amp;CI$75&amp;"!T97")-SUM(CI17:CL17,CI20:CL20))&lt;=CI$81,"OK","Commentary Required")))</f>
        <v>OK</v>
      </c>
      <c r="CJ79" s="170"/>
      <c r="CK79" s="170"/>
      <c r="CL79" s="170"/>
      <c r="CM79" s="172" t="str" cm="1">
        <f t="array" aca="1" ref="CM79" ca="1">IF(CM$76="N/A","OK",IF(CM$76="Commentary Required","Commentary Required",IF(ABS(INDIRECT("B.G.TR.2."&amp;CM$75&amp;"!T97")-SUM(CM17,CM20))&lt;=CM$81,"OK","Commentary Required")))</f>
        <v>OK</v>
      </c>
      <c r="CN79" s="172" t="str" cm="1">
        <f t="array" aca="1" ref="CN79" ca="1">IF(CN$76="N/A","OK",IF(CN$76="Commentary Required","Commentary Required",IF(ABS(INDIRECT("B.G.TR.2."&amp;CN$75&amp;"!T97")-SUM(CN17:CP17,CN20:CP20))&lt;=CN$81,"OK","Commentary Required")))</f>
        <v>OK</v>
      </c>
      <c r="CO79" s="170"/>
      <c r="CP79" s="170"/>
      <c r="CQ79" s="172" t="str" cm="1">
        <f t="array" aca="1" ref="CQ79" ca="1">IF(CQ$76="N/A","OK",IF(CQ$76="Commentary Required","Commentary Required",IF(ABS(INDIRECT("B.G.TR.2."&amp;CQ$75&amp;"!T97")-SUM(CQ17,CQ20))&lt;=CQ$81,"OK","Commentary Required")))</f>
        <v>OK</v>
      </c>
      <c r="CR79" s="172" t="str" cm="1">
        <f t="array" aca="1" ref="CR79" ca="1">IF(CR$76="N/A","OK",IF(CR$76="Commentary Required","Commentary Required",IF(ABS(INDIRECT("B.G.TR.2."&amp;CR$75&amp;"!T97")-SUM(CR17,CR20))&lt;=CR$81,"OK","Commentary Required")))</f>
        <v>OK</v>
      </c>
      <c r="CS79" s="172" t="str" cm="1">
        <f t="array" aca="1" ref="CS79" ca="1">IF(CS$76="N/A","OK",IF(CS$76="Commentary Required","Commentary Required",IF(ABS(INDIRECT("B.G.TR.2."&amp;CS$75&amp;"!T97")-SUM(CS17:CT17,CS20:CT20))&lt;=CS$81,"OK","Commentary Required")))</f>
        <v>OK</v>
      </c>
      <c r="CT79" s="170"/>
      <c r="CU79" s="172" t="str" cm="1">
        <f t="array" aca="1" ref="CU79" ca="1">IF(CU$76="N/A","OK",IF(CU$76="Commentary Required","Commentary Required",IF(ABS(INDIRECT("B.G.TR.2."&amp;CU$75&amp;"!T97")-SUM(CU17:CW17,CU20:CW20))&lt;=CU$81,"OK","Commentary Required")))</f>
        <v>OK</v>
      </c>
      <c r="CV79" s="170"/>
      <c r="CW79" s="170"/>
      <c r="CX79" s="172" t="str" cm="1">
        <f t="array" aca="1" ref="CX79" ca="1">IF(CX$76="N/A","OK",IF(CX$76="Commentary Required","Commentary Required",IF(ABS(INDIRECT("B.G.TR.2."&amp;CX$75&amp;"!T97")-SUM(CX17,CX20))&lt;=CX$81,"OK","Commentary Required")))</f>
        <v>OK</v>
      </c>
      <c r="CY79" s="172" t="str" cm="1">
        <f t="array" aca="1" ref="CY79" ca="1">IF(CY$76="N/A","OK",IF(CY$76="Commentary Required","Commentary Required",IF(ABS(INDIRECT("B.G.TR.2."&amp;CY$75&amp;"!T97")-SUM(CY17,CY20))&lt;=CY$81,"OK","Commentary Required")))</f>
        <v>OK</v>
      </c>
      <c r="CZ79" s="172" t="str" cm="1">
        <f t="array" aca="1" ref="CZ79" ca="1">IF(CZ$76="N/A","OK",IF(CZ$76="Commentary Required","Commentary Required",IF(ABS(INDIRECT("B.G.TR.2."&amp;CZ$75&amp;"!T97")-SUM(CZ17:DB17,CZ20:DB20))&lt;=CZ$81,"OK","Commentary Required")))</f>
        <v>OK</v>
      </c>
      <c r="DA79" s="170"/>
      <c r="DB79" s="170"/>
      <c r="DC79" s="170"/>
      <c r="DD79" s="172" t="str" cm="1">
        <f t="array" aca="1" ref="DD79" ca="1">IF(DD$76="N/A","OK",IF(DD$76="Commentary Required","Commentary Required",IF(ABS(INDIRECT("B.G.TR.2."&amp;DD$75&amp;"!T97")-SUM(DD17,DD20))&lt;=DD$81,"OK","Commentary Required")))</f>
        <v>OK</v>
      </c>
      <c r="DE79" s="172" t="str" cm="1">
        <f t="array" aca="1" ref="DE79" ca="1">IF(DE$76="N/A","OK",IF(DE$76="Commentary Required","Commentary Required",IF(ABS(INDIRECT("B.G.TR.2."&amp;DE$75&amp;"!T97")-SUM(DE17,DE20))&lt;=DE$81,"OK","Commentary Required")))</f>
        <v>OK</v>
      </c>
      <c r="DF79" s="172" t="str" cm="1">
        <f t="array" aca="1" ref="DF79" ca="1">IF(DF$76="N/A","OK",IF(DF$76="Commentary Required","Commentary Required",IF(ABS(INDIRECT("B.G.TR.2."&amp;DF$75&amp;"!T97")-SUM(DF17,DF20))&lt;=DF$81,"OK","Commentary Required")))</f>
        <v>OK</v>
      </c>
      <c r="DG79" s="172" t="str" cm="1">
        <f t="array" aca="1" ref="DG79" ca="1">IF(DG$76="N/A","OK",IF(DG$76="Commentary Required","Commentary Required",IF(ABS(INDIRECT("B.G.TR.2."&amp;DG$75&amp;"!T97")-SUM(DG17,DG20))&lt;=DG$81,"OK","Commentary Required")))</f>
        <v>OK</v>
      </c>
      <c r="DH79" s="172" t="str" cm="1">
        <f t="array" aca="1" ref="DH79" ca="1">IF(DH$76="N/A","OK",IF(DH$76="Commentary Required","Commentary Required",IF(ABS(INDIRECT("B.G.TR.2."&amp;DH$75&amp;"!T97")-SUM(DH17,DH20))&lt;=DH$81,"OK","Commentary Required")))</f>
        <v>OK</v>
      </c>
      <c r="DI79" s="172" t="str" cm="1">
        <f t="array" aca="1" ref="DI79" ca="1">IF(DI$76="N/A","OK",IF(DI$76="Commentary Required","Commentary Required",IF(ABS(INDIRECT("B.G.TR.2."&amp;DI$75&amp;"!T97")-SUM(DI17,DI20))&lt;=DI$81,"OK","Commentary Required")))</f>
        <v>OK</v>
      </c>
      <c r="DJ79" s="172" t="str" cm="1">
        <f t="array" aca="1" ref="DJ79" ca="1">IF(DJ$76="N/A","OK",IF(DJ$76="Commentary Required","Commentary Required",IF(ABS(INDIRECT("B.G.TR.2."&amp;DJ$75&amp;"!T97")-SUM(DJ17,DJ20))&lt;=DJ$81,"OK","Commentary Required")))</f>
        <v>OK</v>
      </c>
      <c r="DK79" s="172" t="str" cm="1">
        <f t="array" aca="1" ref="DK79" ca="1">IF(DK$76="N/A","OK",IF(DK$76="Commentary Required","Commentary Required",IF(ABS(INDIRECT("B.G.TR.2."&amp;DK$75&amp;"!T97")-SUM(DK17,DK20))&lt;=DK$81,"OK","Commentary Required")))</f>
        <v>OK</v>
      </c>
      <c r="DL79" s="172" t="str" cm="1">
        <f t="array" aca="1" ref="DL79" ca="1">IF(DL$76="N/A","OK",IF(DL$76="Commentary Required","Commentary Required",IF(ABS(INDIRECT("B.G.TR.2."&amp;DL$75&amp;"!T97")-SUM(DL17,DL20))&lt;=DL$81,"OK","Commentary Required")))</f>
        <v>OK</v>
      </c>
      <c r="DM79" s="172" t="str" cm="1">
        <f t="array" aca="1" ref="DM79" ca="1">IF(DM$76="N/A","OK",IF(DM$76="Commentary Required","Commentary Required",IF(ABS(INDIRECT("B.G.TR.2."&amp;DM$75&amp;"!T97")-SUM(DM17,DM20))&lt;=DM$81,"OK","Commentary Required")))</f>
        <v>OK</v>
      </c>
      <c r="DN79" s="172" t="str" cm="1">
        <f t="array" aca="1" ref="DN79" ca="1">IF(DN$76="N/A","OK",IF(DN$76="Commentary Required","Commentary Required",IF(ABS(INDIRECT("B.G.TR.2."&amp;DN$75&amp;"!T97")-SUM(DN17,DN20))&lt;=DN$81,"OK","Commentary Required")))</f>
        <v>OK</v>
      </c>
      <c r="DO79" s="170"/>
      <c r="DP79" s="172" t="str" cm="1">
        <f t="array" aca="1" ref="DP79" ca="1">IF(DP$76="N/A","OK",IF(DP$76="Commentary Required","Commentary Required",IF(ABS(INDIRECT("B.G.TR.2."&amp;DP$75&amp;"!T97")-SUM(DP17,DP20))&lt;=DP$81,"OK","Commentary Required")))</f>
        <v>OK</v>
      </c>
      <c r="DQ79" s="172" t="str" cm="1">
        <f t="array" aca="1" ref="DQ79" ca="1">IF(DQ$76="N/A","OK",IF(DQ$76="Commentary Required","Commentary Required",IF(ABS(INDIRECT("B.G.TR.2."&amp;DQ$75&amp;"!T97")-SUM(DQ17,DQ20))&lt;=DQ$81,"OK","Commentary Required")))</f>
        <v>OK</v>
      </c>
      <c r="DR79" s="172" t="str" cm="1">
        <f t="array" aca="1" ref="DR79" ca="1">IF(DR$76="N/A","OK",IF(DR$76="Commentary Required","Commentary Required",IF(ABS(INDIRECT("B.G.TR.2."&amp;DR$75&amp;"!T97")-SUM(DR17:DT17,DR20:DT20))&lt;=DR$81,"OK","Commentary Required")))</f>
        <v>OK</v>
      </c>
      <c r="DS79" s="170"/>
      <c r="DT79" s="170"/>
      <c r="DU79" s="172" t="str" cm="1">
        <f t="array" aca="1" ref="DU79" ca="1">IF(DU$76="N/A","OK",IF(DU$76="Commentary Required","Commentary Required",IF(ABS(INDIRECT("B.G.TR.2."&amp;DU$75&amp;"!T97")-SUM(DU17,DU20))&lt;=DU$81,"OK","Commentary Required")))</f>
        <v>OK</v>
      </c>
      <c r="DV79" s="172" t="str" cm="1">
        <f t="array" aca="1" ref="DV79" ca="1">IF(DV$76="N/A","OK",IF(DV$76="Commentary Required","Commentary Required",IF(ABS(INDIRECT("B.G.TR.2."&amp;DV$75&amp;"!T97")-SUM(DV17,DV20))&lt;=DV$81,"OK","Commentary Required")))</f>
        <v>OK</v>
      </c>
      <c r="DW79" s="172" t="str" cm="1">
        <f t="array" aca="1" ref="DW79" ca="1">IF(DW$76="N/A","OK",IF(DW$76="Commentary Required","Commentary Required",IF(ABS(INDIRECT("B.G.TR.2."&amp;DW$75&amp;"!T97")-SUM(DW17,DW20))&lt;=DW$81,"OK","Commentary Required")))</f>
        <v>OK</v>
      </c>
      <c r="DX79" s="172" t="str" cm="1">
        <f t="array" aca="1" ref="DX79" ca="1">IF(DX$76="N/A","OK",IF(DX$76="Commentary Required","Commentary Required",IF(ABS(INDIRECT("B.G.TR.2."&amp;DX$75&amp;"!T97")-SUM(DX17,DX20))&lt;=DX$81,"OK","Commentary Required")))</f>
        <v>OK</v>
      </c>
      <c r="DY79" s="172" t="str" cm="1">
        <f t="array" aca="1" ref="DY79" ca="1">IF(DY$76="N/A","OK",IF(DY$76="Commentary Required","Commentary Required",IF(ABS(INDIRECT("B.G.TR.2."&amp;DY$75&amp;"!T97")-SUM(DY17,DY20))&lt;=DY$81,"OK","Commentary Required")))</f>
        <v>OK</v>
      </c>
      <c r="DZ79" s="172" t="str" cm="1">
        <f t="array" aca="1" ref="DZ79" ca="1">IF(DZ$76="N/A","OK",IF(DZ$76="Commentary Required","Commentary Required",IF(ABS(INDIRECT("B.G.TR.2."&amp;DZ$75&amp;"!T97")-SUM(DZ17,DZ20))&lt;=DZ$81,"OK","Commentary Required")))</f>
        <v>OK</v>
      </c>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row>
    <row r="80" spans="2:156" ht="14.65" customHeight="1">
      <c r="B80" s="649" t="s">
        <v>1456</v>
      </c>
      <c r="C80" s="136" t="str">
        <f ca="1">IF(COUNTIF(D80:EZ80,"Commentary Required")&gt;0,"Commentary Required","OK")</f>
        <v>OK</v>
      </c>
      <c r="D80" s="169" t="str" cm="1">
        <f t="array" aca="1" ref="D80" ca="1">IF(D$76="N/A","OK",IF(D$76="Commentary Required","Commentary Required",IF(ABS(INDIRECT("B.G.TR.2."&amp;D$75&amp;"!U97")-SUM(D31:G31,D35:G35))&lt;=D$81,"OK","Commentary Required")))</f>
        <v>OK</v>
      </c>
      <c r="E80" s="170"/>
      <c r="F80" s="170"/>
      <c r="G80" s="170"/>
      <c r="H80" s="169" t="str" cm="1">
        <f t="array" aca="1" ref="H80" ca="1">IF(H$76="N/A","OK",IF(H$76="Commentary Required","Commentary Required",IF(ABS(INDIRECT("B.G.TR.2."&amp;H$75&amp;"!U97")-SUM(H31:I31,H35:I35))&lt;=H$81,"OK","Commentary Required")))</f>
        <v>OK</v>
      </c>
      <c r="I80" s="171"/>
      <c r="J80" s="169" t="str" cm="1">
        <f t="array" aca="1" ref="J80" ca="1">IF(J$76="N/A","OK",IF(J$76="Commentary Required","Commentary Required",IF(ABS(INDIRECT("B.G.TR.2."&amp;J$75&amp;"!U97")-SUM(J31,J35))&lt;=J$81,"OK","Commentary Required")))</f>
        <v>OK</v>
      </c>
      <c r="K80" s="169" t="str" cm="1">
        <f t="array" aca="1" ref="K80" ca="1">IF(K$76="N/A","OK",IF(K$76="Commentary Required","Commentary Required",IF(ABS(INDIRECT("B.G.TR.2."&amp;K$75&amp;"!U97")-SUM(K31:N31,K35:N35))&lt;=K$81,"OK","Commentary Required")))</f>
        <v>OK</v>
      </c>
      <c r="L80" s="170"/>
      <c r="M80" s="170"/>
      <c r="N80" s="170"/>
      <c r="O80" s="169" t="str" cm="1">
        <f t="array" aca="1" ref="O80" ca="1">IF(O$76="N/A","OK",IF(O$76="Commentary Required","Commentary Required",IF(ABS(INDIRECT("B.G.TR.2."&amp;O$75&amp;"!U97")-SUM(O31,O35))&lt;=O$81,"OK","Commentary Required")))</f>
        <v>OK</v>
      </c>
      <c r="P80" s="169" t="str" cm="1">
        <f t="array" aca="1" ref="P80" ca="1">IF(P$76="N/A","OK",IF(P$76="Commentary Required","Commentary Required",IF(ABS(INDIRECT("B.G.TR.2."&amp;P$75&amp;"!U97")-SUM(P31:R31,P35:R35))&lt;=P$81,"OK","Commentary Required")))</f>
        <v>OK</v>
      </c>
      <c r="Q80" s="171"/>
      <c r="R80" s="171"/>
      <c r="S80" s="169" t="str" cm="1">
        <f t="array" aca="1" ref="S80" ca="1">IF(S$76="N/A","OK",IF(S$76="Commentary Required","Commentary Required",IF(ABS(INDIRECT("B.G.TR.2."&amp;S$75&amp;"!U97")-SUM(S31,S35))&lt;=S$81,"OK","Commentary Required")))</f>
        <v>OK</v>
      </c>
      <c r="T80" s="169" t="str" cm="1">
        <f t="array" aca="1" ref="T80" ca="1">IF(T$76="N/A","OK",IF(T$76="Commentary Required","Commentary Required",IF(ABS(INDIRECT("B.G.TR.2."&amp;T$75&amp;"!U97")-SUM(T31,T35))&lt;=T$81,"OK","Commentary Required")))</f>
        <v>OK</v>
      </c>
      <c r="U80" s="169" t="str" cm="1">
        <f t="array" aca="1" ref="U80" ca="1">IF(U$76="N/A","OK",IF(U$76="Commentary Required","Commentary Required",IF(ABS(INDIRECT("B.G.TR.2."&amp;U$75&amp;"!U97")-SUM(U31:V31,U35:V35))&lt;=U$81,"OK","Commentary Required")))</f>
        <v>OK</v>
      </c>
      <c r="V80" s="171"/>
      <c r="W80" s="169" t="str" cm="1">
        <f t="array" aca="1" ref="W80" ca="1">IF(W$76="N/A","OK",IF(W$76="Commentary Required","Commentary Required",IF(ABS(INDIRECT("B.G.TR.2."&amp;W$75&amp;"!U97")-SUM(W31:Y31,W35:Y35))&lt;=W$81,"OK","Commentary Required")))</f>
        <v>OK</v>
      </c>
      <c r="X80" s="171"/>
      <c r="Y80" s="171"/>
      <c r="Z80" s="169" t="str" cm="1">
        <f t="array" aca="1" ref="Z80" ca="1">IF(Z$76="N/A","OK",IF(Z$76="Commentary Required","Commentary Required",IF(ABS(INDIRECT("B.G.TR.2."&amp;Z$75&amp;"!U97")-SUM(Z31,Z35))&lt;=Z$81,"OK","Commentary Required")))</f>
        <v>OK</v>
      </c>
      <c r="AA80" s="169" t="str" cm="1">
        <f t="array" aca="1" ref="AA80" ca="1">IF(AA$76="N/A","OK",IF(AA$76="Commentary Required","Commentary Required",IF(ABS(INDIRECT("B.G.TR.2."&amp;AA$75&amp;"!U97")-SUM(AA31,AA35))&lt;=AA$81,"OK","Commentary Required")))</f>
        <v>OK</v>
      </c>
      <c r="AB80" s="169" t="str" cm="1">
        <f t="array" aca="1" ref="AB80" ca="1">IF(AB$76="N/A","OK",IF(AB$76="Commentary Required","Commentary Required",IF(ABS(INDIRECT("B.G.TR.2."&amp;AB$75&amp;"!U97")-SUM(AB31:AD31,AB35:AD35))&lt;=AB$81,"OK","Commentary Required")))</f>
        <v>OK</v>
      </c>
      <c r="AC80" s="170"/>
      <c r="AD80" s="170"/>
      <c r="AE80" s="170"/>
      <c r="AF80" s="169" t="str" cm="1">
        <f t="array" aca="1" ref="AF80" ca="1">IF(AF$76="N/A","OK",IF(AF$76="Commentary Required","Commentary Required",IF(ABS(INDIRECT("B.G.TR.2."&amp;AF$75&amp;"!U97")-SUM(AF31,AF35))&lt;=AF$81,"OK","Commentary Required")))</f>
        <v>OK</v>
      </c>
      <c r="AG80" s="169" t="str" cm="1">
        <f t="array" aca="1" ref="AG80" ca="1">IF(AG$76="N/A","OK",IF(AG$76="Commentary Required","Commentary Required",IF(ABS(INDIRECT("B.G.TR.2."&amp;AG$75&amp;"!U97")-SUM(AG31,AG35))&lt;=AG$81,"OK","Commentary Required")))</f>
        <v>OK</v>
      </c>
      <c r="AH80" s="169" t="str" cm="1">
        <f t="array" aca="1" ref="AH80" ca="1">IF(AH$76="N/A","OK",IF(AH$76="Commentary Required","Commentary Required",IF(ABS(INDIRECT("B.G.TR.2."&amp;AH$75&amp;"!U97")-SUM(AH31,AH35))&lt;=AH$81,"OK","Commentary Required")))</f>
        <v>OK</v>
      </c>
      <c r="AI80" s="169" t="str" cm="1">
        <f t="array" aca="1" ref="AI80" ca="1">IF(AI$76="N/A","OK",IF(AI$76="Commentary Required","Commentary Required",IF(ABS(INDIRECT("B.G.TR.2."&amp;AI$75&amp;"!U97")-SUM(AI31,AI35))&lt;=AI$81,"OK","Commentary Required")))</f>
        <v>OK</v>
      </c>
      <c r="AJ80" s="169" t="str" cm="1">
        <f t="array" aca="1" ref="AJ80" ca="1">IF(AJ$76="N/A","OK",IF(AJ$76="Commentary Required","Commentary Required",IF(ABS(INDIRECT("B.G.TR.2."&amp;AJ$75&amp;"!U97")-SUM(AJ31,AJ35))&lt;=AJ$81,"OK","Commentary Required")))</f>
        <v>OK</v>
      </c>
      <c r="AK80" s="169" t="str" cm="1">
        <f t="array" aca="1" ref="AK80" ca="1">IF(AK$76="N/A","OK",IF(AK$76="Commentary Required","Commentary Required",IF(ABS(INDIRECT("B.G.TR.2."&amp;AK$75&amp;"!U97")-SUM(AK31,AK35))&lt;=AK$81,"OK","Commentary Required")))</f>
        <v>OK</v>
      </c>
      <c r="AL80" s="169" t="str" cm="1">
        <f t="array" aca="1" ref="AL80" ca="1">IF(AL$76="N/A","OK",IF(AL$76="Commentary Required","Commentary Required",IF(ABS(INDIRECT("B.G.TR.2."&amp;AL$75&amp;"!U97")-SUM(AL31,AL35))&lt;=AL$81,"OK","Commentary Required")))</f>
        <v>OK</v>
      </c>
      <c r="AM80" s="169" t="str" cm="1">
        <f t="array" aca="1" ref="AM80" ca="1">IF(AM$76="N/A","OK",IF(AM$76="Commentary Required","Commentary Required",IF(ABS(INDIRECT("B.G.TR.2."&amp;AM$75&amp;"!U97")-SUM(AM31,AM35))&lt;=AM$81,"OK","Commentary Required")))</f>
        <v>OK</v>
      </c>
      <c r="AN80" s="169" t="str" cm="1">
        <f t="array" aca="1" ref="AN80" ca="1">IF(AN$76="N/A","OK",IF(AN$76="Commentary Required","Commentary Required",IF(ABS(INDIRECT("B.G.TR.2."&amp;AN$75&amp;"!U97")-SUM(AN31,AN35))&lt;=AN$81,"OK","Commentary Required")))</f>
        <v>OK</v>
      </c>
      <c r="AO80" s="169" t="str" cm="1">
        <f t="array" aca="1" ref="AO80" ca="1">IF(AO$76="N/A","OK",IF(AO$76="Commentary Required","Commentary Required",IF(ABS(INDIRECT("B.G.TR.2."&amp;AO$75&amp;"!U97")-SUM(AO31,AO35))&lt;=AO$81,"OK","Commentary Required")))</f>
        <v>OK</v>
      </c>
      <c r="AP80" s="169" t="str" cm="1">
        <f t="array" aca="1" ref="AP80" ca="1">IF(AP$76="N/A","OK",IF(AP$76="Commentary Required","Commentary Required",IF(ABS(INDIRECT("B.G.TR.2."&amp;AP$75&amp;"!U97")-SUM(AP31,AP35))&lt;=AP$81,"OK","Commentary Required")))</f>
        <v>OK</v>
      </c>
      <c r="AQ80" s="171"/>
      <c r="AR80" s="169" t="str" cm="1">
        <f t="array" aca="1" ref="AR80" ca="1">IF(AR$76="N/A","OK",IF(AR$76="Commentary Required","Commentary Required",IF(ABS(INDIRECT("B.G.TR.2."&amp;AR$75&amp;"!U97")-SUM(AR31,AR35))&lt;=AR$81,"OK","Commentary Required")))</f>
        <v>OK</v>
      </c>
      <c r="AS80" s="169" t="str" cm="1">
        <f t="array" aca="1" ref="AS80" ca="1">IF(AS$76="N/A","OK",IF(AS$76="Commentary Required","Commentary Required",IF(ABS(INDIRECT("B.G.TR.2."&amp;AS$75&amp;"!U97")-SUM(AS31,AS35))&lt;=AS$81,"OK","Commentary Required")))</f>
        <v>OK</v>
      </c>
      <c r="AT80" s="169" t="str" cm="1">
        <f t="array" aca="1" ref="AT80" ca="1">IF(AT$76="N/A","OK",IF(AT$76="Commentary Required","Commentary Required",IF(ABS(INDIRECT("B.G.TR.2."&amp;AT$75&amp;"!U97")-SUM(AT31:AV31,AT35:AV35))&lt;=AT$81,"OK","Commentary Required")))</f>
        <v>OK</v>
      </c>
      <c r="AU80" s="171"/>
      <c r="AV80" s="171"/>
      <c r="AW80" s="169" t="str" cm="1">
        <f t="array" aca="1" ref="AW80" ca="1">IF(AW$76="N/A","OK",IF(AW$76="Commentary Required","Commentary Required",IF(ABS(INDIRECT("B.G.TR.2."&amp;AW$75&amp;"!U97")-SUM(AW31,AW35))&lt;=AW$81,"OK","Commentary Required")))</f>
        <v>OK</v>
      </c>
      <c r="AX80" s="169" t="str" cm="1">
        <f t="array" aca="1" ref="AX80" ca="1">IF(AX$76="N/A","OK",IF(AX$76="Commentary Required","Commentary Required",IF(ABS(INDIRECT("B.G.TR.2."&amp;AX$75&amp;"!U97")-SUM(AX31,AX35))&lt;=AX$81,"OK","Commentary Required")))</f>
        <v>OK</v>
      </c>
      <c r="AY80" s="169" t="str" cm="1">
        <f t="array" aca="1" ref="AY80" ca="1">IF(AY$76="N/A","OK",IF(AY$76="Commentary Required","Commentary Required",IF(ABS(INDIRECT("B.G.TR.2."&amp;AY$75&amp;"!U97")-SUM(AY31,AY35))&lt;=AY$81,"OK","Commentary Required")))</f>
        <v>OK</v>
      </c>
      <c r="AZ80" s="169" t="str" cm="1">
        <f t="array" aca="1" ref="AZ80" ca="1">IF(AZ$76="N/A","OK",IF(AZ$76="Commentary Required","Commentary Required",IF(ABS(INDIRECT("B.G.TR.2."&amp;AZ$75&amp;"!U97")-SUM(AZ31,AZ35))&lt;=AZ$81,"OK","Commentary Required")))</f>
        <v>OK</v>
      </c>
      <c r="BA80" s="169" t="str" cm="1">
        <f t="array" aca="1" ref="BA80" ca="1">IF(BA$76="N/A","OK",IF(BA$76="Commentary Required","Commentary Required",IF(ABS(INDIRECT("B.G.TR.2."&amp;BA$75&amp;"!U97")-SUM(BA31,BA35))&lt;=BA$81,"OK","Commentary Required")))</f>
        <v>OK</v>
      </c>
      <c r="BB80" s="169" t="str" cm="1">
        <f t="array" aca="1" ref="BB80" ca="1">IF(BB$76="N/A","OK",IF(BB$76="Commentary Required","Commentary Required",IF(ABS(INDIRECT("B.G.TR.2."&amp;BB$75&amp;"!U97")-SUM(BB31,BB35))&lt;=BB$81,"OK","Commentary Required")))</f>
        <v>OK</v>
      </c>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2" t="str" cm="1">
        <f t="array" aca="1" ref="CB80" ca="1">IF(CB$76="N/A","OK",IF(CB$76="Commentary Required","Commentary Required",IF(ABS(INDIRECT("B.G.TR.2."&amp;CB$75&amp;"!U97")-SUM(CB31:CE31,CB35:CE35))&lt;=CB$81,"OK","Commentary Required")))</f>
        <v>OK</v>
      </c>
      <c r="CC80" s="170"/>
      <c r="CD80" s="170"/>
      <c r="CE80" s="170"/>
      <c r="CF80" s="172" t="str" cm="1">
        <f t="array" aca="1" ref="CF80" ca="1">IF(CF$76="N/A","OK",IF(CF$76="Commentary Required","Commentary Required",IF(ABS(INDIRECT("B.G.TR.2."&amp;CF$75&amp;"!U97")-SUM(CF31:CG31,CF35:CG35))&lt;=CF$81,"OK","Commentary Required")))</f>
        <v>OK</v>
      </c>
      <c r="CG80" s="170"/>
      <c r="CH80" s="172" t="str" cm="1">
        <f t="array" aca="1" ref="CH80" ca="1">IF(CH$76="N/A","OK",IF(CH$76="Commentary Required","Commentary Required",IF(ABS(INDIRECT("B.G.TR.2."&amp;CH$75&amp;"!U97")-SUM(CH31,CH35))&lt;=CH$81,"OK","Commentary Required")))</f>
        <v>OK</v>
      </c>
      <c r="CI80" s="172" t="str" cm="1">
        <f t="array" aca="1" ref="CI80" ca="1">IF(CI$76="N/A","OK",IF(CI$76="Commentary Required","Commentary Required",IF(ABS(INDIRECT("B.G.TR.2."&amp;CI$75&amp;"!U97")-SUM(CI31:CL31,CI35:CL35))&lt;=CI$81,"OK","Commentary Required")))</f>
        <v>OK</v>
      </c>
      <c r="CJ80" s="170"/>
      <c r="CK80" s="170"/>
      <c r="CL80" s="170"/>
      <c r="CM80" s="172" t="str" cm="1">
        <f t="array" aca="1" ref="CM80" ca="1">IF(CM$76="N/A","OK",IF(CM$76="Commentary Required","Commentary Required",IF(ABS(INDIRECT("B.G.TR.2."&amp;CM$75&amp;"!U97")-SUM(CM31,CM35))&lt;=CM$81,"OK","Commentary Required")))</f>
        <v>OK</v>
      </c>
      <c r="CN80" s="172" t="str" cm="1">
        <f t="array" aca="1" ref="CN80" ca="1">IF(CN$76="N/A","OK",IF(CN$76="Commentary Required","Commentary Required",IF(ABS(INDIRECT("B.G.TR.2."&amp;CN$75&amp;"!U97")-SUM(CN31:CP31,CN35:CP35))&lt;=CN$81,"OK","Commentary Required")))</f>
        <v>OK</v>
      </c>
      <c r="CO80" s="170"/>
      <c r="CP80" s="170"/>
      <c r="CQ80" s="172" t="str" cm="1">
        <f t="array" aca="1" ref="CQ80" ca="1">IF(CQ$76="N/A","OK",IF(CQ$76="Commentary Required","Commentary Required",IF(ABS(INDIRECT("B.G.TR.2."&amp;CQ$75&amp;"!U97")-SUM(CQ31,CQ35))&lt;=CQ$81,"OK","Commentary Required")))</f>
        <v>OK</v>
      </c>
      <c r="CR80" s="172" t="str" cm="1">
        <f t="array" aca="1" ref="CR80" ca="1">IF(CR$76="N/A","OK",IF(CR$76="Commentary Required","Commentary Required",IF(ABS(INDIRECT("B.G.TR.2."&amp;CR$75&amp;"!U97")-SUM(CR31,CR35))&lt;=CR$81,"OK","Commentary Required")))</f>
        <v>OK</v>
      </c>
      <c r="CS80" s="172" t="str" cm="1">
        <f t="array" aca="1" ref="CS80" ca="1">IF(CS$76="N/A","OK",IF(CS$76="Commentary Required","Commentary Required",IF(ABS(INDIRECT("B.G.TR.2."&amp;CS$75&amp;"!U97")-SUM(CS31:CT31,CS35:CT35))&lt;=CS$81,"OK","Commentary Required")))</f>
        <v>OK</v>
      </c>
      <c r="CT80" s="170"/>
      <c r="CU80" s="172" t="str" cm="1">
        <f t="array" aca="1" ref="CU80" ca="1">IF(CU$76="N/A","OK",IF(CU$76="Commentary Required","Commentary Required",IF(ABS(INDIRECT("B.G.TR.2."&amp;CU$75&amp;"!U97")-SUM(CU31:CW31,CU35:CW35))&lt;=CU$81,"OK","Commentary Required")))</f>
        <v>OK</v>
      </c>
      <c r="CV80" s="170"/>
      <c r="CW80" s="170"/>
      <c r="CX80" s="172" t="str" cm="1">
        <f t="array" aca="1" ref="CX80" ca="1">IF(CX$76="N/A","OK",IF(CX$76="Commentary Required","Commentary Required",IF(ABS(INDIRECT("B.G.TR.2."&amp;CX$75&amp;"!U97")-SUM(CX31,CX35))&lt;=CX$81,"OK","Commentary Required")))</f>
        <v>OK</v>
      </c>
      <c r="CY80" s="172" t="str" cm="1">
        <f t="array" aca="1" ref="CY80" ca="1">IF(CY$76="N/A","OK",IF(CY$76="Commentary Required","Commentary Required",IF(ABS(INDIRECT("B.G.TR.2."&amp;CY$75&amp;"!U97")-SUM(CY31,CY35))&lt;=CY$81,"OK","Commentary Required")))</f>
        <v>OK</v>
      </c>
      <c r="CZ80" s="172" t="str" cm="1">
        <f t="array" aca="1" ref="CZ80" ca="1">IF(CZ$76="N/A","OK",IF(CZ$76="Commentary Required","Commentary Required",IF(ABS(INDIRECT("B.G.TR.2."&amp;CZ$75&amp;"!U97")-SUM(CZ31:DB31,CZ35:DB35))&lt;=CZ$81,"OK","Commentary Required")))</f>
        <v>OK</v>
      </c>
      <c r="DA80" s="170"/>
      <c r="DB80" s="170"/>
      <c r="DC80" s="170"/>
      <c r="DD80" s="172" t="str" cm="1">
        <f t="array" aca="1" ref="DD80" ca="1">IF(DD$76="N/A","OK",IF(DD$76="Commentary Required","Commentary Required",IF(ABS(INDIRECT("B.G.TR.2."&amp;DD$75&amp;"!U97")-SUM(DD31,DD35))&lt;=DD$81,"OK","Commentary Required")))</f>
        <v>OK</v>
      </c>
      <c r="DE80" s="172" t="str" cm="1">
        <f t="array" aca="1" ref="DE80" ca="1">IF(DE$76="N/A","OK",IF(DE$76="Commentary Required","Commentary Required",IF(ABS(INDIRECT("B.G.TR.2."&amp;DE$75&amp;"!U97")-SUM(DE31,DE35))&lt;=DE$81,"OK","Commentary Required")))</f>
        <v>OK</v>
      </c>
      <c r="DF80" s="172" t="str" cm="1">
        <f t="array" aca="1" ref="DF80" ca="1">IF(DF$76="N/A","OK",IF(DF$76="Commentary Required","Commentary Required",IF(ABS(INDIRECT("B.G.TR.2."&amp;DF$75&amp;"!U97")-SUM(DF31,DF35))&lt;=DF$81,"OK","Commentary Required")))</f>
        <v>OK</v>
      </c>
      <c r="DG80" s="172" t="str" cm="1">
        <f t="array" aca="1" ref="DG80" ca="1">IF(DG$76="N/A","OK",IF(DG$76="Commentary Required","Commentary Required",IF(ABS(INDIRECT("B.G.TR.2."&amp;DG$75&amp;"!U97")-SUM(DG31,DG35))&lt;=DG$81,"OK","Commentary Required")))</f>
        <v>OK</v>
      </c>
      <c r="DH80" s="172" t="str" cm="1">
        <f t="array" aca="1" ref="DH80" ca="1">IF(DH$76="N/A","OK",IF(DH$76="Commentary Required","Commentary Required",IF(ABS(INDIRECT("B.G.TR.2."&amp;DH$75&amp;"!U97")-SUM(DH31,DH35))&lt;=DH$81,"OK","Commentary Required")))</f>
        <v>OK</v>
      </c>
      <c r="DI80" s="172" t="str" cm="1">
        <f t="array" aca="1" ref="DI80" ca="1">IF(DI$76="N/A","OK",IF(DI$76="Commentary Required","Commentary Required",IF(ABS(INDIRECT("B.G.TR.2."&amp;DI$75&amp;"!U97")-SUM(DI31,DI35))&lt;=DI$81,"OK","Commentary Required")))</f>
        <v>OK</v>
      </c>
      <c r="DJ80" s="172" t="str" cm="1">
        <f t="array" aca="1" ref="DJ80" ca="1">IF(DJ$76="N/A","OK",IF(DJ$76="Commentary Required","Commentary Required",IF(ABS(INDIRECT("B.G.TR.2."&amp;DJ$75&amp;"!U97")-SUM(DJ31,DJ35))&lt;=DJ$81,"OK","Commentary Required")))</f>
        <v>OK</v>
      </c>
      <c r="DK80" s="172" t="str" cm="1">
        <f t="array" aca="1" ref="DK80" ca="1">IF(DK$76="N/A","OK",IF(DK$76="Commentary Required","Commentary Required",IF(ABS(INDIRECT("B.G.TR.2."&amp;DK$75&amp;"!U97")-SUM(DK31,DK35))&lt;=DK$81,"OK","Commentary Required")))</f>
        <v>OK</v>
      </c>
      <c r="DL80" s="172" t="str" cm="1">
        <f t="array" aca="1" ref="DL80" ca="1">IF(DL$76="N/A","OK",IF(DL$76="Commentary Required","Commentary Required",IF(ABS(INDIRECT("B.G.TR.2."&amp;DL$75&amp;"!U97")-SUM(DL31,DL35))&lt;=DL$81,"OK","Commentary Required")))</f>
        <v>OK</v>
      </c>
      <c r="DM80" s="172" t="str" cm="1">
        <f t="array" aca="1" ref="DM80" ca="1">IF(DM$76="N/A","OK",IF(DM$76="Commentary Required","Commentary Required",IF(ABS(INDIRECT("B.G.TR.2."&amp;DM$75&amp;"!U97")-SUM(DM31,DM35))&lt;=DM$81,"OK","Commentary Required")))</f>
        <v>OK</v>
      </c>
      <c r="DN80" s="172" t="str" cm="1">
        <f t="array" aca="1" ref="DN80" ca="1">IF(DN$76="N/A","OK",IF(DN$76="Commentary Required","Commentary Required",IF(ABS(INDIRECT("B.G.TR.2."&amp;DN$75&amp;"!U97")-SUM(DN31,DN35))&lt;=DN$81,"OK","Commentary Required")))</f>
        <v>OK</v>
      </c>
      <c r="DO80" s="170"/>
      <c r="DP80" s="172" t="str" cm="1">
        <f t="array" aca="1" ref="DP80" ca="1">IF(DP$76="N/A","OK",IF(DP$76="Commentary Required","Commentary Required",IF(ABS(INDIRECT("B.G.TR.2."&amp;DP$75&amp;"!U97")-SUM(DP31,DP35))&lt;=DP$81,"OK","Commentary Required")))</f>
        <v>OK</v>
      </c>
      <c r="DQ80" s="172" t="str" cm="1">
        <f t="array" aca="1" ref="DQ80" ca="1">IF(DQ$76="N/A","OK",IF(DQ$76="Commentary Required","Commentary Required",IF(ABS(INDIRECT("B.G.TR.2."&amp;DQ$75&amp;"!U97")-SUM(DQ31,DQ35))&lt;=DQ$81,"OK","Commentary Required")))</f>
        <v>OK</v>
      </c>
      <c r="DR80" s="172" t="str" cm="1">
        <f t="array" aca="1" ref="DR80" ca="1">IF(DR$76="N/A","OK",IF(DR$76="Commentary Required","Commentary Required",IF(ABS(INDIRECT("B.G.TR.2."&amp;DR$75&amp;"!U97")-SUM(DR31:DT31,DR35:DT35))&lt;=DR$81,"OK","Commentary Required")))</f>
        <v>OK</v>
      </c>
      <c r="DS80" s="170"/>
      <c r="DT80" s="170"/>
      <c r="DU80" s="172" t="str" cm="1">
        <f t="array" aca="1" ref="DU80" ca="1">IF(DU$76="N/A","OK",IF(DU$76="Commentary Required","Commentary Required",IF(ABS(INDIRECT("B.G.TR.2."&amp;DU$75&amp;"!U97")-SUM(DU31,DU35))&lt;=DU$81,"OK","Commentary Required")))</f>
        <v>OK</v>
      </c>
      <c r="DV80" s="172" t="str" cm="1">
        <f t="array" aca="1" ref="DV80" ca="1">IF(DV$76="N/A","OK",IF(DV$76="Commentary Required","Commentary Required",IF(ABS(INDIRECT("B.G.TR.2."&amp;DV$75&amp;"!U97")-SUM(DV31,DV35))&lt;=DV$81,"OK","Commentary Required")))</f>
        <v>OK</v>
      </c>
      <c r="DW80" s="172" t="str" cm="1">
        <f t="array" aca="1" ref="DW80" ca="1">IF(DW$76="N/A","OK",IF(DW$76="Commentary Required","Commentary Required",IF(ABS(INDIRECT("B.G.TR.2."&amp;DW$75&amp;"!U97")-SUM(DW31,DW35))&lt;=DW$81,"OK","Commentary Required")))</f>
        <v>OK</v>
      </c>
      <c r="DX80" s="172" t="str" cm="1">
        <f t="array" aca="1" ref="DX80" ca="1">IF(DX$76="N/A","OK",IF(DX$76="Commentary Required","Commentary Required",IF(ABS(INDIRECT("B.G.TR.2."&amp;DX$75&amp;"!U97")-SUM(DX31,DX35))&lt;=DX$81,"OK","Commentary Required")))</f>
        <v>OK</v>
      </c>
      <c r="DY80" s="172" t="str" cm="1">
        <f t="array" aca="1" ref="DY80" ca="1">IF(DY$76="N/A","OK",IF(DY$76="Commentary Required","Commentary Required",IF(ABS(INDIRECT("B.G.TR.2."&amp;DY$75&amp;"!U97")-SUM(DY31,DY35))&lt;=DY$81,"OK","Commentary Required")))</f>
        <v>OK</v>
      </c>
      <c r="DZ80" s="172" t="str" cm="1">
        <f t="array" aca="1" ref="DZ80" ca="1">IF(DZ$76="N/A","OK",IF(DZ$76="Commentary Required","Commentary Required",IF(ABS(INDIRECT("B.G.TR.2."&amp;DZ$75&amp;"!U97")-SUM(DZ31,DZ35))&lt;=DZ$81,"OK","Commentary Required")))</f>
        <v>OK</v>
      </c>
      <c r="EA80" s="170"/>
      <c r="EB80" s="170"/>
      <c r="EC80" s="170"/>
      <c r="ED80" s="170"/>
      <c r="EE80" s="170"/>
      <c r="EF80" s="170"/>
      <c r="EG80" s="170"/>
      <c r="EH80" s="170"/>
      <c r="EI80" s="170"/>
      <c r="EJ80" s="170"/>
      <c r="EK80" s="170"/>
      <c r="EL80" s="170"/>
      <c r="EM80" s="170"/>
      <c r="EN80" s="170"/>
      <c r="EO80" s="170"/>
      <c r="EP80" s="170"/>
      <c r="EQ80" s="170"/>
      <c r="ER80" s="170"/>
      <c r="ES80" s="170"/>
      <c r="ET80" s="170"/>
      <c r="EU80" s="170"/>
      <c r="EV80" s="170"/>
      <c r="EW80" s="170"/>
      <c r="EX80" s="170"/>
      <c r="EY80" s="170"/>
      <c r="EZ80" s="170"/>
    </row>
    <row r="81" spans="2:156" ht="14.65" customHeight="1">
      <c r="B81" s="636" t="s">
        <v>383</v>
      </c>
      <c r="C81" s="173"/>
      <c r="D81" s="136">
        <v>1</v>
      </c>
      <c r="E81" s="167"/>
      <c r="F81" s="167"/>
      <c r="G81" s="167"/>
      <c r="H81" s="136">
        <v>1</v>
      </c>
      <c r="I81" s="168"/>
      <c r="J81" s="136">
        <v>1</v>
      </c>
      <c r="K81" s="136">
        <v>1</v>
      </c>
      <c r="L81" s="167"/>
      <c r="M81" s="167"/>
      <c r="N81" s="167"/>
      <c r="O81" s="136">
        <v>1</v>
      </c>
      <c r="P81" s="136">
        <v>1</v>
      </c>
      <c r="Q81" s="168"/>
      <c r="R81" s="168"/>
      <c r="S81" s="136">
        <v>1</v>
      </c>
      <c r="T81" s="136">
        <v>1</v>
      </c>
      <c r="U81" s="136">
        <v>1</v>
      </c>
      <c r="V81" s="168"/>
      <c r="W81" s="136">
        <v>1</v>
      </c>
      <c r="X81" s="168"/>
      <c r="Y81" s="168"/>
      <c r="Z81" s="136">
        <v>1</v>
      </c>
      <c r="AA81" s="136">
        <v>1</v>
      </c>
      <c r="AB81" s="136">
        <v>1</v>
      </c>
      <c r="AC81" s="167"/>
      <c r="AD81" s="167"/>
      <c r="AE81" s="167"/>
      <c r="AF81" s="136">
        <v>1</v>
      </c>
      <c r="AG81" s="136">
        <v>1</v>
      </c>
      <c r="AH81" s="136">
        <v>1</v>
      </c>
      <c r="AI81" s="136">
        <v>1</v>
      </c>
      <c r="AJ81" s="136">
        <v>1</v>
      </c>
      <c r="AK81" s="136">
        <v>1</v>
      </c>
      <c r="AL81" s="136">
        <v>1</v>
      </c>
      <c r="AM81" s="136">
        <v>1</v>
      </c>
      <c r="AN81" s="136">
        <v>1</v>
      </c>
      <c r="AO81" s="136">
        <v>1</v>
      </c>
      <c r="AP81" s="136">
        <v>1</v>
      </c>
      <c r="AQ81" s="168"/>
      <c r="AR81" s="136">
        <v>1</v>
      </c>
      <c r="AS81" s="136">
        <v>1</v>
      </c>
      <c r="AT81" s="136">
        <v>1</v>
      </c>
      <c r="AU81" s="168"/>
      <c r="AV81" s="168"/>
      <c r="AW81" s="136">
        <v>1</v>
      </c>
      <c r="AX81" s="136">
        <v>1</v>
      </c>
      <c r="AY81" s="136">
        <v>1</v>
      </c>
      <c r="AZ81" s="136">
        <v>1</v>
      </c>
      <c r="BA81" s="136">
        <v>1</v>
      </c>
      <c r="BB81" s="136">
        <v>1</v>
      </c>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74">
        <v>1</v>
      </c>
      <c r="CC81" s="167"/>
      <c r="CD81" s="167"/>
      <c r="CE81" s="167"/>
      <c r="CF81" s="174">
        <v>1</v>
      </c>
      <c r="CG81" s="167"/>
      <c r="CH81" s="174">
        <v>1</v>
      </c>
      <c r="CI81" s="174">
        <v>1</v>
      </c>
      <c r="CJ81" s="167"/>
      <c r="CK81" s="167"/>
      <c r="CL81" s="167"/>
      <c r="CM81" s="174">
        <v>1</v>
      </c>
      <c r="CN81" s="174">
        <v>1</v>
      </c>
      <c r="CO81" s="167"/>
      <c r="CP81" s="167"/>
      <c r="CQ81" s="174">
        <v>1</v>
      </c>
      <c r="CR81" s="174">
        <v>1</v>
      </c>
      <c r="CS81" s="174">
        <v>1</v>
      </c>
      <c r="CT81" s="167"/>
      <c r="CU81" s="174">
        <v>1</v>
      </c>
      <c r="CV81" s="167"/>
      <c r="CW81" s="167"/>
      <c r="CX81" s="174">
        <v>1</v>
      </c>
      <c r="CY81" s="174">
        <v>1</v>
      </c>
      <c r="CZ81" s="174">
        <v>1</v>
      </c>
      <c r="DA81" s="167"/>
      <c r="DB81" s="167"/>
      <c r="DC81" s="167"/>
      <c r="DD81" s="174">
        <v>1</v>
      </c>
      <c r="DE81" s="174">
        <v>1</v>
      </c>
      <c r="DF81" s="174">
        <v>1</v>
      </c>
      <c r="DG81" s="174">
        <v>1</v>
      </c>
      <c r="DH81" s="174">
        <v>1</v>
      </c>
      <c r="DI81" s="174">
        <v>1</v>
      </c>
      <c r="DJ81" s="174">
        <v>1</v>
      </c>
      <c r="DK81" s="174">
        <v>1</v>
      </c>
      <c r="DL81" s="174">
        <v>1</v>
      </c>
      <c r="DM81" s="174">
        <v>1</v>
      </c>
      <c r="DN81" s="174">
        <v>1</v>
      </c>
      <c r="DO81" s="167"/>
      <c r="DP81" s="174">
        <v>1</v>
      </c>
      <c r="DQ81" s="174">
        <v>1</v>
      </c>
      <c r="DR81" s="174">
        <v>1</v>
      </c>
      <c r="DS81" s="167"/>
      <c r="DT81" s="167"/>
      <c r="DU81" s="174">
        <v>1</v>
      </c>
      <c r="DV81" s="174">
        <v>1</v>
      </c>
      <c r="DW81" s="174">
        <v>1</v>
      </c>
      <c r="DX81" s="174">
        <v>1</v>
      </c>
      <c r="DY81" s="174">
        <v>1</v>
      </c>
      <c r="DZ81" s="174">
        <v>1</v>
      </c>
      <c r="EA81" s="167"/>
      <c r="EB81" s="167"/>
      <c r="EC81" s="167"/>
      <c r="ED81" s="167"/>
      <c r="EE81" s="167"/>
      <c r="EF81" s="167"/>
      <c r="EG81" s="167"/>
      <c r="EH81" s="167"/>
      <c r="EI81" s="167"/>
      <c r="EJ81" s="167"/>
      <c r="EK81" s="167"/>
      <c r="EL81" s="167"/>
      <c r="EM81" s="167"/>
      <c r="EN81" s="167"/>
      <c r="EO81" s="167"/>
      <c r="EP81" s="167"/>
      <c r="EQ81" s="167"/>
      <c r="ER81" s="167"/>
      <c r="ES81" s="167"/>
      <c r="ET81" s="167"/>
      <c r="EU81" s="167"/>
      <c r="EV81" s="167"/>
      <c r="EW81" s="167"/>
      <c r="EX81" s="167"/>
      <c r="EY81" s="167"/>
      <c r="EZ81" s="167"/>
    </row>
    <row r="82" spans="2:156" ht="14.65" customHeight="1">
      <c r="B82" s="636" t="s">
        <v>384</v>
      </c>
      <c r="C82" s="175"/>
      <c r="D82" s="651"/>
      <c r="E82" s="176"/>
      <c r="F82" s="176"/>
      <c r="G82" s="176"/>
      <c r="H82" s="651"/>
      <c r="I82" s="177"/>
      <c r="J82" s="651"/>
      <c r="K82" s="651"/>
      <c r="L82" s="176"/>
      <c r="M82" s="176"/>
      <c r="N82" s="176"/>
      <c r="O82" s="651"/>
      <c r="P82" s="651"/>
      <c r="Q82" s="177"/>
      <c r="R82" s="177"/>
      <c r="S82" s="651"/>
      <c r="T82" s="651"/>
      <c r="U82" s="651"/>
      <c r="V82" s="177"/>
      <c r="W82" s="651"/>
      <c r="X82" s="177"/>
      <c r="Y82" s="177"/>
      <c r="Z82" s="651"/>
      <c r="AA82" s="651"/>
      <c r="AB82" s="651"/>
      <c r="AC82" s="176"/>
      <c r="AD82" s="176"/>
      <c r="AE82" s="176"/>
      <c r="AF82" s="651"/>
      <c r="AG82" s="651"/>
      <c r="AH82" s="651"/>
      <c r="AI82" s="651"/>
      <c r="AJ82" s="651"/>
      <c r="AK82" s="651"/>
      <c r="AL82" s="651"/>
      <c r="AM82" s="651"/>
      <c r="AN82" s="651"/>
      <c r="AO82" s="651"/>
      <c r="AP82" s="651"/>
      <c r="AQ82" s="177"/>
      <c r="AR82" s="651"/>
      <c r="AS82" s="651"/>
      <c r="AT82" s="651"/>
      <c r="AU82" s="177"/>
      <c r="AV82" s="177"/>
      <c r="AW82" s="651"/>
      <c r="AX82" s="651"/>
      <c r="AY82" s="651"/>
      <c r="AZ82" s="651"/>
      <c r="BA82" s="651"/>
      <c r="BB82" s="651"/>
      <c r="BC82" s="176"/>
      <c r="BD82" s="176"/>
      <c r="BE82" s="176"/>
      <c r="BF82" s="176"/>
      <c r="BG82" s="176"/>
      <c r="BH82" s="176"/>
      <c r="BI82" s="176"/>
      <c r="BJ82" s="176"/>
      <c r="BK82" s="176"/>
      <c r="BL82" s="176"/>
      <c r="BM82" s="176"/>
      <c r="BN82" s="176"/>
      <c r="BO82" s="176"/>
      <c r="BP82" s="176"/>
      <c r="BQ82" s="176"/>
      <c r="BR82" s="176"/>
      <c r="BS82" s="176"/>
      <c r="BT82" s="176"/>
      <c r="BU82" s="176"/>
      <c r="BV82" s="176"/>
      <c r="BW82" s="176"/>
      <c r="BX82" s="176"/>
      <c r="BY82" s="176"/>
      <c r="BZ82" s="176"/>
      <c r="CA82" s="176"/>
      <c r="CB82" s="652"/>
      <c r="CC82" s="176"/>
      <c r="CD82" s="176"/>
      <c r="CE82" s="176"/>
      <c r="CF82" s="652"/>
      <c r="CG82" s="176"/>
      <c r="CH82" s="652"/>
      <c r="CI82" s="652"/>
      <c r="CJ82" s="176"/>
      <c r="CK82" s="176"/>
      <c r="CL82" s="176"/>
      <c r="CM82" s="652"/>
      <c r="CN82" s="652"/>
      <c r="CO82" s="176"/>
      <c r="CP82" s="176"/>
      <c r="CQ82" s="652"/>
      <c r="CR82" s="652"/>
      <c r="CS82" s="652"/>
      <c r="CT82" s="176"/>
      <c r="CU82" s="652"/>
      <c r="CV82" s="176"/>
      <c r="CW82" s="176"/>
      <c r="CX82" s="652"/>
      <c r="CY82" s="652"/>
      <c r="CZ82" s="652"/>
      <c r="DA82" s="176"/>
      <c r="DB82" s="176"/>
      <c r="DC82" s="176"/>
      <c r="DD82" s="652"/>
      <c r="DE82" s="652"/>
      <c r="DF82" s="652"/>
      <c r="DG82" s="652"/>
      <c r="DH82" s="652"/>
      <c r="DI82" s="652"/>
      <c r="DJ82" s="652"/>
      <c r="DK82" s="652"/>
      <c r="DL82" s="652"/>
      <c r="DM82" s="652"/>
      <c r="DN82" s="652"/>
      <c r="DO82" s="176"/>
      <c r="DP82" s="652"/>
      <c r="DQ82" s="652"/>
      <c r="DR82" s="652"/>
      <c r="DS82" s="176"/>
      <c r="DT82" s="176"/>
      <c r="DU82" s="652"/>
      <c r="DV82" s="652"/>
      <c r="DW82" s="652"/>
      <c r="DX82" s="652"/>
      <c r="DY82" s="652"/>
      <c r="DZ82" s="652"/>
      <c r="EA82" s="176"/>
      <c r="EB82" s="176"/>
      <c r="EC82" s="176"/>
      <c r="ED82" s="176"/>
      <c r="EE82" s="176"/>
      <c r="EF82" s="176"/>
      <c r="EG82" s="176"/>
      <c r="EH82" s="176"/>
      <c r="EI82" s="176"/>
      <c r="EJ82" s="176"/>
      <c r="EK82" s="176"/>
      <c r="EL82" s="176"/>
      <c r="EM82" s="176"/>
      <c r="EN82" s="176"/>
      <c r="EO82" s="176"/>
      <c r="EP82" s="176"/>
      <c r="EQ82" s="176"/>
      <c r="ER82" s="176"/>
      <c r="ES82" s="176"/>
      <c r="ET82" s="176"/>
      <c r="EU82" s="176"/>
      <c r="EV82" s="176"/>
      <c r="EW82" s="176"/>
      <c r="EX82" s="176"/>
      <c r="EY82" s="176"/>
      <c r="EZ82" s="176"/>
    </row>
    <row r="83" spans="2:156" ht="14.65" customHeight="1">
      <c r="B83" s="105"/>
      <c r="D83" s="105"/>
    </row>
    <row r="84" spans="2:156" ht="14.65" customHeight="1">
      <c r="B84" s="105" t="s">
        <v>1457</v>
      </c>
      <c r="C84" s="105"/>
      <c r="D84" s="105"/>
    </row>
    <row r="85" spans="2:156" ht="14.65" customHeight="1">
      <c r="B85" s="636" t="s">
        <v>1333</v>
      </c>
      <c r="C85" s="637"/>
      <c r="D85" s="136" t="str">
        <f>IF(COUNTIFS(D18:EZ18,"&gt;0")&gt;0,"Commentary Required","OK")</f>
        <v>OK</v>
      </c>
    </row>
    <row r="86" spans="2:156" ht="14.65" customHeight="1">
      <c r="B86" s="636" t="s">
        <v>1335</v>
      </c>
      <c r="C86" s="637"/>
      <c r="D86" s="136" t="str">
        <f>IF(COUNTIFS(D20:EZ20,"&gt;0")&gt;0,"Commentary Required","OK")</f>
        <v>OK</v>
      </c>
    </row>
    <row r="87" spans="2:156" ht="14.65" customHeight="1">
      <c r="B87" s="636" t="s">
        <v>1341</v>
      </c>
      <c r="C87" s="637"/>
      <c r="D87" s="136" t="str">
        <f>IF(COUNTIFS(D32:EZ32,"&gt;0")&gt;0,"Commentary Required","OK")</f>
        <v>OK</v>
      </c>
    </row>
    <row r="88" spans="2:156" ht="14.65" customHeight="1">
      <c r="B88" s="636" t="s">
        <v>1342</v>
      </c>
      <c r="C88" s="637"/>
      <c r="D88" s="136" t="str">
        <f>IF(COUNTIFS(D33:EZ33,"&gt;0")&gt;0,"Commentary Required","OK")</f>
        <v>OK</v>
      </c>
    </row>
    <row r="89" spans="2:156" ht="14.65" customHeight="1">
      <c r="B89" s="636" t="s">
        <v>1344</v>
      </c>
      <c r="C89" s="637"/>
      <c r="D89" s="136" t="str">
        <f>IF(COUNTIFS(D35:EZ35,"&gt;0")&gt;0,"Commentary Required","OK")</f>
        <v>OK</v>
      </c>
    </row>
    <row r="90" spans="2:156" ht="14.65" customHeight="1">
      <c r="B90" s="1" t="s">
        <v>1349</v>
      </c>
      <c r="C90" s="637"/>
      <c r="D90" s="136" t="str">
        <f>IF(COUNTIFS(D40:EZ40,"&gt;0")&gt;0,"Commentary Required","OK")</f>
        <v>OK</v>
      </c>
    </row>
    <row r="91" spans="2:156" ht="14.65" customHeight="1">
      <c r="B91" s="636" t="s">
        <v>384</v>
      </c>
      <c r="C91" s="637"/>
      <c r="D91" s="651"/>
    </row>
    <row r="92" spans="2:156" ht="14.65" customHeight="1">
      <c r="B92" s="105"/>
      <c r="D92" s="105"/>
    </row>
    <row r="93" spans="2:156" ht="14.65" customHeight="1">
      <c r="B93" s="653" t="s">
        <v>1458</v>
      </c>
      <c r="C93" s="637"/>
      <c r="D93" s="136" t="str">
        <f>IF(COUNTIFS(D22:AE22,"",D17:AE17,"&gt;0")+COUNTIFS(D22:AE22,0,D17:AE17,"&gt;0")+COUNTIFS(CB22:DC22,"",CB17:DC17,"&gt;0")+COUNTIFS(CB22:DC22,0,CB17:DC17,"&gt;0")&gt;=D94,"Commentary Required","OK")</f>
        <v>OK</v>
      </c>
    </row>
    <row r="94" spans="2:156" ht="14.65" customHeight="1">
      <c r="B94" s="636" t="s">
        <v>383</v>
      </c>
      <c r="C94" s="173"/>
      <c r="D94" s="136">
        <v>1</v>
      </c>
    </row>
    <row r="95" spans="2:156" ht="14.65" customHeight="1">
      <c r="B95" s="636" t="s">
        <v>384</v>
      </c>
      <c r="C95" s="637"/>
      <c r="D95" s="651"/>
    </row>
    <row r="96" spans="2:156" ht="14.65" customHeight="1">
      <c r="C96" s="88"/>
    </row>
    <row r="97" spans="2:4" ht="14.65" customHeight="1">
      <c r="B97" s="654" t="s">
        <v>1459</v>
      </c>
      <c r="C97" s="174" t="str">
        <f>IF(AND('B.G.R.1 GI Results (Total)'!$C$6 = "Reinsurer",COUNTIFS($EZ$16:$EZ$72,0)&lt;&gt;33),"Error","OK")</f>
        <v>OK</v>
      </c>
    </row>
    <row r="98" spans="2:4" ht="12.75" customHeight="1">
      <c r="C98" s="88"/>
    </row>
    <row r="99" spans="2:4" ht="12.75" customHeight="1">
      <c r="C99" s="88"/>
    </row>
    <row r="100" spans="2:4" ht="12.75" customHeight="1">
      <c r="C100" s="88"/>
    </row>
    <row r="101" spans="2:4" ht="12.75" customHeight="1">
      <c r="C101" s="88"/>
    </row>
    <row r="102" spans="2:4" ht="12.75" customHeight="1">
      <c r="C102" s="88"/>
    </row>
    <row r="103" spans="2:4" ht="12.75" customHeight="1">
      <c r="C103" s="88"/>
    </row>
    <row r="105" spans="2:4" ht="12.75" customHeight="1">
      <c r="C105" s="88"/>
      <c r="D105" s="111"/>
    </row>
    <row r="106" spans="2:4" ht="12.75" customHeight="1">
      <c r="C106" s="88"/>
      <c r="D106" s="111"/>
    </row>
    <row r="107" spans="2:4" ht="12.75" customHeight="1">
      <c r="C107" s="88"/>
      <c r="D107" s="111"/>
    </row>
    <row r="108" spans="2:4" ht="12.75" customHeight="1">
      <c r="C108" s="88"/>
      <c r="D108" s="111"/>
    </row>
    <row r="109" spans="2:4" ht="12.75" customHeight="1">
      <c r="C109" s="88"/>
      <c r="D109" s="111"/>
    </row>
    <row r="110" spans="2:4" ht="12.75" customHeight="1">
      <c r="C110" s="88"/>
      <c r="D110" s="111"/>
    </row>
    <row r="111" spans="2:4" ht="12.75" customHeight="1">
      <c r="C111" s="88"/>
      <c r="D111" s="111"/>
    </row>
    <row r="112" spans="2:4" ht="12.75" customHeight="1">
      <c r="C112" s="88"/>
      <c r="D112" s="111"/>
    </row>
    <row r="113" spans="3:4" ht="12.75" customHeight="1">
      <c r="C113" s="88"/>
      <c r="D113" s="111"/>
    </row>
    <row r="114" spans="3:4" ht="12.75" customHeight="1">
      <c r="C114" s="88"/>
      <c r="D114" s="111"/>
    </row>
    <row r="115" spans="3:4" ht="12.75" customHeight="1">
      <c r="C115" s="88"/>
      <c r="D115" s="111"/>
    </row>
    <row r="116" spans="3:4" ht="12.75" customHeight="1">
      <c r="C116" s="88"/>
      <c r="D116" s="111"/>
    </row>
    <row r="117" spans="3:4" ht="12.75" customHeight="1">
      <c r="C117" s="88"/>
      <c r="D117" s="111"/>
    </row>
    <row r="118" spans="3:4" ht="12.75" customHeight="1">
      <c r="C118" s="88"/>
      <c r="D118" s="111"/>
    </row>
    <row r="119" spans="3:4" ht="12.75" customHeight="1">
      <c r="C119" s="88"/>
      <c r="D119" s="111"/>
    </row>
    <row r="120" spans="3:4" ht="12.75" customHeight="1">
      <c r="C120" s="88"/>
      <c r="D120" s="111"/>
    </row>
    <row r="121" spans="3:4" ht="12.75" customHeight="1">
      <c r="C121" s="88"/>
      <c r="D121" s="111"/>
    </row>
    <row r="122" spans="3:4" ht="12.75" customHeight="1">
      <c r="C122" s="88"/>
      <c r="D122" s="111"/>
    </row>
    <row r="123" spans="3:4" ht="12.75" customHeight="1">
      <c r="C123" s="88"/>
      <c r="D123" s="111"/>
    </row>
    <row r="124" spans="3:4" ht="12.75" customHeight="1">
      <c r="C124" s="88"/>
      <c r="D124" s="111"/>
    </row>
    <row r="125" spans="3:4" ht="12.75" customHeight="1">
      <c r="C125" s="88"/>
      <c r="D125" s="111"/>
    </row>
    <row r="126" spans="3:4" ht="12.75" customHeight="1">
      <c r="C126" s="88"/>
      <c r="D126" s="111"/>
    </row>
    <row r="127" spans="3:4" ht="12.75" customHeight="1">
      <c r="C127" s="88"/>
      <c r="D127" s="111"/>
    </row>
    <row r="128" spans="3:4" ht="12.75" customHeight="1">
      <c r="C128" s="88"/>
      <c r="D128" s="111"/>
    </row>
    <row r="129" spans="3:4" ht="12.75" customHeight="1">
      <c r="C129" s="88"/>
      <c r="D129" s="111"/>
    </row>
    <row r="130" spans="3:4" ht="12.75" customHeight="1">
      <c r="C130" s="88"/>
      <c r="D130" s="111"/>
    </row>
    <row r="131" spans="3:4" ht="12.75" customHeight="1">
      <c r="C131" s="88"/>
      <c r="D131" s="111"/>
    </row>
    <row r="132" spans="3:4" ht="12.75" customHeight="1">
      <c r="C132" s="88"/>
      <c r="D132" s="111"/>
    </row>
    <row r="133" spans="3:4" ht="12.75" customHeight="1">
      <c r="C133" s="88"/>
      <c r="D133" s="111"/>
    </row>
    <row r="134" spans="3:4" ht="12.75" customHeight="1">
      <c r="C134" s="88"/>
      <c r="D134" s="111"/>
    </row>
    <row r="135" spans="3:4" ht="12.75" customHeight="1">
      <c r="C135" s="88"/>
      <c r="D135" s="111"/>
    </row>
    <row r="136" spans="3:4" ht="12.75" customHeight="1">
      <c r="C136" s="88"/>
      <c r="D136" s="111"/>
    </row>
    <row r="137" spans="3:4" ht="12.75" customHeight="1">
      <c r="C137" s="88"/>
      <c r="D137" s="111"/>
    </row>
    <row r="138" spans="3:4" ht="12.75" customHeight="1">
      <c r="C138" s="88"/>
      <c r="D138" s="111"/>
    </row>
    <row r="139" spans="3:4" ht="12.75" customHeight="1">
      <c r="C139" s="88"/>
      <c r="D139" s="111"/>
    </row>
    <row r="140" spans="3:4" ht="12.75" customHeight="1">
      <c r="C140" s="88"/>
      <c r="D140" s="111"/>
    </row>
    <row r="141" spans="3:4" ht="12.75" customHeight="1">
      <c r="C141" s="88"/>
      <c r="D141" s="111"/>
    </row>
    <row r="142" spans="3:4" ht="12.75" customHeight="1">
      <c r="C142" s="88"/>
      <c r="D142" s="111"/>
    </row>
    <row r="143" spans="3:4" ht="12.75" customHeight="1">
      <c r="C143" s="88"/>
      <c r="D143" s="111"/>
    </row>
    <row r="144" spans="3:4" ht="12.75" customHeight="1">
      <c r="C144" s="88"/>
      <c r="D144" s="111"/>
    </row>
    <row r="145" spans="3:4" ht="12.75" customHeight="1">
      <c r="C145" s="88"/>
      <c r="D145" s="111"/>
    </row>
    <row r="146" spans="3:4" ht="12.75" customHeight="1">
      <c r="C146" s="88"/>
      <c r="D146" s="111"/>
    </row>
    <row r="147" spans="3:4">
      <c r="C147" s="88"/>
      <c r="D147" s="111"/>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phoneticPr fontId="46" type="noConversion"/>
  <conditionalFormatting sqref="C97">
    <cfRule type="cellIs" dxfId="79" priority="1" operator="equal">
      <formula>"OK"</formula>
    </cfRule>
    <cfRule type="expression" dxfId="78" priority="2">
      <formula>OR(C97="Error",C97="ERROR")</formula>
    </cfRule>
    <cfRule type="cellIs" dxfId="77" priority="3" operator="equal">
      <formula>"Commentary Required"</formula>
    </cfRule>
  </conditionalFormatting>
  <conditionalFormatting sqref="C76:EZ80">
    <cfRule type="cellIs" dxfId="76" priority="4" operator="equal">
      <formula>"OK"</formula>
    </cfRule>
    <cfRule type="expression" dxfId="75" priority="5">
      <formula>OR(C76="Error",C76="ERROR")</formula>
    </cfRule>
    <cfRule type="cellIs" dxfId="74" priority="6" operator="equal">
      <formula>"Commentary Required"</formula>
    </cfRule>
  </conditionalFormatting>
  <conditionalFormatting sqref="D85:D90">
    <cfRule type="cellIs" dxfId="73" priority="10" operator="equal">
      <formula>"OK"</formula>
    </cfRule>
    <cfRule type="cellIs" dxfId="72" priority="11" operator="equal">
      <formula>"Commentary Required"</formula>
    </cfRule>
  </conditionalFormatting>
  <conditionalFormatting sqref="D93">
    <cfRule type="cellIs" dxfId="71" priority="7" operator="equal">
      <formula>"OK"</formula>
    </cfRule>
    <cfRule type="expression" dxfId="70" priority="8">
      <formula>OR(D93="Error",D93="ERROR")</formula>
    </cfRule>
    <cfRule type="cellIs" dxfId="69" priority="9" operator="equal">
      <formula>"Commentary Required"</formula>
    </cfRule>
  </conditionalFormatting>
  <dataValidations count="2">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00000000-0002-0000-1D00-000000000000}">
      <formula1>-99999999999</formula1>
      <formula2>99999999999</formula2>
    </dataValidation>
    <dataValidation type="whole" allowBlank="1" showInputMessage="1" showErrorMessage="1" sqref="C7:D7" xr:uid="{00000000-0002-0000-1D00-000001000000}">
      <formula1>1900</formula1>
      <formula2>2500</formula2>
    </dataValidation>
  </dataValidations>
  <pageMargins left="0.7" right="0.7" top="0.75" bottom="0.75" header="0.3" footer="0.3"/>
  <pageSetup paperSize="8" scale="34" fitToWidth="6" orientation="landscape" r:id="rId1"/>
  <colBreaks count="2" manualBreakCount="2">
    <brk id="90"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2000000}">
          <x14:formula1>
            <xm:f>DropDownList!$E$10:$P$10</xm:f>
          </x14:formula1>
          <xm:sqref>D6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pageSetUpPr autoPageBreaks="0" fitToPage="1"/>
  </sheetPr>
  <dimension ref="A1:KZ143"/>
  <sheetViews>
    <sheetView showGridLines="0" topLeftCell="B1" zoomScaleNormal="100" workbookViewId="0">
      <selection activeCell="B1" sqref="B1"/>
    </sheetView>
  </sheetViews>
  <sheetFormatPr defaultColWidth="8.42578125" defaultRowHeight="12.75"/>
  <cols>
    <col min="1" max="1" width="2.42578125" style="88" hidden="1" customWidth="1"/>
    <col min="2" max="2" width="78.42578125" style="88" customWidth="1"/>
    <col min="3" max="3" width="23.42578125" style="111" customWidth="1"/>
    <col min="4" max="100" width="20.42578125" style="88" customWidth="1"/>
    <col min="101" max="101" width="20.42578125" style="88" customWidth="1" collapsed="1"/>
    <col min="102" max="156" width="20.42578125" style="88" customWidth="1"/>
    <col min="157" max="157" width="3.42578125" style="88" customWidth="1"/>
    <col min="158" max="312" width="8.42578125" style="88" customWidth="1"/>
    <col min="313" max="16384" width="8.42578125" style="88"/>
  </cols>
  <sheetData>
    <row r="1" spans="2:312" s="107" customFormat="1" ht="17.25" customHeight="1">
      <c r="B1" s="108" t="s">
        <v>1460</v>
      </c>
      <c r="C1" s="612"/>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row>
    <row r="2" spans="2:312" s="107" customFormat="1" ht="15" customHeight="1">
      <c r="B2" s="613" t="s">
        <v>174</v>
      </c>
      <c r="C2" s="614"/>
      <c r="D2" s="36"/>
      <c r="E2" s="36"/>
      <c r="F2" s="36"/>
      <c r="G2" s="36"/>
      <c r="H2" s="36"/>
      <c r="I2" s="36"/>
      <c r="J2" s="36"/>
      <c r="K2" s="36"/>
      <c r="L2" s="36"/>
      <c r="M2" s="36"/>
      <c r="N2" s="36"/>
      <c r="O2" s="36"/>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88"/>
      <c r="AR2" s="92"/>
      <c r="AS2" s="92"/>
      <c r="AT2" s="92"/>
      <c r="AU2" s="92"/>
      <c r="AV2" s="92"/>
      <c r="AW2" s="92"/>
      <c r="AX2" s="92"/>
      <c r="AY2" s="92"/>
      <c r="AZ2" s="92"/>
      <c r="BA2" s="92"/>
      <c r="BB2" s="92"/>
      <c r="BC2" s="88"/>
      <c r="BD2" s="92"/>
      <c r="BE2" s="92"/>
      <c r="BF2" s="92"/>
      <c r="BG2" s="92"/>
      <c r="BH2" s="92"/>
      <c r="BI2" s="92"/>
      <c r="BJ2" s="92"/>
      <c r="BK2" s="92"/>
      <c r="BL2" s="92"/>
      <c r="BM2" s="92"/>
      <c r="BN2" s="92"/>
      <c r="BO2" s="88"/>
      <c r="BP2" s="92"/>
      <c r="BQ2" s="92"/>
      <c r="BR2" s="92"/>
      <c r="BS2" s="92"/>
      <c r="BT2" s="92"/>
      <c r="BU2" s="92"/>
      <c r="BV2" s="92"/>
      <c r="BW2" s="92"/>
      <c r="BX2" s="92"/>
      <c r="BY2" s="92"/>
      <c r="BZ2" s="92"/>
      <c r="CA2" s="88"/>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178"/>
    </row>
    <row r="3" spans="2:312" s="107" customFormat="1" ht="15" customHeight="1">
      <c r="B3" s="613" t="s">
        <v>175</v>
      </c>
      <c r="C3" s="616"/>
      <c r="D3" s="36"/>
      <c r="E3" s="36"/>
      <c r="F3" s="36"/>
      <c r="G3" s="36"/>
      <c r="H3" s="36"/>
      <c r="I3" s="36"/>
      <c r="J3" s="36"/>
      <c r="K3" s="36"/>
      <c r="L3" s="36"/>
      <c r="M3" s="36"/>
      <c r="N3" s="36"/>
      <c r="O3" s="36"/>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88"/>
      <c r="AR3" s="92"/>
      <c r="AS3" s="92"/>
      <c r="AT3" s="92"/>
      <c r="AU3" s="92"/>
      <c r="AV3" s="92"/>
      <c r="AW3" s="92"/>
      <c r="AX3" s="92"/>
      <c r="AY3" s="92"/>
      <c r="AZ3" s="92"/>
      <c r="BA3" s="92"/>
      <c r="BB3" s="92"/>
      <c r="BC3" s="88"/>
      <c r="BD3" s="92"/>
      <c r="BE3" s="92"/>
      <c r="BF3" s="92"/>
      <c r="BG3" s="92"/>
      <c r="BH3" s="92"/>
      <c r="BI3" s="92"/>
      <c r="BJ3" s="92"/>
      <c r="BK3" s="92"/>
      <c r="BL3" s="92"/>
      <c r="BM3" s="92"/>
      <c r="BN3" s="92"/>
      <c r="BO3" s="88"/>
      <c r="BP3" s="92"/>
      <c r="BQ3" s="92"/>
      <c r="BR3" s="92"/>
      <c r="BS3" s="92"/>
      <c r="BT3" s="92"/>
      <c r="BU3" s="92"/>
      <c r="BV3" s="92"/>
      <c r="BW3" s="92"/>
      <c r="BX3" s="92"/>
      <c r="BY3" s="92"/>
      <c r="BZ3" s="92"/>
      <c r="CA3" s="88"/>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row>
    <row r="4" spans="2:312" s="107" customFormat="1" ht="15" customHeight="1">
      <c r="B4" s="613" t="s">
        <v>176</v>
      </c>
      <c r="C4" s="614"/>
      <c r="D4" s="36"/>
      <c r="E4" s="36"/>
      <c r="F4" s="36"/>
      <c r="G4" s="36"/>
      <c r="H4" s="36"/>
      <c r="I4" s="36"/>
      <c r="J4" s="36"/>
      <c r="K4" s="36"/>
      <c r="L4" s="36"/>
      <c r="M4" s="36"/>
      <c r="N4" s="36"/>
      <c r="O4" s="36"/>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88"/>
      <c r="AR4" s="92"/>
      <c r="AS4" s="92"/>
      <c r="AT4" s="92"/>
      <c r="AU4" s="92"/>
      <c r="AV4" s="92"/>
      <c r="AW4" s="92"/>
      <c r="AX4" s="92"/>
      <c r="AY4" s="92"/>
      <c r="AZ4" s="92"/>
      <c r="BA4" s="92"/>
      <c r="BB4" s="92"/>
      <c r="BC4" s="88"/>
      <c r="BD4" s="92"/>
      <c r="BE4" s="92"/>
      <c r="BF4" s="92"/>
      <c r="BG4" s="92"/>
      <c r="BH4" s="92"/>
      <c r="BI4" s="92"/>
      <c r="BJ4" s="92"/>
      <c r="BK4" s="92"/>
      <c r="BL4" s="92"/>
      <c r="BM4" s="92"/>
      <c r="BN4" s="92"/>
      <c r="BO4" s="88"/>
      <c r="BP4" s="92"/>
      <c r="BQ4" s="92"/>
      <c r="BR4" s="92"/>
      <c r="BS4" s="92"/>
      <c r="BT4" s="92"/>
      <c r="BU4" s="92"/>
      <c r="BV4" s="92"/>
      <c r="BW4" s="92"/>
      <c r="BX4" s="92"/>
      <c r="BY4" s="92"/>
      <c r="BZ4" s="92"/>
      <c r="CA4" s="88"/>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row>
    <row r="5" spans="2:312" ht="15" customHeight="1">
      <c r="B5" s="613" t="s">
        <v>0</v>
      </c>
      <c r="C5" s="641"/>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R5" s="92"/>
      <c r="AS5" s="92"/>
      <c r="AT5" s="92"/>
      <c r="AU5" s="92"/>
      <c r="AV5" s="92"/>
      <c r="AW5" s="92"/>
      <c r="AX5" s="92"/>
      <c r="AY5" s="92"/>
      <c r="AZ5" s="92"/>
      <c r="BA5" s="92"/>
      <c r="BB5" s="92"/>
      <c r="BD5" s="92"/>
      <c r="BE5" s="92"/>
      <c r="BF5" s="92"/>
      <c r="BG5" s="92"/>
      <c r="BH5" s="92"/>
      <c r="BI5" s="92"/>
      <c r="BJ5" s="92"/>
      <c r="BK5" s="92"/>
      <c r="BL5" s="92"/>
      <c r="BM5" s="92"/>
      <c r="BN5" s="92"/>
      <c r="BP5" s="92"/>
      <c r="BQ5" s="92"/>
      <c r="BR5" s="92"/>
      <c r="BS5" s="92"/>
      <c r="BT5" s="92"/>
      <c r="BU5" s="92"/>
      <c r="BV5" s="92"/>
      <c r="BW5" s="92"/>
      <c r="BX5" s="92"/>
      <c r="BY5" s="92"/>
      <c r="BZ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row>
    <row r="6" spans="2:312" s="112" customFormat="1" ht="15" customHeight="1">
      <c r="B6" s="617" t="s">
        <v>1156</v>
      </c>
      <c r="C6" s="1039"/>
      <c r="D6" s="1039"/>
      <c r="E6" s="113"/>
    </row>
    <row r="7" spans="2:312" s="112" customFormat="1" ht="15" customHeight="1">
      <c r="B7" s="617" t="s">
        <v>1157</v>
      </c>
      <c r="C7" s="1039"/>
      <c r="D7" s="1039"/>
      <c r="E7" s="113"/>
    </row>
    <row r="8" spans="2:312" ht="15" customHeight="1">
      <c r="B8" s="558" t="s">
        <v>177</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R8" s="92"/>
      <c r="AS8" s="92"/>
      <c r="AT8" s="92"/>
      <c r="AU8" s="92"/>
      <c r="AV8" s="92"/>
      <c r="AW8" s="92"/>
      <c r="AX8" s="92"/>
      <c r="AY8" s="92"/>
      <c r="AZ8" s="92"/>
      <c r="BA8" s="92"/>
      <c r="BB8" s="92"/>
      <c r="BD8" s="92"/>
      <c r="BE8" s="92"/>
      <c r="BF8" s="92"/>
      <c r="BG8" s="92"/>
      <c r="BH8" s="92"/>
      <c r="BI8" s="92"/>
      <c r="BJ8" s="92"/>
      <c r="BK8" s="92"/>
      <c r="BL8" s="92"/>
      <c r="BM8" s="92"/>
      <c r="BN8" s="92"/>
      <c r="BP8" s="92"/>
      <c r="BQ8" s="92"/>
      <c r="BR8" s="92"/>
      <c r="BS8" s="92"/>
      <c r="BT8" s="92"/>
      <c r="BU8" s="92"/>
      <c r="BV8" s="92"/>
      <c r="BW8" s="92"/>
      <c r="BX8" s="92"/>
      <c r="BY8" s="92"/>
      <c r="BZ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row>
    <row r="9" spans="2:312" ht="15" customHeight="1">
      <c r="B9" s="559" t="s">
        <v>1461</v>
      </c>
      <c r="C9" s="643"/>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row>
    <row r="10" spans="2:312" ht="15" customHeight="1">
      <c r="B10" s="623"/>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R10" s="655"/>
      <c r="AS10" s="655"/>
      <c r="AT10" s="655"/>
      <c r="AU10" s="655"/>
      <c r="AV10" s="655"/>
      <c r="AW10" s="655"/>
      <c r="AX10" s="655"/>
      <c r="AY10" s="655"/>
      <c r="AZ10" s="655"/>
      <c r="BA10" s="655"/>
      <c r="BB10" s="655"/>
      <c r="BD10" s="655"/>
      <c r="BE10" s="655"/>
      <c r="BF10" s="655"/>
      <c r="BG10" s="655"/>
      <c r="BH10" s="655"/>
      <c r="BI10" s="655"/>
      <c r="BJ10" s="655"/>
      <c r="BK10" s="655"/>
      <c r="BL10" s="655"/>
      <c r="BM10" s="655"/>
      <c r="BN10" s="655"/>
      <c r="BP10" s="655"/>
      <c r="BQ10" s="655"/>
      <c r="BR10" s="655"/>
      <c r="BS10" s="655"/>
      <c r="BT10" s="655"/>
      <c r="BU10" s="655"/>
      <c r="BV10" s="655"/>
      <c r="BW10" s="655"/>
      <c r="BX10" s="655"/>
      <c r="BY10" s="655"/>
      <c r="BZ10" s="655"/>
      <c r="CB10" s="655"/>
      <c r="CC10" s="655"/>
      <c r="CD10" s="655"/>
      <c r="CE10" s="655"/>
      <c r="CF10" s="655"/>
      <c r="CG10" s="655"/>
      <c r="CH10" s="655"/>
      <c r="CI10" s="655"/>
      <c r="CJ10" s="655"/>
      <c r="CK10" s="655"/>
      <c r="CL10" s="655"/>
      <c r="CM10" s="655"/>
      <c r="CN10" s="655"/>
      <c r="CO10" s="655"/>
      <c r="CP10" s="655"/>
      <c r="CQ10" s="655"/>
      <c r="CR10" s="655"/>
      <c r="CS10" s="655"/>
      <c r="CT10" s="655"/>
      <c r="CU10" s="655"/>
      <c r="CV10" s="655"/>
      <c r="CW10" s="655"/>
      <c r="CX10" s="655"/>
      <c r="CY10" s="655"/>
      <c r="CZ10" s="655"/>
      <c r="DA10" s="655"/>
      <c r="DB10" s="655"/>
      <c r="DC10" s="655"/>
      <c r="DD10" s="655"/>
      <c r="DE10" s="655"/>
      <c r="DF10" s="655"/>
      <c r="DG10" s="655"/>
      <c r="DH10" s="655"/>
      <c r="DI10" s="655"/>
      <c r="DJ10" s="655"/>
      <c r="DK10" s="655"/>
      <c r="DL10" s="655"/>
      <c r="DM10" s="655"/>
      <c r="DN10" s="655"/>
      <c r="DO10" s="655"/>
      <c r="DP10" s="655"/>
      <c r="DQ10" s="655"/>
      <c r="DR10" s="655"/>
      <c r="DS10" s="655"/>
      <c r="DT10" s="655"/>
      <c r="DU10" s="655"/>
      <c r="DV10" s="655"/>
      <c r="DW10" s="655"/>
      <c r="DX10" s="655"/>
      <c r="DY10" s="655"/>
      <c r="DZ10" s="655"/>
      <c r="EA10" s="655"/>
      <c r="EB10" s="655"/>
      <c r="EC10" s="655"/>
      <c r="ED10" s="655"/>
      <c r="EE10" s="655"/>
      <c r="EF10" s="655"/>
      <c r="EG10" s="655"/>
      <c r="EH10" s="655"/>
      <c r="EI10" s="655"/>
      <c r="EJ10" s="655"/>
      <c r="EK10" s="655"/>
      <c r="EL10" s="655"/>
      <c r="EM10" s="655"/>
    </row>
    <row r="11" spans="2:312" ht="27" customHeight="1">
      <c r="B11" s="936" t="s">
        <v>181</v>
      </c>
      <c r="C11" s="938"/>
      <c r="D11" s="484" t="s">
        <v>182</v>
      </c>
      <c r="E11" s="484" t="s">
        <v>183</v>
      </c>
      <c r="F11" s="484" t="s">
        <v>184</v>
      </c>
      <c r="G11" s="484" t="s">
        <v>185</v>
      </c>
      <c r="H11" s="484" t="s">
        <v>186</v>
      </c>
      <c r="I11" s="484" t="s">
        <v>187</v>
      </c>
      <c r="J11" s="484" t="s">
        <v>188</v>
      </c>
      <c r="K11" s="484" t="s">
        <v>189</v>
      </c>
      <c r="L11" s="484" t="s">
        <v>190</v>
      </c>
      <c r="M11" s="484" t="s">
        <v>191</v>
      </c>
      <c r="N11" s="484" t="s">
        <v>192</v>
      </c>
      <c r="O11" s="484" t="s">
        <v>193</v>
      </c>
      <c r="P11" s="484" t="s">
        <v>194</v>
      </c>
      <c r="Q11" s="484" t="s">
        <v>195</v>
      </c>
      <c r="R11" s="484" t="s">
        <v>196</v>
      </c>
      <c r="S11" s="484" t="s">
        <v>197</v>
      </c>
      <c r="T11" s="484" t="s">
        <v>198</v>
      </c>
      <c r="U11" s="484" t="s">
        <v>199</v>
      </c>
      <c r="V11" s="484" t="s">
        <v>200</v>
      </c>
      <c r="W11" s="484" t="s">
        <v>201</v>
      </c>
      <c r="X11" s="484" t="s">
        <v>202</v>
      </c>
      <c r="Y11" s="484" t="s">
        <v>203</v>
      </c>
      <c r="Z11" s="484" t="s">
        <v>204</v>
      </c>
      <c r="AA11" s="484" t="s">
        <v>205</v>
      </c>
      <c r="AB11" s="484" t="s">
        <v>206</v>
      </c>
      <c r="AC11" s="484" t="s">
        <v>207</v>
      </c>
      <c r="AD11" s="484" t="s">
        <v>208</v>
      </c>
      <c r="AE11" s="484" t="s">
        <v>209</v>
      </c>
      <c r="AF11" s="484" t="s">
        <v>210</v>
      </c>
      <c r="AG11" s="484" t="s">
        <v>211</v>
      </c>
      <c r="AH11" s="484" t="s">
        <v>212</v>
      </c>
      <c r="AI11" s="484" t="s">
        <v>213</v>
      </c>
      <c r="AJ11" s="484" t="s">
        <v>596</v>
      </c>
      <c r="AK11" s="484" t="s">
        <v>637</v>
      </c>
      <c r="AL11" s="484" t="s">
        <v>638</v>
      </c>
      <c r="AM11" s="484" t="s">
        <v>639</v>
      </c>
      <c r="AN11" s="484" t="s">
        <v>640</v>
      </c>
      <c r="AO11" s="484" t="s">
        <v>641</v>
      </c>
      <c r="AP11" s="484" t="s">
        <v>642</v>
      </c>
      <c r="AQ11" s="484" t="s">
        <v>643</v>
      </c>
      <c r="AR11" s="484" t="s">
        <v>644</v>
      </c>
      <c r="AS11" s="484" t="s">
        <v>645</v>
      </c>
      <c r="AT11" s="484" t="s">
        <v>646</v>
      </c>
      <c r="AU11" s="484" t="s">
        <v>665</v>
      </c>
      <c r="AV11" s="484" t="s">
        <v>666</v>
      </c>
      <c r="AW11" s="484" t="s">
        <v>667</v>
      </c>
      <c r="AX11" s="484" t="s">
        <v>668</v>
      </c>
      <c r="AY11" s="484" t="s">
        <v>669</v>
      </c>
      <c r="AZ11" s="484" t="s">
        <v>670</v>
      </c>
      <c r="BA11" s="484" t="s">
        <v>671</v>
      </c>
      <c r="BB11" s="484" t="s">
        <v>672</v>
      </c>
      <c r="BC11" s="484" t="s">
        <v>673</v>
      </c>
      <c r="BD11" s="484" t="s">
        <v>674</v>
      </c>
      <c r="BE11" s="484" t="s">
        <v>675</v>
      </c>
      <c r="BF11" s="484" t="s">
        <v>676</v>
      </c>
      <c r="BG11" s="484" t="s">
        <v>677</v>
      </c>
      <c r="BH11" s="484" t="s">
        <v>678</v>
      </c>
      <c r="BI11" s="484" t="s">
        <v>679</v>
      </c>
      <c r="BJ11" s="484" t="s">
        <v>1201</v>
      </c>
      <c r="BK11" s="484" t="s">
        <v>1202</v>
      </c>
      <c r="BL11" s="484" t="s">
        <v>1203</v>
      </c>
      <c r="BM11" s="484" t="s">
        <v>1204</v>
      </c>
      <c r="BN11" s="484" t="s">
        <v>1205</v>
      </c>
      <c r="BO11" s="484" t="s">
        <v>1206</v>
      </c>
      <c r="BP11" s="484" t="s">
        <v>1207</v>
      </c>
      <c r="BQ11" s="484" t="s">
        <v>1208</v>
      </c>
      <c r="BR11" s="484" t="s">
        <v>1209</v>
      </c>
      <c r="BS11" s="484" t="s">
        <v>1210</v>
      </c>
      <c r="BT11" s="484" t="s">
        <v>1211</v>
      </c>
      <c r="BU11" s="484" t="s">
        <v>1212</v>
      </c>
      <c r="BV11" s="484" t="s">
        <v>1213</v>
      </c>
      <c r="BW11" s="484" t="s">
        <v>1214</v>
      </c>
      <c r="BX11" s="484" t="s">
        <v>1215</v>
      </c>
      <c r="BY11" s="484" t="s">
        <v>1216</v>
      </c>
      <c r="BZ11" s="484" t="s">
        <v>1217</v>
      </c>
      <c r="CA11" s="484" t="s">
        <v>1218</v>
      </c>
      <c r="CB11" s="484" t="s">
        <v>1219</v>
      </c>
      <c r="CC11" s="484" t="s">
        <v>1220</v>
      </c>
      <c r="CD11" s="484" t="s">
        <v>1221</v>
      </c>
      <c r="CE11" s="484" t="s">
        <v>1222</v>
      </c>
      <c r="CF11" s="484" t="s">
        <v>1223</v>
      </c>
      <c r="CG11" s="484" t="s">
        <v>1224</v>
      </c>
      <c r="CH11" s="484" t="s">
        <v>1225</v>
      </c>
      <c r="CI11" s="484" t="s">
        <v>1226</v>
      </c>
      <c r="CJ11" s="484" t="s">
        <v>1227</v>
      </c>
      <c r="CK11" s="484" t="s">
        <v>1228</v>
      </c>
      <c r="CL11" s="484" t="s">
        <v>1229</v>
      </c>
      <c r="CM11" s="484" t="s">
        <v>1230</v>
      </c>
      <c r="CN11" s="484" t="s">
        <v>1231</v>
      </c>
      <c r="CO11" s="484" t="s">
        <v>1232</v>
      </c>
      <c r="CP11" s="484" t="s">
        <v>1233</v>
      </c>
      <c r="CQ11" s="484" t="s">
        <v>1234</v>
      </c>
      <c r="CR11" s="484" t="s">
        <v>1235</v>
      </c>
      <c r="CS11" s="484" t="s">
        <v>1236</v>
      </c>
      <c r="CT11" s="484" t="s">
        <v>1237</v>
      </c>
      <c r="CU11" s="484" t="s">
        <v>1238</v>
      </c>
      <c r="CV11" s="484" t="s">
        <v>1239</v>
      </c>
      <c r="CW11" s="484" t="s">
        <v>1240</v>
      </c>
      <c r="CX11" s="484" t="s">
        <v>1241</v>
      </c>
      <c r="CY11" s="484" t="s">
        <v>1242</v>
      </c>
      <c r="CZ11" s="484" t="s">
        <v>1243</v>
      </c>
      <c r="DA11" s="484" t="s">
        <v>1244</v>
      </c>
      <c r="DB11" s="484" t="s">
        <v>1245</v>
      </c>
      <c r="DC11" s="484" t="s">
        <v>1246</v>
      </c>
      <c r="DD11" s="484" t="s">
        <v>1247</v>
      </c>
      <c r="DE11" s="484" t="s">
        <v>1248</v>
      </c>
      <c r="DF11" s="484" t="s">
        <v>1249</v>
      </c>
      <c r="DG11" s="484" t="s">
        <v>1250</v>
      </c>
      <c r="DH11" s="484" t="s">
        <v>1251</v>
      </c>
      <c r="DI11" s="484" t="s">
        <v>1252</v>
      </c>
      <c r="DJ11" s="484" t="s">
        <v>1253</v>
      </c>
      <c r="DK11" s="484" t="s">
        <v>1254</v>
      </c>
      <c r="DL11" s="484" t="s">
        <v>1255</v>
      </c>
      <c r="DM11" s="484" t="s">
        <v>1256</v>
      </c>
      <c r="DN11" s="484" t="s">
        <v>1257</v>
      </c>
      <c r="DO11" s="484" t="s">
        <v>1258</v>
      </c>
      <c r="DP11" s="484" t="s">
        <v>1259</v>
      </c>
      <c r="DQ11" s="484" t="s">
        <v>1260</v>
      </c>
      <c r="DR11" s="484" t="s">
        <v>1261</v>
      </c>
      <c r="DS11" s="484" t="s">
        <v>1262</v>
      </c>
      <c r="DT11" s="484" t="s">
        <v>1263</v>
      </c>
      <c r="DU11" s="484" t="s">
        <v>1264</v>
      </c>
      <c r="DV11" s="484" t="s">
        <v>1265</v>
      </c>
      <c r="DW11" s="484" t="s">
        <v>1266</v>
      </c>
      <c r="DX11" s="484" t="s">
        <v>1267</v>
      </c>
      <c r="DY11" s="484" t="s">
        <v>1268</v>
      </c>
      <c r="DZ11" s="484" t="s">
        <v>1269</v>
      </c>
      <c r="EA11" s="484" t="s">
        <v>1270</v>
      </c>
      <c r="EB11" s="484" t="s">
        <v>1271</v>
      </c>
      <c r="EC11" s="484" t="s">
        <v>1272</v>
      </c>
      <c r="ED11" s="484" t="s">
        <v>1273</v>
      </c>
      <c r="EE11" s="484" t="s">
        <v>1274</v>
      </c>
      <c r="EF11" s="484" t="s">
        <v>1275</v>
      </c>
      <c r="EG11" s="484" t="s">
        <v>1276</v>
      </c>
      <c r="EH11" s="484" t="s">
        <v>1277</v>
      </c>
      <c r="EI11" s="484" t="s">
        <v>1278</v>
      </c>
      <c r="EJ11" s="484" t="s">
        <v>1279</v>
      </c>
      <c r="EK11" s="484" t="s">
        <v>1280</v>
      </c>
      <c r="EL11" s="484" t="s">
        <v>1281</v>
      </c>
      <c r="EM11" s="484" t="s">
        <v>1282</v>
      </c>
      <c r="EN11" s="484" t="s">
        <v>1283</v>
      </c>
      <c r="EO11" s="484" t="s">
        <v>1284</v>
      </c>
      <c r="EP11" s="484" t="s">
        <v>1285</v>
      </c>
      <c r="EQ11" s="484" t="s">
        <v>1286</v>
      </c>
      <c r="ER11" s="484" t="s">
        <v>1287</v>
      </c>
      <c r="ES11" s="484" t="s">
        <v>1288</v>
      </c>
      <c r="ET11" s="484" t="s">
        <v>1289</v>
      </c>
      <c r="EU11" s="484" t="s">
        <v>1290</v>
      </c>
      <c r="EV11" s="484" t="s">
        <v>1291</v>
      </c>
      <c r="EW11" s="484" t="s">
        <v>1292</v>
      </c>
      <c r="EX11" s="484" t="s">
        <v>1293</v>
      </c>
      <c r="EY11" s="484" t="s">
        <v>1294</v>
      </c>
      <c r="EZ11" s="484" t="s">
        <v>1295</v>
      </c>
    </row>
    <row r="12" spans="2:312" ht="27" customHeight="1">
      <c r="B12" s="1040" t="s">
        <v>393</v>
      </c>
      <c r="C12" s="1041"/>
      <c r="D12" s="968" t="s">
        <v>1296</v>
      </c>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7"/>
      <c r="AF12" s="968" t="s">
        <v>1297</v>
      </c>
      <c r="AG12" s="966"/>
      <c r="AH12" s="966"/>
      <c r="AI12" s="966"/>
      <c r="AJ12" s="966"/>
      <c r="AK12" s="966"/>
      <c r="AL12" s="966"/>
      <c r="AM12" s="966"/>
      <c r="AN12" s="966"/>
      <c r="AO12" s="966"/>
      <c r="AP12" s="966"/>
      <c r="AQ12" s="967"/>
      <c r="AR12" s="968" t="s">
        <v>1298</v>
      </c>
      <c r="AS12" s="966"/>
      <c r="AT12" s="966"/>
      <c r="AU12" s="966"/>
      <c r="AV12" s="966"/>
      <c r="AW12" s="966"/>
      <c r="AX12" s="966"/>
      <c r="AY12" s="966"/>
      <c r="AZ12" s="966"/>
      <c r="BA12" s="966"/>
      <c r="BB12" s="966"/>
      <c r="BC12" s="967"/>
      <c r="BD12" s="968" t="s">
        <v>1299</v>
      </c>
      <c r="BE12" s="966"/>
      <c r="BF12" s="966"/>
      <c r="BG12" s="966"/>
      <c r="BH12" s="966"/>
      <c r="BI12" s="966"/>
      <c r="BJ12" s="966"/>
      <c r="BK12" s="966"/>
      <c r="BL12" s="966"/>
      <c r="BM12" s="966"/>
      <c r="BN12" s="966"/>
      <c r="BO12" s="967"/>
      <c r="BP12" s="1014" t="s">
        <v>1300</v>
      </c>
      <c r="BQ12" s="1014"/>
      <c r="BR12" s="1014"/>
      <c r="BS12" s="1014"/>
      <c r="BT12" s="1014"/>
      <c r="BU12" s="1014"/>
      <c r="BV12" s="1014"/>
      <c r="BW12" s="1014"/>
      <c r="BX12" s="1014"/>
      <c r="BY12" s="1014"/>
      <c r="BZ12" s="1014"/>
      <c r="CA12" s="1014"/>
      <c r="CB12" s="968" t="s">
        <v>1301</v>
      </c>
      <c r="CC12" s="966"/>
      <c r="CD12" s="966"/>
      <c r="CE12" s="966"/>
      <c r="CF12" s="966"/>
      <c r="CG12" s="966"/>
      <c r="CH12" s="966"/>
      <c r="CI12" s="966"/>
      <c r="CJ12" s="966"/>
      <c r="CK12" s="966"/>
      <c r="CL12" s="966"/>
      <c r="CM12" s="966"/>
      <c r="CN12" s="966"/>
      <c r="CO12" s="966"/>
      <c r="CP12" s="966"/>
      <c r="CQ12" s="966"/>
      <c r="CR12" s="966"/>
      <c r="CS12" s="966"/>
      <c r="CT12" s="966"/>
      <c r="CU12" s="966"/>
      <c r="CV12" s="966"/>
      <c r="CW12" s="966"/>
      <c r="CX12" s="966"/>
      <c r="CY12" s="966"/>
      <c r="CZ12" s="966"/>
      <c r="DA12" s="966"/>
      <c r="DB12" s="966"/>
      <c r="DC12" s="967"/>
      <c r="DD12" s="968" t="s">
        <v>1302</v>
      </c>
      <c r="DE12" s="966"/>
      <c r="DF12" s="966"/>
      <c r="DG12" s="966"/>
      <c r="DH12" s="966"/>
      <c r="DI12" s="966"/>
      <c r="DJ12" s="966"/>
      <c r="DK12" s="966"/>
      <c r="DL12" s="966"/>
      <c r="DM12" s="966"/>
      <c r="DN12" s="966"/>
      <c r="DO12" s="967"/>
      <c r="DP12" s="968" t="s">
        <v>1303</v>
      </c>
      <c r="DQ12" s="966"/>
      <c r="DR12" s="966"/>
      <c r="DS12" s="966"/>
      <c r="DT12" s="966"/>
      <c r="DU12" s="966"/>
      <c r="DV12" s="966"/>
      <c r="DW12" s="966"/>
      <c r="DX12" s="966"/>
      <c r="DY12" s="966"/>
      <c r="DZ12" s="966"/>
      <c r="EA12" s="967"/>
      <c r="EB12" s="968" t="s">
        <v>1304</v>
      </c>
      <c r="EC12" s="966"/>
      <c r="ED12" s="966"/>
      <c r="EE12" s="966"/>
      <c r="EF12" s="966"/>
      <c r="EG12" s="966"/>
      <c r="EH12" s="966"/>
      <c r="EI12" s="966"/>
      <c r="EJ12" s="966"/>
      <c r="EK12" s="966"/>
      <c r="EL12" s="966"/>
      <c r="EM12" s="967"/>
      <c r="EN12" s="1014" t="s">
        <v>1305</v>
      </c>
      <c r="EO12" s="1014"/>
      <c r="EP12" s="1014"/>
      <c r="EQ12" s="1014"/>
      <c r="ER12" s="1014"/>
      <c r="ES12" s="1014"/>
      <c r="ET12" s="1014"/>
      <c r="EU12" s="1014"/>
      <c r="EV12" s="1014"/>
      <c r="EW12" s="1014"/>
      <c r="EX12" s="1014"/>
      <c r="EY12" s="1014"/>
      <c r="EZ12" s="1067" t="s">
        <v>256</v>
      </c>
    </row>
    <row r="13" spans="2:312" s="117" customFormat="1" ht="27" customHeight="1">
      <c r="B13" s="1042"/>
      <c r="C13" s="1043"/>
      <c r="D13" s="1048" t="s">
        <v>260</v>
      </c>
      <c r="E13" s="1058"/>
      <c r="F13" s="1058"/>
      <c r="G13" s="1032"/>
      <c r="H13" s="1048" t="s">
        <v>1306</v>
      </c>
      <c r="I13" s="1032"/>
      <c r="J13" s="1027" t="s">
        <v>419</v>
      </c>
      <c r="K13" s="1048" t="s">
        <v>422</v>
      </c>
      <c r="L13" s="1058"/>
      <c r="M13" s="1058"/>
      <c r="N13" s="1032"/>
      <c r="O13" s="1050" t="s">
        <v>425</v>
      </c>
      <c r="P13" s="1048" t="s">
        <v>263</v>
      </c>
      <c r="Q13" s="1058"/>
      <c r="R13" s="1032"/>
      <c r="S13" s="1008" t="s">
        <v>1165</v>
      </c>
      <c r="T13" s="996" t="s">
        <v>1166</v>
      </c>
      <c r="U13" s="996" t="s">
        <v>1312</v>
      </c>
      <c r="V13" s="996"/>
      <c r="W13" s="1048" t="s">
        <v>1308</v>
      </c>
      <c r="X13" s="1058"/>
      <c r="Y13" s="1032"/>
      <c r="Z13" s="1048" t="s">
        <v>1309</v>
      </c>
      <c r="AA13" s="1032"/>
      <c r="AB13" s="1048" t="s">
        <v>1169</v>
      </c>
      <c r="AC13" s="1058"/>
      <c r="AD13" s="1032"/>
      <c r="AE13" s="1027" t="s">
        <v>1310</v>
      </c>
      <c r="AF13" s="1027" t="s">
        <v>1170</v>
      </c>
      <c r="AG13" s="1008" t="s">
        <v>261</v>
      </c>
      <c r="AH13" s="996" t="s">
        <v>1163</v>
      </c>
      <c r="AI13" s="996"/>
      <c r="AJ13" s="996"/>
      <c r="AK13" s="996" t="s">
        <v>1164</v>
      </c>
      <c r="AL13" s="996" t="s">
        <v>264</v>
      </c>
      <c r="AM13" s="996" t="s">
        <v>1167</v>
      </c>
      <c r="AN13" s="1048" t="s">
        <v>1309</v>
      </c>
      <c r="AO13" s="1032"/>
      <c r="AP13" s="1050" t="s">
        <v>1169</v>
      </c>
      <c r="AQ13" s="1027" t="s">
        <v>1310</v>
      </c>
      <c r="AR13" s="1027" t="s">
        <v>1170</v>
      </c>
      <c r="AS13" s="996" t="s">
        <v>261</v>
      </c>
      <c r="AT13" s="996" t="s">
        <v>1163</v>
      </c>
      <c r="AU13" s="996"/>
      <c r="AV13" s="996"/>
      <c r="AW13" s="996" t="s">
        <v>1164</v>
      </c>
      <c r="AX13" s="1027" t="s">
        <v>264</v>
      </c>
      <c r="AY13" s="996" t="s">
        <v>1167</v>
      </c>
      <c r="AZ13" s="1048" t="s">
        <v>1309</v>
      </c>
      <c r="BA13" s="1032"/>
      <c r="BB13" s="1050" t="s">
        <v>1169</v>
      </c>
      <c r="BC13" s="1027" t="s">
        <v>1311</v>
      </c>
      <c r="BD13" s="1027" t="s">
        <v>1170</v>
      </c>
      <c r="BE13" s="1008" t="s">
        <v>261</v>
      </c>
      <c r="BF13" s="996" t="s">
        <v>1163</v>
      </c>
      <c r="BG13" s="996"/>
      <c r="BH13" s="996"/>
      <c r="BI13" s="996" t="s">
        <v>1164</v>
      </c>
      <c r="BJ13" s="996" t="s">
        <v>264</v>
      </c>
      <c r="BK13" s="996" t="s">
        <v>1167</v>
      </c>
      <c r="BL13" s="1048" t="s">
        <v>1309</v>
      </c>
      <c r="BM13" s="1032"/>
      <c r="BN13" s="1050" t="s">
        <v>1169</v>
      </c>
      <c r="BO13" s="1027" t="s">
        <v>1311</v>
      </c>
      <c r="BP13" s="1027" t="s">
        <v>1170</v>
      </c>
      <c r="BQ13" s="1028" t="s">
        <v>261</v>
      </c>
      <c r="BR13" s="996" t="s">
        <v>1163</v>
      </c>
      <c r="BS13" s="996"/>
      <c r="BT13" s="996"/>
      <c r="BU13" s="1028" t="s">
        <v>1164</v>
      </c>
      <c r="BV13" s="1052" t="s">
        <v>264</v>
      </c>
      <c r="BW13" s="1028" t="s">
        <v>1167</v>
      </c>
      <c r="BX13" s="1048" t="s">
        <v>1309</v>
      </c>
      <c r="BY13" s="1032"/>
      <c r="BZ13" s="1050" t="s">
        <v>1169</v>
      </c>
      <c r="CA13" s="996" t="s">
        <v>1310</v>
      </c>
      <c r="CB13" s="1048" t="s">
        <v>260</v>
      </c>
      <c r="CC13" s="1058"/>
      <c r="CD13" s="1058"/>
      <c r="CE13" s="1032"/>
      <c r="CF13" s="1048" t="s">
        <v>1306</v>
      </c>
      <c r="CG13" s="1032"/>
      <c r="CH13" s="1027" t="s">
        <v>419</v>
      </c>
      <c r="CI13" s="1048" t="s">
        <v>422</v>
      </c>
      <c r="CJ13" s="1058"/>
      <c r="CK13" s="1058"/>
      <c r="CL13" s="1032"/>
      <c r="CM13" s="1050" t="s">
        <v>425</v>
      </c>
      <c r="CN13" s="1048" t="s">
        <v>263</v>
      </c>
      <c r="CO13" s="1058"/>
      <c r="CP13" s="1032"/>
      <c r="CQ13" s="1008" t="s">
        <v>1165</v>
      </c>
      <c r="CR13" s="996" t="s">
        <v>1166</v>
      </c>
      <c r="CS13" s="996" t="s">
        <v>1312</v>
      </c>
      <c r="CT13" s="996"/>
      <c r="CU13" s="1048" t="s">
        <v>1308</v>
      </c>
      <c r="CV13" s="1058"/>
      <c r="CW13" s="1032"/>
      <c r="CX13" s="1048" t="s">
        <v>1309</v>
      </c>
      <c r="CY13" s="1032"/>
      <c r="CZ13" s="1048" t="s">
        <v>1169</v>
      </c>
      <c r="DA13" s="1058"/>
      <c r="DB13" s="1032"/>
      <c r="DC13" s="1027" t="s">
        <v>1310</v>
      </c>
      <c r="DD13" s="1027" t="s">
        <v>1170</v>
      </c>
      <c r="DE13" s="1008" t="s">
        <v>261</v>
      </c>
      <c r="DF13" s="996" t="s">
        <v>1163</v>
      </c>
      <c r="DG13" s="996"/>
      <c r="DH13" s="996"/>
      <c r="DI13" s="996" t="s">
        <v>1164</v>
      </c>
      <c r="DJ13" s="996" t="s">
        <v>264</v>
      </c>
      <c r="DK13" s="996" t="s">
        <v>1167</v>
      </c>
      <c r="DL13" s="1048" t="s">
        <v>1309</v>
      </c>
      <c r="DM13" s="1032"/>
      <c r="DN13" s="1050" t="s">
        <v>1169</v>
      </c>
      <c r="DO13" s="1027" t="s">
        <v>1310</v>
      </c>
      <c r="DP13" s="1027" t="s">
        <v>1170</v>
      </c>
      <c r="DQ13" s="996" t="s">
        <v>261</v>
      </c>
      <c r="DR13" s="996" t="s">
        <v>1163</v>
      </c>
      <c r="DS13" s="996"/>
      <c r="DT13" s="996"/>
      <c r="DU13" s="996" t="s">
        <v>1164</v>
      </c>
      <c r="DV13" s="1027" t="s">
        <v>264</v>
      </c>
      <c r="DW13" s="996" t="s">
        <v>1167</v>
      </c>
      <c r="DX13" s="1048" t="s">
        <v>1309</v>
      </c>
      <c r="DY13" s="1032"/>
      <c r="DZ13" s="1050" t="s">
        <v>1169</v>
      </c>
      <c r="EA13" s="1027" t="s">
        <v>1311</v>
      </c>
      <c r="EB13" s="1027" t="s">
        <v>1170</v>
      </c>
      <c r="EC13" s="1008" t="s">
        <v>261</v>
      </c>
      <c r="ED13" s="996" t="s">
        <v>1163</v>
      </c>
      <c r="EE13" s="996"/>
      <c r="EF13" s="996"/>
      <c r="EG13" s="996" t="s">
        <v>1164</v>
      </c>
      <c r="EH13" s="996" t="s">
        <v>264</v>
      </c>
      <c r="EI13" s="996" t="s">
        <v>1167</v>
      </c>
      <c r="EJ13" s="1048" t="s">
        <v>1309</v>
      </c>
      <c r="EK13" s="1032"/>
      <c r="EL13" s="1050" t="s">
        <v>1169</v>
      </c>
      <c r="EM13" s="1027" t="s">
        <v>1311</v>
      </c>
      <c r="EN13" s="1027" t="s">
        <v>1170</v>
      </c>
      <c r="EO13" s="1028" t="s">
        <v>261</v>
      </c>
      <c r="EP13" s="996" t="s">
        <v>1163</v>
      </c>
      <c r="EQ13" s="996"/>
      <c r="ER13" s="996"/>
      <c r="ES13" s="1028" t="s">
        <v>1164</v>
      </c>
      <c r="ET13" s="1052" t="s">
        <v>264</v>
      </c>
      <c r="EU13" s="1028" t="s">
        <v>1167</v>
      </c>
      <c r="EV13" s="1048" t="s">
        <v>1309</v>
      </c>
      <c r="EW13" s="1032"/>
      <c r="EX13" s="1050" t="s">
        <v>1169</v>
      </c>
      <c r="EY13" s="996" t="s">
        <v>1310</v>
      </c>
      <c r="EZ13" s="106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row>
    <row r="14" spans="2:312" s="117" customFormat="1" ht="51" customHeight="1">
      <c r="B14" s="1042"/>
      <c r="C14" s="1043"/>
      <c r="D14" s="493" t="s">
        <v>1313</v>
      </c>
      <c r="E14" s="493" t="s">
        <v>1314</v>
      </c>
      <c r="F14" s="493" t="s">
        <v>1315</v>
      </c>
      <c r="G14" s="493" t="s">
        <v>1316</v>
      </c>
      <c r="H14" s="493" t="s">
        <v>1317</v>
      </c>
      <c r="I14" s="493" t="s">
        <v>1318</v>
      </c>
      <c r="J14" s="1028"/>
      <c r="K14" s="493" t="s">
        <v>1319</v>
      </c>
      <c r="L14" s="493" t="s">
        <v>1320</v>
      </c>
      <c r="M14" s="493" t="s">
        <v>1321</v>
      </c>
      <c r="N14" s="493" t="s">
        <v>1322</v>
      </c>
      <c r="O14" s="1051"/>
      <c r="P14" s="493" t="s">
        <v>1323</v>
      </c>
      <c r="Q14" s="493" t="s">
        <v>1324</v>
      </c>
      <c r="R14" s="493" t="s">
        <v>1325</v>
      </c>
      <c r="S14" s="1011"/>
      <c r="T14" s="996"/>
      <c r="U14" s="493" t="s">
        <v>1326</v>
      </c>
      <c r="V14" s="493" t="s">
        <v>1327</v>
      </c>
      <c r="W14" s="493" t="s">
        <v>1328</v>
      </c>
      <c r="X14" s="493" t="s">
        <v>1329</v>
      </c>
      <c r="Y14" s="493" t="s">
        <v>1322</v>
      </c>
      <c r="Z14" s="493" t="s">
        <v>569</v>
      </c>
      <c r="AA14" s="493" t="s">
        <v>12</v>
      </c>
      <c r="AB14" s="627" t="s">
        <v>1330</v>
      </c>
      <c r="AC14" s="493" t="s">
        <v>1331</v>
      </c>
      <c r="AD14" s="493" t="s">
        <v>1322</v>
      </c>
      <c r="AE14" s="1028"/>
      <c r="AF14" s="1028"/>
      <c r="AG14" s="1011"/>
      <c r="AH14" s="493" t="s">
        <v>419</v>
      </c>
      <c r="AI14" s="493" t="s">
        <v>422</v>
      </c>
      <c r="AJ14" s="493" t="s">
        <v>1172</v>
      </c>
      <c r="AK14" s="996"/>
      <c r="AL14" s="996"/>
      <c r="AM14" s="996"/>
      <c r="AN14" s="493" t="s">
        <v>569</v>
      </c>
      <c r="AO14" s="493" t="s">
        <v>12</v>
      </c>
      <c r="AP14" s="1051"/>
      <c r="AQ14" s="1028"/>
      <c r="AR14" s="1028"/>
      <c r="AS14" s="996"/>
      <c r="AT14" s="493" t="s">
        <v>419</v>
      </c>
      <c r="AU14" s="493" t="s">
        <v>422</v>
      </c>
      <c r="AV14" s="493" t="s">
        <v>1172</v>
      </c>
      <c r="AW14" s="996"/>
      <c r="AX14" s="1028"/>
      <c r="AY14" s="996"/>
      <c r="AZ14" s="493" t="s">
        <v>569</v>
      </c>
      <c r="BA14" s="493" t="s">
        <v>12</v>
      </c>
      <c r="BB14" s="1051"/>
      <c r="BC14" s="1028"/>
      <c r="BD14" s="1028"/>
      <c r="BE14" s="1011"/>
      <c r="BF14" s="493" t="s">
        <v>419</v>
      </c>
      <c r="BG14" s="493" t="s">
        <v>422</v>
      </c>
      <c r="BH14" s="493" t="s">
        <v>1172</v>
      </c>
      <c r="BI14" s="996"/>
      <c r="BJ14" s="996"/>
      <c r="BK14" s="996"/>
      <c r="BL14" s="493" t="s">
        <v>569</v>
      </c>
      <c r="BM14" s="493" t="s">
        <v>12</v>
      </c>
      <c r="BN14" s="1051"/>
      <c r="BO14" s="1028"/>
      <c r="BP14" s="1028"/>
      <c r="BQ14" s="996"/>
      <c r="BR14" s="493" t="s">
        <v>419</v>
      </c>
      <c r="BS14" s="493" t="s">
        <v>422</v>
      </c>
      <c r="BT14" s="493" t="s">
        <v>1172</v>
      </c>
      <c r="BU14" s="996"/>
      <c r="BV14" s="1028"/>
      <c r="BW14" s="996"/>
      <c r="BX14" s="493" t="s">
        <v>569</v>
      </c>
      <c r="BY14" s="493" t="s">
        <v>12</v>
      </c>
      <c r="BZ14" s="1051"/>
      <c r="CA14" s="996"/>
      <c r="CB14" s="493" t="s">
        <v>1313</v>
      </c>
      <c r="CC14" s="493" t="s">
        <v>1314</v>
      </c>
      <c r="CD14" s="493" t="s">
        <v>1315</v>
      </c>
      <c r="CE14" s="493" t="s">
        <v>1316</v>
      </c>
      <c r="CF14" s="493" t="s">
        <v>1317</v>
      </c>
      <c r="CG14" s="493" t="s">
        <v>1318</v>
      </c>
      <c r="CH14" s="1028"/>
      <c r="CI14" s="493" t="s">
        <v>1319</v>
      </c>
      <c r="CJ14" s="493" t="s">
        <v>1320</v>
      </c>
      <c r="CK14" s="493" t="s">
        <v>1321</v>
      </c>
      <c r="CL14" s="493" t="s">
        <v>1322</v>
      </c>
      <c r="CM14" s="1051"/>
      <c r="CN14" s="493" t="s">
        <v>1323</v>
      </c>
      <c r="CO14" s="493" t="s">
        <v>1324</v>
      </c>
      <c r="CP14" s="493" t="s">
        <v>1325</v>
      </c>
      <c r="CQ14" s="1011"/>
      <c r="CR14" s="996"/>
      <c r="CS14" s="493" t="s">
        <v>1326</v>
      </c>
      <c r="CT14" s="493" t="s">
        <v>1327</v>
      </c>
      <c r="CU14" s="493" t="s">
        <v>1328</v>
      </c>
      <c r="CV14" s="493" t="s">
        <v>1329</v>
      </c>
      <c r="CW14" s="493" t="s">
        <v>1322</v>
      </c>
      <c r="CX14" s="493" t="s">
        <v>569</v>
      </c>
      <c r="CY14" s="493" t="s">
        <v>12</v>
      </c>
      <c r="CZ14" s="627" t="s">
        <v>1330</v>
      </c>
      <c r="DA14" s="493" t="s">
        <v>1331</v>
      </c>
      <c r="DB14" s="493" t="s">
        <v>1322</v>
      </c>
      <c r="DC14" s="1028"/>
      <c r="DD14" s="1028"/>
      <c r="DE14" s="1011"/>
      <c r="DF14" s="493" t="s">
        <v>419</v>
      </c>
      <c r="DG14" s="493" t="s">
        <v>422</v>
      </c>
      <c r="DH14" s="493" t="s">
        <v>1172</v>
      </c>
      <c r="DI14" s="996"/>
      <c r="DJ14" s="996"/>
      <c r="DK14" s="996"/>
      <c r="DL14" s="493" t="s">
        <v>569</v>
      </c>
      <c r="DM14" s="493" t="s">
        <v>12</v>
      </c>
      <c r="DN14" s="1051"/>
      <c r="DO14" s="1028"/>
      <c r="DP14" s="1028"/>
      <c r="DQ14" s="996"/>
      <c r="DR14" s="493" t="s">
        <v>419</v>
      </c>
      <c r="DS14" s="493" t="s">
        <v>422</v>
      </c>
      <c r="DT14" s="493" t="s">
        <v>1172</v>
      </c>
      <c r="DU14" s="996"/>
      <c r="DV14" s="1028"/>
      <c r="DW14" s="996"/>
      <c r="DX14" s="493" t="s">
        <v>569</v>
      </c>
      <c r="DY14" s="493" t="s">
        <v>12</v>
      </c>
      <c r="DZ14" s="1051"/>
      <c r="EA14" s="1028"/>
      <c r="EB14" s="1028"/>
      <c r="EC14" s="1011"/>
      <c r="ED14" s="493" t="s">
        <v>419</v>
      </c>
      <c r="EE14" s="493" t="s">
        <v>422</v>
      </c>
      <c r="EF14" s="493" t="s">
        <v>1172</v>
      </c>
      <c r="EG14" s="996"/>
      <c r="EH14" s="996"/>
      <c r="EI14" s="996"/>
      <c r="EJ14" s="493" t="s">
        <v>569</v>
      </c>
      <c r="EK14" s="493" t="s">
        <v>12</v>
      </c>
      <c r="EL14" s="1051"/>
      <c r="EM14" s="1028"/>
      <c r="EN14" s="1028"/>
      <c r="EO14" s="996"/>
      <c r="EP14" s="493" t="s">
        <v>419</v>
      </c>
      <c r="EQ14" s="493" t="s">
        <v>422</v>
      </c>
      <c r="ER14" s="493" t="s">
        <v>1172</v>
      </c>
      <c r="ES14" s="996"/>
      <c r="ET14" s="1028"/>
      <c r="EU14" s="996"/>
      <c r="EV14" s="493" t="s">
        <v>569</v>
      </c>
      <c r="EW14" s="493" t="s">
        <v>12</v>
      </c>
      <c r="EX14" s="1051"/>
      <c r="EY14" s="996"/>
      <c r="EZ14" s="1069"/>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row>
    <row r="15" spans="2:312" ht="12.75" customHeight="1">
      <c r="B15" s="1044"/>
      <c r="C15" s="1045"/>
      <c r="D15" s="611" t="s">
        <v>1174</v>
      </c>
      <c r="E15" s="611" t="s">
        <v>1174</v>
      </c>
      <c r="F15" s="611" t="s">
        <v>1174</v>
      </c>
      <c r="G15" s="611" t="s">
        <v>1174</v>
      </c>
      <c r="H15" s="611" t="s">
        <v>1174</v>
      </c>
      <c r="I15" s="611" t="s">
        <v>1174</v>
      </c>
      <c r="J15" s="611" t="s">
        <v>1174</v>
      </c>
      <c r="K15" s="611" t="s">
        <v>1174</v>
      </c>
      <c r="L15" s="611" t="s">
        <v>1174</v>
      </c>
      <c r="M15" s="611" t="s">
        <v>1174</v>
      </c>
      <c r="N15" s="611" t="s">
        <v>1174</v>
      </c>
      <c r="O15" s="611" t="s">
        <v>1174</v>
      </c>
      <c r="P15" s="611" t="s">
        <v>1174</v>
      </c>
      <c r="Q15" s="611"/>
      <c r="R15" s="611" t="s">
        <v>1174</v>
      </c>
      <c r="S15" s="611" t="s">
        <v>1174</v>
      </c>
      <c r="T15" s="611" t="s">
        <v>1174</v>
      </c>
      <c r="U15" s="611" t="s">
        <v>1174</v>
      </c>
      <c r="V15" s="611" t="s">
        <v>1174</v>
      </c>
      <c r="W15" s="611" t="s">
        <v>1174</v>
      </c>
      <c r="X15" s="611" t="s">
        <v>1174</v>
      </c>
      <c r="Y15" s="611" t="s">
        <v>1174</v>
      </c>
      <c r="Z15" s="611" t="s">
        <v>1174</v>
      </c>
      <c r="AA15" s="611" t="s">
        <v>1174</v>
      </c>
      <c r="AB15" s="611" t="s">
        <v>1174</v>
      </c>
      <c r="AC15" s="611" t="s">
        <v>1174</v>
      </c>
      <c r="AD15" s="611" t="s">
        <v>1174</v>
      </c>
      <c r="AE15" s="611" t="s">
        <v>1174</v>
      </c>
      <c r="AF15" s="611" t="s">
        <v>1174</v>
      </c>
      <c r="AG15" s="611" t="s">
        <v>1174</v>
      </c>
      <c r="AH15" s="611" t="s">
        <v>1174</v>
      </c>
      <c r="AI15" s="611" t="s">
        <v>1174</v>
      </c>
      <c r="AJ15" s="611" t="s">
        <v>1174</v>
      </c>
      <c r="AK15" s="611" t="s">
        <v>1174</v>
      </c>
      <c r="AL15" s="611" t="s">
        <v>1174</v>
      </c>
      <c r="AM15" s="611" t="s">
        <v>1174</v>
      </c>
      <c r="AN15" s="157" t="s">
        <v>1174</v>
      </c>
      <c r="AO15" s="157" t="s">
        <v>1174</v>
      </c>
      <c r="AP15" s="157" t="s">
        <v>1174</v>
      </c>
      <c r="AQ15" s="611" t="s">
        <v>1174</v>
      </c>
      <c r="AR15" s="611" t="s">
        <v>1174</v>
      </c>
      <c r="AS15" s="611" t="s">
        <v>1174</v>
      </c>
      <c r="AT15" s="611" t="s">
        <v>1174</v>
      </c>
      <c r="AU15" s="611" t="s">
        <v>1174</v>
      </c>
      <c r="AV15" s="611" t="s">
        <v>1174</v>
      </c>
      <c r="AW15" s="611" t="s">
        <v>1174</v>
      </c>
      <c r="AX15" s="611" t="s">
        <v>1174</v>
      </c>
      <c r="AY15" s="611" t="s">
        <v>1174</v>
      </c>
      <c r="AZ15" s="157" t="s">
        <v>1174</v>
      </c>
      <c r="BA15" s="157" t="s">
        <v>1174</v>
      </c>
      <c r="BB15" s="157" t="s">
        <v>1174</v>
      </c>
      <c r="BC15" s="611" t="s">
        <v>1174</v>
      </c>
      <c r="BD15" s="611" t="s">
        <v>1174</v>
      </c>
      <c r="BE15" s="611" t="s">
        <v>1174</v>
      </c>
      <c r="BF15" s="611" t="s">
        <v>1174</v>
      </c>
      <c r="BG15" s="611" t="s">
        <v>1174</v>
      </c>
      <c r="BH15" s="611" t="s">
        <v>1174</v>
      </c>
      <c r="BI15" s="611" t="s">
        <v>1174</v>
      </c>
      <c r="BJ15" s="611" t="s">
        <v>1174</v>
      </c>
      <c r="BK15" s="611" t="s">
        <v>1174</v>
      </c>
      <c r="BL15" s="611" t="s">
        <v>1174</v>
      </c>
      <c r="BM15" s="611" t="s">
        <v>1174</v>
      </c>
      <c r="BN15" s="611" t="s">
        <v>1174</v>
      </c>
      <c r="BO15" s="611" t="s">
        <v>1174</v>
      </c>
      <c r="BP15" s="611" t="s">
        <v>1174</v>
      </c>
      <c r="BQ15" s="611" t="s">
        <v>1174</v>
      </c>
      <c r="BR15" s="611" t="s">
        <v>1174</v>
      </c>
      <c r="BS15" s="611" t="s">
        <v>1175</v>
      </c>
      <c r="BT15" s="611" t="s">
        <v>1175</v>
      </c>
      <c r="BU15" s="611" t="s">
        <v>1174</v>
      </c>
      <c r="BV15" s="611" t="s">
        <v>1174</v>
      </c>
      <c r="BW15" s="611" t="s">
        <v>1174</v>
      </c>
      <c r="BX15" s="611" t="s">
        <v>1174</v>
      </c>
      <c r="BY15" s="611" t="s">
        <v>1174</v>
      </c>
      <c r="BZ15" s="611" t="s">
        <v>1174</v>
      </c>
      <c r="CA15" s="611" t="s">
        <v>1174</v>
      </c>
      <c r="CB15" s="611" t="s">
        <v>1174</v>
      </c>
      <c r="CC15" s="611" t="s">
        <v>1174</v>
      </c>
      <c r="CD15" s="611" t="s">
        <v>1174</v>
      </c>
      <c r="CE15" s="611" t="s">
        <v>1174</v>
      </c>
      <c r="CF15" s="611" t="s">
        <v>1174</v>
      </c>
      <c r="CG15" s="611" t="s">
        <v>1174</v>
      </c>
      <c r="CH15" s="611" t="s">
        <v>1174</v>
      </c>
      <c r="CI15" s="611" t="s">
        <v>1174</v>
      </c>
      <c r="CJ15" s="611" t="s">
        <v>1174</v>
      </c>
      <c r="CK15" s="611" t="s">
        <v>1174</v>
      </c>
      <c r="CL15" s="611" t="s">
        <v>1174</v>
      </c>
      <c r="CM15" s="611" t="s">
        <v>1174</v>
      </c>
      <c r="CN15" s="611" t="s">
        <v>1174</v>
      </c>
      <c r="CO15" s="611" t="s">
        <v>1174</v>
      </c>
      <c r="CP15" s="611" t="s">
        <v>1174</v>
      </c>
      <c r="CQ15" s="611" t="s">
        <v>1174</v>
      </c>
      <c r="CR15" s="611" t="s">
        <v>1174</v>
      </c>
      <c r="CS15" s="611" t="s">
        <v>1174</v>
      </c>
      <c r="CT15" s="611"/>
      <c r="CU15" s="611" t="s">
        <v>1174</v>
      </c>
      <c r="CV15" s="611" t="s">
        <v>1174</v>
      </c>
      <c r="CW15" s="611" t="s">
        <v>1174</v>
      </c>
      <c r="CX15" s="611" t="s">
        <v>1174</v>
      </c>
      <c r="CY15" s="611" t="s">
        <v>1174</v>
      </c>
      <c r="CZ15" s="611" t="s">
        <v>1174</v>
      </c>
      <c r="DA15" s="611" t="s">
        <v>1174</v>
      </c>
      <c r="DB15" s="611" t="s">
        <v>1174</v>
      </c>
      <c r="DC15" s="611" t="s">
        <v>1174</v>
      </c>
      <c r="DD15" s="611" t="s">
        <v>1174</v>
      </c>
      <c r="DE15" s="611" t="s">
        <v>1174</v>
      </c>
      <c r="DF15" s="611" t="s">
        <v>1174</v>
      </c>
      <c r="DG15" s="611" t="s">
        <v>1174</v>
      </c>
      <c r="DH15" s="611" t="s">
        <v>1174</v>
      </c>
      <c r="DI15" s="611" t="s">
        <v>1174</v>
      </c>
      <c r="DJ15" s="611" t="s">
        <v>1174</v>
      </c>
      <c r="DK15" s="611" t="s">
        <v>1174</v>
      </c>
      <c r="DL15" s="611" t="s">
        <v>1174</v>
      </c>
      <c r="DM15" s="611" t="s">
        <v>1174</v>
      </c>
      <c r="DN15" s="611" t="s">
        <v>1174</v>
      </c>
      <c r="DO15" s="611" t="s">
        <v>1174</v>
      </c>
      <c r="DP15" s="611" t="s">
        <v>1174</v>
      </c>
      <c r="DQ15" s="611" t="s">
        <v>1174</v>
      </c>
      <c r="DR15" s="611" t="s">
        <v>1174</v>
      </c>
      <c r="DS15" s="611" t="s">
        <v>1174</v>
      </c>
      <c r="DT15" s="611" t="s">
        <v>1174</v>
      </c>
      <c r="DU15" s="611" t="s">
        <v>1174</v>
      </c>
      <c r="DV15" s="611" t="s">
        <v>1174</v>
      </c>
      <c r="DW15" s="611" t="s">
        <v>1174</v>
      </c>
      <c r="DX15" s="611" t="s">
        <v>1174</v>
      </c>
      <c r="DY15" s="611" t="s">
        <v>1174</v>
      </c>
      <c r="DZ15" s="611" t="s">
        <v>1174</v>
      </c>
      <c r="EA15" s="611" t="s">
        <v>1174</v>
      </c>
      <c r="EB15" s="611" t="s">
        <v>1174</v>
      </c>
      <c r="EC15" s="611" t="s">
        <v>1174</v>
      </c>
      <c r="ED15" s="611" t="s">
        <v>1174</v>
      </c>
      <c r="EE15" s="611" t="s">
        <v>1174</v>
      </c>
      <c r="EF15" s="611" t="s">
        <v>1174</v>
      </c>
      <c r="EG15" s="611" t="s">
        <v>1174</v>
      </c>
      <c r="EH15" s="611" t="s">
        <v>1174</v>
      </c>
      <c r="EI15" s="611" t="s">
        <v>1174</v>
      </c>
      <c r="EJ15" s="611" t="s">
        <v>1174</v>
      </c>
      <c r="EK15" s="611" t="s">
        <v>1174</v>
      </c>
      <c r="EL15" s="611" t="s">
        <v>1174</v>
      </c>
      <c r="EM15" s="611" t="s">
        <v>1174</v>
      </c>
      <c r="EN15" s="611" t="s">
        <v>1174</v>
      </c>
      <c r="EO15" s="611" t="s">
        <v>1174</v>
      </c>
      <c r="EP15" s="611" t="s">
        <v>1174</v>
      </c>
      <c r="EQ15" s="611" t="s">
        <v>1174</v>
      </c>
      <c r="ER15" s="611" t="s">
        <v>1174</v>
      </c>
      <c r="ES15" s="611" t="s">
        <v>1174</v>
      </c>
      <c r="ET15" s="611" t="s">
        <v>1174</v>
      </c>
      <c r="EU15" s="611" t="s">
        <v>1174</v>
      </c>
      <c r="EV15" s="611" t="s">
        <v>1174</v>
      </c>
      <c r="EW15" s="611" t="s">
        <v>1174</v>
      </c>
      <c r="EX15" s="611" t="s">
        <v>1174</v>
      </c>
      <c r="EY15" s="611" t="s">
        <v>1174</v>
      </c>
      <c r="EZ15" s="611" t="s">
        <v>1174</v>
      </c>
    </row>
    <row r="16" spans="2:312" ht="27" customHeight="1">
      <c r="B16" s="638" t="s">
        <v>1462</v>
      </c>
      <c r="C16" s="630"/>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80"/>
      <c r="AG16" s="179"/>
      <c r="AH16" s="179"/>
      <c r="AI16" s="179"/>
      <c r="AJ16" s="179"/>
      <c r="AK16" s="179"/>
      <c r="AL16" s="179"/>
      <c r="AM16" s="179"/>
      <c r="AN16" s="179"/>
      <c r="AO16" s="179"/>
      <c r="AP16" s="179"/>
      <c r="AQ16" s="180"/>
      <c r="AR16" s="179"/>
      <c r="AS16" s="179"/>
      <c r="AT16" s="179"/>
      <c r="AU16" s="179"/>
      <c r="AV16" s="179"/>
      <c r="AW16" s="179"/>
      <c r="AX16" s="179"/>
      <c r="AY16" s="179"/>
      <c r="AZ16" s="179"/>
      <c r="BA16" s="179"/>
      <c r="BB16" s="179"/>
      <c r="BC16" s="180"/>
      <c r="BD16" s="179"/>
      <c r="BE16" s="179"/>
      <c r="BF16" s="179"/>
      <c r="BG16" s="179"/>
      <c r="BH16" s="179"/>
      <c r="BI16" s="179"/>
      <c r="BJ16" s="179"/>
      <c r="BK16" s="179"/>
      <c r="BL16" s="179"/>
      <c r="BM16" s="179"/>
      <c r="BN16" s="179"/>
      <c r="BO16" s="180"/>
      <c r="BP16" s="179"/>
      <c r="BQ16" s="179"/>
      <c r="BR16" s="179"/>
      <c r="BS16" s="179"/>
      <c r="BT16" s="179"/>
      <c r="BU16" s="179"/>
      <c r="BV16" s="179"/>
      <c r="BW16" s="179"/>
      <c r="BX16" s="179"/>
      <c r="BY16" s="179"/>
      <c r="BZ16" s="179"/>
      <c r="CA16" s="180"/>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80"/>
      <c r="DE16" s="179"/>
      <c r="DF16" s="179"/>
      <c r="DG16" s="179"/>
      <c r="DH16" s="179"/>
      <c r="DI16" s="179"/>
      <c r="DJ16" s="179"/>
      <c r="DK16" s="179"/>
      <c r="DL16" s="179"/>
      <c r="DM16" s="179"/>
      <c r="DN16" s="179"/>
      <c r="DO16" s="180"/>
      <c r="DP16" s="179"/>
      <c r="DQ16" s="179"/>
      <c r="DR16" s="179"/>
      <c r="DS16" s="179"/>
      <c r="DT16" s="179"/>
      <c r="DU16" s="179"/>
      <c r="DV16" s="179"/>
      <c r="DW16" s="179"/>
      <c r="DX16" s="179"/>
      <c r="DY16" s="179"/>
      <c r="DZ16" s="179"/>
      <c r="EA16" s="180"/>
      <c r="EB16" s="179"/>
      <c r="EC16" s="179"/>
      <c r="ED16" s="179"/>
      <c r="EE16" s="179"/>
      <c r="EF16" s="179"/>
      <c r="EG16" s="179"/>
      <c r="EH16" s="179"/>
      <c r="EI16" s="179"/>
      <c r="EJ16" s="179"/>
      <c r="EK16" s="179"/>
      <c r="EL16" s="179"/>
      <c r="EM16" s="180"/>
      <c r="EN16" s="179"/>
      <c r="EO16" s="179"/>
      <c r="EP16" s="179"/>
      <c r="EQ16" s="179"/>
      <c r="ER16" s="179"/>
      <c r="ES16" s="179"/>
      <c r="ET16" s="179"/>
      <c r="EU16" s="179"/>
      <c r="EV16" s="179"/>
      <c r="EW16" s="179"/>
      <c r="EX16" s="179"/>
      <c r="EY16" s="180"/>
      <c r="EZ16" s="180"/>
    </row>
    <row r="17" spans="2:312" ht="27" customHeight="1">
      <c r="B17" s="639" t="s">
        <v>1177</v>
      </c>
      <c r="C17" s="122" t="s">
        <v>1178</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44"/>
      <c r="AG17" s="144"/>
      <c r="AH17" s="144"/>
      <c r="AI17" s="144"/>
      <c r="AJ17" s="144"/>
      <c r="AK17" s="144"/>
      <c r="AL17" s="144"/>
      <c r="AM17" s="144"/>
      <c r="AN17" s="144"/>
      <c r="AO17" s="144"/>
      <c r="AP17" s="144"/>
      <c r="AQ17" s="145">
        <f>SUM(AF17:AP17)</f>
        <v>0</v>
      </c>
      <c r="AR17" s="144"/>
      <c r="AS17" s="144"/>
      <c r="AT17" s="144"/>
      <c r="AU17" s="144"/>
      <c r="AV17" s="144"/>
      <c r="AW17" s="144"/>
      <c r="AX17" s="144"/>
      <c r="AY17" s="144"/>
      <c r="AZ17" s="144"/>
      <c r="BA17" s="144"/>
      <c r="BB17" s="144"/>
      <c r="BC17" s="145">
        <f>SUM(AR17:BB17)</f>
        <v>0</v>
      </c>
      <c r="BD17" s="144"/>
      <c r="BE17" s="144"/>
      <c r="BF17" s="144"/>
      <c r="BG17" s="144"/>
      <c r="BH17" s="144"/>
      <c r="BI17" s="144"/>
      <c r="BJ17" s="144"/>
      <c r="BK17" s="144"/>
      <c r="BL17" s="144"/>
      <c r="BM17" s="144"/>
      <c r="BN17" s="144"/>
      <c r="BO17" s="145">
        <f>SUM(BD17:BN17)</f>
        <v>0</v>
      </c>
      <c r="BP17" s="144"/>
      <c r="BQ17" s="144"/>
      <c r="BR17" s="144"/>
      <c r="BS17" s="144"/>
      <c r="BT17" s="144"/>
      <c r="BU17" s="144"/>
      <c r="BV17" s="144"/>
      <c r="BW17" s="144"/>
      <c r="BX17" s="144"/>
      <c r="BY17" s="144"/>
      <c r="BZ17" s="144"/>
      <c r="CA17" s="145">
        <f>SUM(BP17:BZ17)</f>
        <v>0</v>
      </c>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44"/>
      <c r="DE17" s="144"/>
      <c r="DF17" s="144"/>
      <c r="DG17" s="144"/>
      <c r="DH17" s="144"/>
      <c r="DI17" s="144"/>
      <c r="DJ17" s="144"/>
      <c r="DK17" s="144"/>
      <c r="DL17" s="144"/>
      <c r="DM17" s="144"/>
      <c r="DN17" s="144"/>
      <c r="DO17" s="145">
        <f>SUM(DD17:DN17)</f>
        <v>0</v>
      </c>
      <c r="DP17" s="144"/>
      <c r="DQ17" s="144"/>
      <c r="DR17" s="144"/>
      <c r="DS17" s="144"/>
      <c r="DT17" s="144"/>
      <c r="DU17" s="144"/>
      <c r="DV17" s="144"/>
      <c r="DW17" s="144"/>
      <c r="DX17" s="144"/>
      <c r="DY17" s="144"/>
      <c r="DZ17" s="144"/>
      <c r="EA17" s="145">
        <f>SUM(DP17:DZ17)</f>
        <v>0</v>
      </c>
      <c r="EB17" s="144"/>
      <c r="EC17" s="144"/>
      <c r="ED17" s="144"/>
      <c r="EE17" s="144"/>
      <c r="EF17" s="144"/>
      <c r="EG17" s="144"/>
      <c r="EH17" s="144"/>
      <c r="EI17" s="144"/>
      <c r="EJ17" s="144"/>
      <c r="EK17" s="144"/>
      <c r="EL17" s="144"/>
      <c r="EM17" s="145">
        <f>SUM(EB17:EL17)</f>
        <v>0</v>
      </c>
      <c r="EN17" s="144"/>
      <c r="EO17" s="144"/>
      <c r="EP17" s="144"/>
      <c r="EQ17" s="144"/>
      <c r="ER17" s="144"/>
      <c r="ES17" s="144"/>
      <c r="ET17" s="144"/>
      <c r="EU17" s="144"/>
      <c r="EV17" s="144"/>
      <c r="EW17" s="144"/>
      <c r="EX17" s="144"/>
      <c r="EY17" s="145">
        <f>SUM(EN17:EX17)</f>
        <v>0</v>
      </c>
      <c r="EZ17" s="126">
        <f>SUM(AQ17,BC17,BO17,CA17,DO17,EA17,EM17,EY17)</f>
        <v>0</v>
      </c>
    </row>
    <row r="18" spans="2:312" ht="27" customHeight="1">
      <c r="B18" s="639" t="s">
        <v>1333</v>
      </c>
      <c r="C18" s="122" t="s">
        <v>1096</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44"/>
      <c r="AG18" s="144"/>
      <c r="AH18" s="144"/>
      <c r="AI18" s="144"/>
      <c r="AJ18" s="144"/>
      <c r="AK18" s="144"/>
      <c r="AL18" s="144"/>
      <c r="AM18" s="144"/>
      <c r="AN18" s="144"/>
      <c r="AO18" s="144"/>
      <c r="AP18" s="144"/>
      <c r="AQ18" s="145">
        <f>SUM(AF18:AP18)</f>
        <v>0</v>
      </c>
      <c r="AR18" s="144"/>
      <c r="AS18" s="144"/>
      <c r="AT18" s="144"/>
      <c r="AU18" s="144"/>
      <c r="AV18" s="144"/>
      <c r="AW18" s="144"/>
      <c r="AX18" s="144"/>
      <c r="AY18" s="144"/>
      <c r="AZ18" s="144"/>
      <c r="BA18" s="144"/>
      <c r="BB18" s="144"/>
      <c r="BC18" s="145">
        <f>SUM(AR18:BB18)</f>
        <v>0</v>
      </c>
      <c r="BD18" s="144"/>
      <c r="BE18" s="144"/>
      <c r="BF18" s="144"/>
      <c r="BG18" s="144"/>
      <c r="BH18" s="144"/>
      <c r="BI18" s="144"/>
      <c r="BJ18" s="144"/>
      <c r="BK18" s="144"/>
      <c r="BL18" s="144"/>
      <c r="BM18" s="144"/>
      <c r="BN18" s="144"/>
      <c r="BO18" s="145">
        <f>SUM(BD18:BN18)</f>
        <v>0</v>
      </c>
      <c r="BP18" s="144"/>
      <c r="BQ18" s="144"/>
      <c r="BR18" s="144"/>
      <c r="BS18" s="144"/>
      <c r="BT18" s="144"/>
      <c r="BU18" s="144"/>
      <c r="BV18" s="144"/>
      <c r="BW18" s="144"/>
      <c r="BX18" s="144"/>
      <c r="BY18" s="144"/>
      <c r="BZ18" s="144"/>
      <c r="CA18" s="145">
        <f>SUM(BP18:BZ18)</f>
        <v>0</v>
      </c>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44"/>
      <c r="DE18" s="144"/>
      <c r="DF18" s="144"/>
      <c r="DG18" s="144"/>
      <c r="DH18" s="144"/>
      <c r="DI18" s="144"/>
      <c r="DJ18" s="144"/>
      <c r="DK18" s="144"/>
      <c r="DL18" s="144"/>
      <c r="DM18" s="144"/>
      <c r="DN18" s="144"/>
      <c r="DO18" s="145">
        <f>SUM(DD18:DN18)</f>
        <v>0</v>
      </c>
      <c r="DP18" s="144"/>
      <c r="DQ18" s="144"/>
      <c r="DR18" s="144"/>
      <c r="DS18" s="144"/>
      <c r="DT18" s="144"/>
      <c r="DU18" s="144"/>
      <c r="DV18" s="144"/>
      <c r="DW18" s="144"/>
      <c r="DX18" s="144"/>
      <c r="DY18" s="144"/>
      <c r="DZ18" s="144"/>
      <c r="EA18" s="145">
        <f>SUM(DP18:DZ18)</f>
        <v>0</v>
      </c>
      <c r="EB18" s="144"/>
      <c r="EC18" s="144"/>
      <c r="ED18" s="144"/>
      <c r="EE18" s="144"/>
      <c r="EF18" s="144"/>
      <c r="EG18" s="144"/>
      <c r="EH18" s="144"/>
      <c r="EI18" s="144"/>
      <c r="EJ18" s="144"/>
      <c r="EK18" s="144"/>
      <c r="EL18" s="144"/>
      <c r="EM18" s="145">
        <f>SUM(EB18:EL18)</f>
        <v>0</v>
      </c>
      <c r="EN18" s="144"/>
      <c r="EO18" s="144"/>
      <c r="EP18" s="144"/>
      <c r="EQ18" s="144"/>
      <c r="ER18" s="144"/>
      <c r="ES18" s="144"/>
      <c r="ET18" s="144"/>
      <c r="EU18" s="144"/>
      <c r="EV18" s="144"/>
      <c r="EW18" s="144"/>
      <c r="EX18" s="144"/>
      <c r="EY18" s="145">
        <f>SUM(EN18:EX18)</f>
        <v>0</v>
      </c>
      <c r="EZ18" s="126">
        <f>SUM(AQ18,BC18,BO18,CA18,DO18,EA18,EM18,EY18)</f>
        <v>0</v>
      </c>
    </row>
    <row r="19" spans="2:312" ht="27" customHeight="1">
      <c r="B19" s="638" t="s">
        <v>1463</v>
      </c>
      <c r="C19" s="631"/>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row>
    <row r="20" spans="2:312" ht="27" customHeight="1">
      <c r="B20" s="639" t="s">
        <v>1464</v>
      </c>
      <c r="C20" s="122" t="s">
        <v>1097</v>
      </c>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44"/>
      <c r="AG20" s="144"/>
      <c r="AH20" s="144"/>
      <c r="AI20" s="144"/>
      <c r="AJ20" s="144"/>
      <c r="AK20" s="144"/>
      <c r="AL20" s="144"/>
      <c r="AM20" s="144"/>
      <c r="AN20" s="144"/>
      <c r="AO20" s="144"/>
      <c r="AP20" s="144"/>
      <c r="AQ20" s="145">
        <f>SUM(AF20:AP20)</f>
        <v>0</v>
      </c>
      <c r="AR20" s="144"/>
      <c r="AS20" s="144"/>
      <c r="AT20" s="144"/>
      <c r="AU20" s="144"/>
      <c r="AV20" s="144"/>
      <c r="AW20" s="144"/>
      <c r="AX20" s="144"/>
      <c r="AY20" s="144"/>
      <c r="AZ20" s="144"/>
      <c r="BA20" s="144"/>
      <c r="BB20" s="144"/>
      <c r="BC20" s="145">
        <f>SUM(AR20:BB20)</f>
        <v>0</v>
      </c>
      <c r="BD20" s="144"/>
      <c r="BE20" s="144"/>
      <c r="BF20" s="144"/>
      <c r="BG20" s="144"/>
      <c r="BH20" s="144"/>
      <c r="BI20" s="144"/>
      <c r="BJ20" s="144"/>
      <c r="BK20" s="144"/>
      <c r="BL20" s="144"/>
      <c r="BM20" s="144"/>
      <c r="BN20" s="144"/>
      <c r="BO20" s="145">
        <f>SUM(BD20:BN20)</f>
        <v>0</v>
      </c>
      <c r="BP20" s="144"/>
      <c r="BQ20" s="144"/>
      <c r="BR20" s="144"/>
      <c r="BS20" s="144"/>
      <c r="BT20" s="144"/>
      <c r="BU20" s="144"/>
      <c r="BV20" s="144"/>
      <c r="BW20" s="144"/>
      <c r="BX20" s="144"/>
      <c r="BY20" s="144"/>
      <c r="BZ20" s="144"/>
      <c r="CA20" s="145">
        <f>SUM(BP20:BZ20)</f>
        <v>0</v>
      </c>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44"/>
      <c r="DE20" s="144"/>
      <c r="DF20" s="144"/>
      <c r="DG20" s="144"/>
      <c r="DH20" s="144"/>
      <c r="DI20" s="144"/>
      <c r="DJ20" s="144"/>
      <c r="DK20" s="144"/>
      <c r="DL20" s="144"/>
      <c r="DM20" s="144"/>
      <c r="DN20" s="144"/>
      <c r="DO20" s="145">
        <f>SUM(DD20:DN20)</f>
        <v>0</v>
      </c>
      <c r="DP20" s="144"/>
      <c r="DQ20" s="144"/>
      <c r="DR20" s="144"/>
      <c r="DS20" s="144"/>
      <c r="DT20" s="144"/>
      <c r="DU20" s="144"/>
      <c r="DV20" s="144"/>
      <c r="DW20" s="144"/>
      <c r="DX20" s="144"/>
      <c r="DY20" s="144"/>
      <c r="DZ20" s="144"/>
      <c r="EA20" s="145">
        <f>SUM(DP20:DZ20)</f>
        <v>0</v>
      </c>
      <c r="EB20" s="144"/>
      <c r="EC20" s="144"/>
      <c r="ED20" s="144"/>
      <c r="EE20" s="144"/>
      <c r="EF20" s="144"/>
      <c r="EG20" s="144"/>
      <c r="EH20" s="144"/>
      <c r="EI20" s="144"/>
      <c r="EJ20" s="144"/>
      <c r="EK20" s="144"/>
      <c r="EL20" s="144"/>
      <c r="EM20" s="145">
        <f>SUM(EB20:EL20)</f>
        <v>0</v>
      </c>
      <c r="EN20" s="144"/>
      <c r="EO20" s="144"/>
      <c r="EP20" s="144"/>
      <c r="EQ20" s="144"/>
      <c r="ER20" s="144"/>
      <c r="ES20" s="144"/>
      <c r="ET20" s="144"/>
      <c r="EU20" s="144"/>
      <c r="EV20" s="144"/>
      <c r="EW20" s="144"/>
      <c r="EX20" s="144"/>
      <c r="EY20" s="145">
        <f>SUM(EN20:EX20)</f>
        <v>0</v>
      </c>
      <c r="EZ20" s="126">
        <f>SUM(AQ20,BC20,BO20,CA20,DO20,EA20,EM20,EY20)</f>
        <v>0</v>
      </c>
    </row>
    <row r="21" spans="2:312" ht="27" customHeight="1">
      <c r="B21" s="639" t="s">
        <v>1465</v>
      </c>
      <c r="C21" s="122" t="s">
        <v>1098</v>
      </c>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44"/>
      <c r="AG21" s="144"/>
      <c r="AH21" s="144"/>
      <c r="AI21" s="144"/>
      <c r="AJ21" s="144"/>
      <c r="AK21" s="144"/>
      <c r="AL21" s="144"/>
      <c r="AM21" s="144"/>
      <c r="AN21" s="144"/>
      <c r="AO21" s="144"/>
      <c r="AP21" s="144"/>
      <c r="AQ21" s="145">
        <f>SUM(AF21:AP21)</f>
        <v>0</v>
      </c>
      <c r="AR21" s="144"/>
      <c r="AS21" s="144"/>
      <c r="AT21" s="144"/>
      <c r="AU21" s="144"/>
      <c r="AV21" s="144"/>
      <c r="AW21" s="144"/>
      <c r="AX21" s="144"/>
      <c r="AY21" s="144"/>
      <c r="AZ21" s="144"/>
      <c r="BA21" s="144"/>
      <c r="BB21" s="144"/>
      <c r="BC21" s="145">
        <f>SUM(AR21:BB21)</f>
        <v>0</v>
      </c>
      <c r="BD21" s="144"/>
      <c r="BE21" s="144"/>
      <c r="BF21" s="144"/>
      <c r="BG21" s="144"/>
      <c r="BH21" s="144"/>
      <c r="BI21" s="144"/>
      <c r="BJ21" s="144"/>
      <c r="BK21" s="144"/>
      <c r="BL21" s="144"/>
      <c r="BM21" s="144"/>
      <c r="BN21" s="144"/>
      <c r="BO21" s="145">
        <f>SUM(BD21:BN21)</f>
        <v>0</v>
      </c>
      <c r="BP21" s="144"/>
      <c r="BQ21" s="144"/>
      <c r="BR21" s="144"/>
      <c r="BS21" s="144"/>
      <c r="BT21" s="144"/>
      <c r="BU21" s="144"/>
      <c r="BV21" s="144"/>
      <c r="BW21" s="144"/>
      <c r="BX21" s="144"/>
      <c r="BY21" s="144"/>
      <c r="BZ21" s="144"/>
      <c r="CA21" s="145">
        <f>SUM(BP21:BZ21)</f>
        <v>0</v>
      </c>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44"/>
      <c r="DE21" s="144"/>
      <c r="DF21" s="144"/>
      <c r="DG21" s="144"/>
      <c r="DH21" s="144"/>
      <c r="DI21" s="144"/>
      <c r="DJ21" s="144"/>
      <c r="DK21" s="144"/>
      <c r="DL21" s="144"/>
      <c r="DM21" s="144"/>
      <c r="DN21" s="144"/>
      <c r="DO21" s="145">
        <f>SUM(DD21:DN21)</f>
        <v>0</v>
      </c>
      <c r="DP21" s="144"/>
      <c r="DQ21" s="144"/>
      <c r="DR21" s="144"/>
      <c r="DS21" s="144"/>
      <c r="DT21" s="144"/>
      <c r="DU21" s="144"/>
      <c r="DV21" s="144"/>
      <c r="DW21" s="144"/>
      <c r="DX21" s="144"/>
      <c r="DY21" s="144"/>
      <c r="DZ21" s="144"/>
      <c r="EA21" s="145">
        <f>SUM(DP21:DZ21)</f>
        <v>0</v>
      </c>
      <c r="EB21" s="144"/>
      <c r="EC21" s="144"/>
      <c r="ED21" s="144"/>
      <c r="EE21" s="144"/>
      <c r="EF21" s="144"/>
      <c r="EG21" s="144"/>
      <c r="EH21" s="144"/>
      <c r="EI21" s="144"/>
      <c r="EJ21" s="144"/>
      <c r="EK21" s="144"/>
      <c r="EL21" s="144"/>
      <c r="EM21" s="145">
        <f>SUM(EB21:EL21)</f>
        <v>0</v>
      </c>
      <c r="EN21" s="144"/>
      <c r="EO21" s="144"/>
      <c r="EP21" s="144"/>
      <c r="EQ21" s="144"/>
      <c r="ER21" s="144"/>
      <c r="ES21" s="144"/>
      <c r="ET21" s="144"/>
      <c r="EU21" s="144"/>
      <c r="EV21" s="144"/>
      <c r="EW21" s="144"/>
      <c r="EX21" s="144"/>
      <c r="EY21" s="145">
        <f>SUM(EN21:EX21)</f>
        <v>0</v>
      </c>
      <c r="EZ21" s="126">
        <f>SUM(AQ21,BC21,BO21,CA21,DO21,EA21,EM21,EY21)</f>
        <v>0</v>
      </c>
    </row>
    <row r="22" spans="2:312" ht="27" customHeight="1">
      <c r="B22" s="638" t="s">
        <v>1337</v>
      </c>
      <c r="C22" s="122" t="s">
        <v>1099</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47"/>
      <c r="AG22" s="166"/>
      <c r="AH22" s="166"/>
      <c r="AI22" s="166"/>
      <c r="AJ22" s="166"/>
      <c r="AK22" s="166"/>
      <c r="AL22" s="166"/>
      <c r="AM22" s="166"/>
      <c r="AN22" s="166"/>
      <c r="AO22" s="166"/>
      <c r="AP22" s="166"/>
      <c r="AQ22" s="147"/>
      <c r="AR22" s="166"/>
      <c r="AS22" s="166"/>
      <c r="AT22" s="166"/>
      <c r="AU22" s="166"/>
      <c r="AV22" s="166"/>
      <c r="AW22" s="166"/>
      <c r="AX22" s="166"/>
      <c r="AY22" s="166"/>
      <c r="AZ22" s="166"/>
      <c r="BA22" s="166"/>
      <c r="BB22" s="166"/>
      <c r="BC22" s="147"/>
      <c r="BD22" s="166"/>
      <c r="BE22" s="166"/>
      <c r="BF22" s="166"/>
      <c r="BG22" s="166"/>
      <c r="BH22" s="166"/>
      <c r="BI22" s="166"/>
      <c r="BJ22" s="166"/>
      <c r="BK22" s="166"/>
      <c r="BL22" s="166"/>
      <c r="BM22" s="166"/>
      <c r="BN22" s="166"/>
      <c r="BO22" s="147"/>
      <c r="BP22" s="166"/>
      <c r="BQ22" s="166"/>
      <c r="BR22" s="166"/>
      <c r="BS22" s="166"/>
      <c r="BT22" s="166"/>
      <c r="BU22" s="166"/>
      <c r="BV22" s="166"/>
      <c r="BW22" s="166"/>
      <c r="BX22" s="166"/>
      <c r="BY22" s="166"/>
      <c r="BZ22" s="166"/>
      <c r="CA22" s="147"/>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47"/>
      <c r="DE22" s="166"/>
      <c r="DF22" s="166"/>
      <c r="DG22" s="166"/>
      <c r="DH22" s="166"/>
      <c r="DI22" s="166"/>
      <c r="DJ22" s="166"/>
      <c r="DK22" s="166"/>
      <c r="DL22" s="166"/>
      <c r="DM22" s="166"/>
      <c r="DN22" s="166"/>
      <c r="DO22" s="147"/>
      <c r="DP22" s="166"/>
      <c r="DQ22" s="166"/>
      <c r="DR22" s="166"/>
      <c r="DS22" s="166"/>
      <c r="DT22" s="166"/>
      <c r="DU22" s="166"/>
      <c r="DV22" s="166"/>
      <c r="DW22" s="166"/>
      <c r="DX22" s="166"/>
      <c r="DY22" s="166"/>
      <c r="DZ22" s="166"/>
      <c r="EA22" s="147"/>
      <c r="EB22" s="166"/>
      <c r="EC22" s="166"/>
      <c r="ED22" s="166"/>
      <c r="EE22" s="166"/>
      <c r="EF22" s="166"/>
      <c r="EG22" s="166"/>
      <c r="EH22" s="166"/>
      <c r="EI22" s="166"/>
      <c r="EJ22" s="166"/>
      <c r="EK22" s="166"/>
      <c r="EL22" s="166"/>
      <c r="EM22" s="147"/>
      <c r="EN22" s="166"/>
      <c r="EO22" s="166"/>
      <c r="EP22" s="166"/>
      <c r="EQ22" s="166"/>
      <c r="ER22" s="166"/>
      <c r="ES22" s="166"/>
      <c r="ET22" s="166"/>
      <c r="EU22" s="166"/>
      <c r="EV22" s="166"/>
      <c r="EW22" s="166"/>
      <c r="EX22" s="166"/>
      <c r="EY22" s="166"/>
      <c r="EZ22" s="166"/>
    </row>
    <row r="23" spans="2:312" ht="15" customHeight="1">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row>
    <row r="24" spans="2:312" ht="15" customHeight="1">
      <c r="B24" s="115" t="s">
        <v>1338</v>
      </c>
      <c r="C24" s="643"/>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2"/>
    </row>
    <row r="25" spans="2:312" ht="15" customHeight="1">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row>
    <row r="26" spans="2:312" ht="27" customHeight="1">
      <c r="B26" s="936" t="s">
        <v>181</v>
      </c>
      <c r="C26" s="938"/>
      <c r="D26" s="154" t="s">
        <v>182</v>
      </c>
      <c r="E26" s="154" t="s">
        <v>183</v>
      </c>
      <c r="F26" s="154" t="s">
        <v>184</v>
      </c>
      <c r="G26" s="154" t="s">
        <v>185</v>
      </c>
      <c r="H26" s="154" t="s">
        <v>186</v>
      </c>
      <c r="I26" s="154" t="s">
        <v>187</v>
      </c>
      <c r="J26" s="154" t="s">
        <v>188</v>
      </c>
      <c r="K26" s="154" t="s">
        <v>189</v>
      </c>
      <c r="L26" s="154" t="s">
        <v>190</v>
      </c>
      <c r="M26" s="154" t="s">
        <v>191</v>
      </c>
      <c r="N26" s="154" t="s">
        <v>192</v>
      </c>
      <c r="O26" s="154" t="s">
        <v>193</v>
      </c>
      <c r="P26" s="154" t="s">
        <v>194</v>
      </c>
      <c r="Q26" s="154" t="s">
        <v>195</v>
      </c>
      <c r="R26" s="154" t="s">
        <v>196</v>
      </c>
      <c r="S26" s="154" t="s">
        <v>197</v>
      </c>
      <c r="T26" s="154" t="s">
        <v>198</v>
      </c>
      <c r="U26" s="154" t="s">
        <v>199</v>
      </c>
      <c r="V26" s="154" t="s">
        <v>200</v>
      </c>
      <c r="W26" s="154" t="s">
        <v>201</v>
      </c>
      <c r="X26" s="154" t="s">
        <v>202</v>
      </c>
      <c r="Y26" s="154" t="s">
        <v>203</v>
      </c>
      <c r="Z26" s="154" t="s">
        <v>204</v>
      </c>
      <c r="AA26" s="154" t="s">
        <v>205</v>
      </c>
      <c r="AB26" s="154" t="s">
        <v>206</v>
      </c>
      <c r="AC26" s="154" t="s">
        <v>207</v>
      </c>
      <c r="AD26" s="154" t="s">
        <v>208</v>
      </c>
      <c r="AE26" s="154" t="s">
        <v>209</v>
      </c>
      <c r="AF26" s="154" t="s">
        <v>210</v>
      </c>
      <c r="AG26" s="154" t="s">
        <v>211</v>
      </c>
      <c r="AH26" s="154" t="s">
        <v>212</v>
      </c>
      <c r="AI26" s="154" t="s">
        <v>213</v>
      </c>
      <c r="AJ26" s="154" t="s">
        <v>596</v>
      </c>
      <c r="AK26" s="154" t="s">
        <v>637</v>
      </c>
      <c r="AL26" s="154" t="s">
        <v>638</v>
      </c>
      <c r="AM26" s="154" t="s">
        <v>639</v>
      </c>
      <c r="AN26" s="154" t="s">
        <v>640</v>
      </c>
      <c r="AO26" s="154" t="s">
        <v>641</v>
      </c>
      <c r="AP26" s="154" t="s">
        <v>642</v>
      </c>
      <c r="AQ26" s="154" t="s">
        <v>643</v>
      </c>
      <c r="AR26" s="154" t="s">
        <v>644</v>
      </c>
      <c r="AS26" s="154" t="s">
        <v>645</v>
      </c>
      <c r="AT26" s="154" t="s">
        <v>646</v>
      </c>
      <c r="AU26" s="154" t="s">
        <v>665</v>
      </c>
      <c r="AV26" s="154" t="s">
        <v>666</v>
      </c>
      <c r="AW26" s="154" t="s">
        <v>667</v>
      </c>
      <c r="AX26" s="154" t="s">
        <v>668</v>
      </c>
      <c r="AY26" s="154" t="s">
        <v>669</v>
      </c>
      <c r="AZ26" s="154" t="s">
        <v>670</v>
      </c>
      <c r="BA26" s="154" t="s">
        <v>671</v>
      </c>
      <c r="BB26" s="154" t="s">
        <v>672</v>
      </c>
      <c r="BC26" s="154" t="s">
        <v>673</v>
      </c>
      <c r="BD26" s="154" t="s">
        <v>674</v>
      </c>
      <c r="BE26" s="154" t="s">
        <v>675</v>
      </c>
      <c r="BF26" s="154" t="s">
        <v>676</v>
      </c>
      <c r="BG26" s="154" t="s">
        <v>677</v>
      </c>
      <c r="BH26" s="154" t="s">
        <v>678</v>
      </c>
      <c r="BI26" s="154" t="s">
        <v>679</v>
      </c>
      <c r="BJ26" s="154" t="s">
        <v>1201</v>
      </c>
      <c r="BK26" s="154" t="s">
        <v>1202</v>
      </c>
      <c r="BL26" s="154" t="s">
        <v>1203</v>
      </c>
      <c r="BM26" s="154" t="s">
        <v>1204</v>
      </c>
      <c r="BN26" s="154" t="s">
        <v>1205</v>
      </c>
      <c r="BO26" s="154" t="s">
        <v>1206</v>
      </c>
      <c r="BP26" s="154" t="s">
        <v>1207</v>
      </c>
      <c r="BQ26" s="154" t="s">
        <v>1208</v>
      </c>
      <c r="BR26" s="154" t="s">
        <v>1209</v>
      </c>
      <c r="BS26" s="154" t="s">
        <v>1210</v>
      </c>
      <c r="BT26" s="154" t="s">
        <v>1211</v>
      </c>
      <c r="BU26" s="154" t="s">
        <v>1212</v>
      </c>
      <c r="BV26" s="154" t="s">
        <v>1213</v>
      </c>
      <c r="BW26" s="154" t="s">
        <v>1214</v>
      </c>
      <c r="BX26" s="154" t="s">
        <v>1215</v>
      </c>
      <c r="BY26" s="154" t="s">
        <v>1216</v>
      </c>
      <c r="BZ26" s="154" t="s">
        <v>1217</v>
      </c>
      <c r="CA26" s="154" t="s">
        <v>1218</v>
      </c>
      <c r="CB26" s="154" t="s">
        <v>1219</v>
      </c>
      <c r="CC26" s="154" t="s">
        <v>1220</v>
      </c>
      <c r="CD26" s="154" t="s">
        <v>1221</v>
      </c>
      <c r="CE26" s="154" t="s">
        <v>1222</v>
      </c>
      <c r="CF26" s="154" t="s">
        <v>1223</v>
      </c>
      <c r="CG26" s="154" t="s">
        <v>1224</v>
      </c>
      <c r="CH26" s="154" t="s">
        <v>1225</v>
      </c>
      <c r="CI26" s="154" t="s">
        <v>1226</v>
      </c>
      <c r="CJ26" s="154" t="s">
        <v>1227</v>
      </c>
      <c r="CK26" s="154" t="s">
        <v>1228</v>
      </c>
      <c r="CL26" s="154" t="s">
        <v>1229</v>
      </c>
      <c r="CM26" s="154" t="s">
        <v>1230</v>
      </c>
      <c r="CN26" s="154" t="s">
        <v>1231</v>
      </c>
      <c r="CO26" s="154" t="s">
        <v>1232</v>
      </c>
      <c r="CP26" s="154" t="s">
        <v>1233</v>
      </c>
      <c r="CQ26" s="154" t="s">
        <v>1234</v>
      </c>
      <c r="CR26" s="154" t="s">
        <v>1235</v>
      </c>
      <c r="CS26" s="154" t="s">
        <v>1236</v>
      </c>
      <c r="CT26" s="154" t="s">
        <v>1237</v>
      </c>
      <c r="CU26" s="154" t="s">
        <v>1238</v>
      </c>
      <c r="CV26" s="154" t="s">
        <v>1239</v>
      </c>
      <c r="CW26" s="154" t="s">
        <v>1240</v>
      </c>
      <c r="CX26" s="154" t="s">
        <v>1241</v>
      </c>
      <c r="CY26" s="154" t="s">
        <v>1242</v>
      </c>
      <c r="CZ26" s="154" t="s">
        <v>1243</v>
      </c>
      <c r="DA26" s="154" t="s">
        <v>1244</v>
      </c>
      <c r="DB26" s="154" t="s">
        <v>1245</v>
      </c>
      <c r="DC26" s="154" t="s">
        <v>1246</v>
      </c>
      <c r="DD26" s="154" t="s">
        <v>1247</v>
      </c>
      <c r="DE26" s="154" t="s">
        <v>1248</v>
      </c>
      <c r="DF26" s="154" t="s">
        <v>1249</v>
      </c>
      <c r="DG26" s="154" t="s">
        <v>1250</v>
      </c>
      <c r="DH26" s="154" t="s">
        <v>1251</v>
      </c>
      <c r="DI26" s="154" t="s">
        <v>1252</v>
      </c>
      <c r="DJ26" s="154" t="s">
        <v>1253</v>
      </c>
      <c r="DK26" s="154" t="s">
        <v>1254</v>
      </c>
      <c r="DL26" s="154" t="s">
        <v>1255</v>
      </c>
      <c r="DM26" s="154" t="s">
        <v>1256</v>
      </c>
      <c r="DN26" s="154" t="s">
        <v>1257</v>
      </c>
      <c r="DO26" s="154" t="s">
        <v>1258</v>
      </c>
      <c r="DP26" s="154" t="s">
        <v>1259</v>
      </c>
      <c r="DQ26" s="154" t="s">
        <v>1260</v>
      </c>
      <c r="DR26" s="154" t="s">
        <v>1261</v>
      </c>
      <c r="DS26" s="154" t="s">
        <v>1262</v>
      </c>
      <c r="DT26" s="154" t="s">
        <v>1263</v>
      </c>
      <c r="DU26" s="154" t="s">
        <v>1264</v>
      </c>
      <c r="DV26" s="154" t="s">
        <v>1265</v>
      </c>
      <c r="DW26" s="154" t="s">
        <v>1266</v>
      </c>
      <c r="DX26" s="154" t="s">
        <v>1267</v>
      </c>
      <c r="DY26" s="154" t="s">
        <v>1268</v>
      </c>
      <c r="DZ26" s="154" t="s">
        <v>1269</v>
      </c>
      <c r="EA26" s="154" t="s">
        <v>1270</v>
      </c>
      <c r="EB26" s="154" t="s">
        <v>1271</v>
      </c>
      <c r="EC26" s="154" t="s">
        <v>1272</v>
      </c>
      <c r="ED26" s="154" t="s">
        <v>1273</v>
      </c>
      <c r="EE26" s="154" t="s">
        <v>1274</v>
      </c>
      <c r="EF26" s="154" t="s">
        <v>1275</v>
      </c>
      <c r="EG26" s="154" t="s">
        <v>1276</v>
      </c>
      <c r="EH26" s="154" t="s">
        <v>1277</v>
      </c>
      <c r="EI26" s="154" t="s">
        <v>1278</v>
      </c>
      <c r="EJ26" s="154" t="s">
        <v>1279</v>
      </c>
      <c r="EK26" s="154" t="s">
        <v>1280</v>
      </c>
      <c r="EL26" s="154" t="s">
        <v>1281</v>
      </c>
      <c r="EM26" s="154" t="s">
        <v>1282</v>
      </c>
      <c r="EN26" s="154" t="s">
        <v>1283</v>
      </c>
      <c r="EO26" s="154" t="s">
        <v>1284</v>
      </c>
      <c r="EP26" s="154" t="s">
        <v>1285</v>
      </c>
      <c r="EQ26" s="154" t="s">
        <v>1286</v>
      </c>
      <c r="ER26" s="154" t="s">
        <v>1287</v>
      </c>
      <c r="ES26" s="154" t="s">
        <v>1288</v>
      </c>
      <c r="ET26" s="154" t="s">
        <v>1289</v>
      </c>
      <c r="EU26" s="154" t="s">
        <v>1290</v>
      </c>
      <c r="EV26" s="154" t="s">
        <v>1291</v>
      </c>
      <c r="EW26" s="154" t="s">
        <v>1292</v>
      </c>
      <c r="EX26" s="154" t="s">
        <v>1293</v>
      </c>
      <c r="EY26" s="154" t="s">
        <v>1294</v>
      </c>
      <c r="EZ26" s="154" t="s">
        <v>1295</v>
      </c>
    </row>
    <row r="27" spans="2:312" ht="27" customHeight="1">
      <c r="B27" s="1040" t="s">
        <v>393</v>
      </c>
      <c r="C27" s="1041"/>
      <c r="D27" s="1071" t="s">
        <v>1296</v>
      </c>
      <c r="E27" s="1072"/>
      <c r="F27" s="1072"/>
      <c r="G27" s="1072"/>
      <c r="H27" s="1072"/>
      <c r="I27" s="1072"/>
      <c r="J27" s="1072"/>
      <c r="K27" s="1072"/>
      <c r="L27" s="1072"/>
      <c r="M27" s="1072"/>
      <c r="N27" s="1072"/>
      <c r="O27" s="1072"/>
      <c r="P27" s="1072"/>
      <c r="Q27" s="1072"/>
      <c r="R27" s="1072"/>
      <c r="S27" s="1072"/>
      <c r="T27" s="1072"/>
      <c r="U27" s="1072"/>
      <c r="V27" s="1072"/>
      <c r="W27" s="1072"/>
      <c r="X27" s="1072"/>
      <c r="Y27" s="1072"/>
      <c r="Z27" s="1072"/>
      <c r="AA27" s="1072"/>
      <c r="AB27" s="1072"/>
      <c r="AC27" s="1072"/>
      <c r="AD27" s="1072"/>
      <c r="AE27" s="1073"/>
      <c r="AF27" s="1071" t="s">
        <v>1297</v>
      </c>
      <c r="AG27" s="1072"/>
      <c r="AH27" s="1072"/>
      <c r="AI27" s="1072"/>
      <c r="AJ27" s="1072"/>
      <c r="AK27" s="1072"/>
      <c r="AL27" s="1072"/>
      <c r="AM27" s="1072"/>
      <c r="AN27" s="1072"/>
      <c r="AO27" s="1072"/>
      <c r="AP27" s="1072"/>
      <c r="AQ27" s="1073"/>
      <c r="AR27" s="1071" t="s">
        <v>1298</v>
      </c>
      <c r="AS27" s="1072"/>
      <c r="AT27" s="1072"/>
      <c r="AU27" s="1072"/>
      <c r="AV27" s="1072"/>
      <c r="AW27" s="1072"/>
      <c r="AX27" s="1072"/>
      <c r="AY27" s="1072"/>
      <c r="AZ27" s="1072"/>
      <c r="BA27" s="1072"/>
      <c r="BB27" s="1072"/>
      <c r="BC27" s="1073"/>
      <c r="BD27" s="1071" t="s">
        <v>1299</v>
      </c>
      <c r="BE27" s="1072"/>
      <c r="BF27" s="1072"/>
      <c r="BG27" s="1072"/>
      <c r="BH27" s="1072"/>
      <c r="BI27" s="1072"/>
      <c r="BJ27" s="1072"/>
      <c r="BK27" s="1072"/>
      <c r="BL27" s="1072"/>
      <c r="BM27" s="1072"/>
      <c r="BN27" s="1072"/>
      <c r="BO27" s="1073"/>
      <c r="BP27" s="1074" t="s">
        <v>1300</v>
      </c>
      <c r="BQ27" s="1074"/>
      <c r="BR27" s="1074"/>
      <c r="BS27" s="1074"/>
      <c r="BT27" s="1074"/>
      <c r="BU27" s="1074"/>
      <c r="BV27" s="1074"/>
      <c r="BW27" s="1074"/>
      <c r="BX27" s="1074"/>
      <c r="BY27" s="1074"/>
      <c r="BZ27" s="1074"/>
      <c r="CA27" s="1074"/>
      <c r="CB27" s="1071" t="s">
        <v>1301</v>
      </c>
      <c r="CC27" s="1072"/>
      <c r="CD27" s="1072"/>
      <c r="CE27" s="1072"/>
      <c r="CF27" s="1072"/>
      <c r="CG27" s="1072"/>
      <c r="CH27" s="1072"/>
      <c r="CI27" s="1072"/>
      <c r="CJ27" s="1072"/>
      <c r="CK27" s="1072"/>
      <c r="CL27" s="1072"/>
      <c r="CM27" s="1072"/>
      <c r="CN27" s="1072"/>
      <c r="CO27" s="1072"/>
      <c r="CP27" s="1072"/>
      <c r="CQ27" s="1072"/>
      <c r="CR27" s="1072"/>
      <c r="CS27" s="1072"/>
      <c r="CT27" s="1072"/>
      <c r="CU27" s="1072"/>
      <c r="CV27" s="1072"/>
      <c r="CW27" s="1072"/>
      <c r="CX27" s="1072"/>
      <c r="CY27" s="1072"/>
      <c r="CZ27" s="1072"/>
      <c r="DA27" s="1072"/>
      <c r="DB27" s="1072"/>
      <c r="DC27" s="1073"/>
      <c r="DD27" s="1071" t="s">
        <v>1302</v>
      </c>
      <c r="DE27" s="1072"/>
      <c r="DF27" s="1072"/>
      <c r="DG27" s="1072"/>
      <c r="DH27" s="1072"/>
      <c r="DI27" s="1072"/>
      <c r="DJ27" s="1072"/>
      <c r="DK27" s="1072"/>
      <c r="DL27" s="1072"/>
      <c r="DM27" s="1072"/>
      <c r="DN27" s="1072"/>
      <c r="DO27" s="1073"/>
      <c r="DP27" s="1071" t="s">
        <v>1303</v>
      </c>
      <c r="DQ27" s="1072"/>
      <c r="DR27" s="1072"/>
      <c r="DS27" s="1072"/>
      <c r="DT27" s="1072"/>
      <c r="DU27" s="1072"/>
      <c r="DV27" s="1072"/>
      <c r="DW27" s="1072"/>
      <c r="DX27" s="1072"/>
      <c r="DY27" s="1072"/>
      <c r="DZ27" s="1072"/>
      <c r="EA27" s="1073"/>
      <c r="EB27" s="1071" t="s">
        <v>1304</v>
      </c>
      <c r="EC27" s="1072"/>
      <c r="ED27" s="1072"/>
      <c r="EE27" s="1072"/>
      <c r="EF27" s="1072"/>
      <c r="EG27" s="1072"/>
      <c r="EH27" s="1072"/>
      <c r="EI27" s="1072"/>
      <c r="EJ27" s="1072"/>
      <c r="EK27" s="1072"/>
      <c r="EL27" s="1072"/>
      <c r="EM27" s="1073"/>
      <c r="EN27" s="1074" t="s">
        <v>1305</v>
      </c>
      <c r="EO27" s="1074"/>
      <c r="EP27" s="1074"/>
      <c r="EQ27" s="1074"/>
      <c r="ER27" s="1074"/>
      <c r="ES27" s="1074"/>
      <c r="ET27" s="1074"/>
      <c r="EU27" s="1074"/>
      <c r="EV27" s="1074"/>
      <c r="EW27" s="1074"/>
      <c r="EX27" s="1074"/>
      <c r="EY27" s="1074"/>
      <c r="EZ27" s="1075" t="s">
        <v>1311</v>
      </c>
    </row>
    <row r="28" spans="2:312" s="117" customFormat="1" ht="27" customHeight="1">
      <c r="B28" s="1042"/>
      <c r="C28" s="1043"/>
      <c r="D28" s="1055" t="s">
        <v>260</v>
      </c>
      <c r="E28" s="1056"/>
      <c r="F28" s="1056"/>
      <c r="G28" s="1057"/>
      <c r="H28" s="1055" t="s">
        <v>1306</v>
      </c>
      <c r="I28" s="1057"/>
      <c r="J28" s="1027" t="s">
        <v>419</v>
      </c>
      <c r="K28" s="1048" t="s">
        <v>422</v>
      </c>
      <c r="L28" s="1058"/>
      <c r="M28" s="1058"/>
      <c r="N28" s="1032"/>
      <c r="O28" s="1050" t="s">
        <v>425</v>
      </c>
      <c r="P28" s="1055" t="s">
        <v>263</v>
      </c>
      <c r="Q28" s="1056"/>
      <c r="R28" s="1057"/>
      <c r="S28" s="1008" t="s">
        <v>1165</v>
      </c>
      <c r="T28" s="996" t="s">
        <v>1166</v>
      </c>
      <c r="U28" s="1049" t="s">
        <v>1312</v>
      </c>
      <c r="V28" s="1049"/>
      <c r="W28" s="1055" t="s">
        <v>1308</v>
      </c>
      <c r="X28" s="1056"/>
      <c r="Y28" s="1057"/>
      <c r="Z28" s="1048" t="s">
        <v>1309</v>
      </c>
      <c r="AA28" s="1032"/>
      <c r="AB28" s="1055" t="s">
        <v>1169</v>
      </c>
      <c r="AC28" s="1056"/>
      <c r="AD28" s="1057"/>
      <c r="AE28" s="1050" t="s">
        <v>1310</v>
      </c>
      <c r="AF28" s="1050" t="s">
        <v>1170</v>
      </c>
      <c r="AG28" s="1053" t="s">
        <v>261</v>
      </c>
      <c r="AH28" s="1049" t="s">
        <v>1163</v>
      </c>
      <c r="AI28" s="1049"/>
      <c r="AJ28" s="1049"/>
      <c r="AK28" s="1049" t="s">
        <v>1164</v>
      </c>
      <c r="AL28" s="996" t="s">
        <v>264</v>
      </c>
      <c r="AM28" s="1049" t="s">
        <v>1167</v>
      </c>
      <c r="AN28" s="1048" t="s">
        <v>1309</v>
      </c>
      <c r="AO28" s="1032"/>
      <c r="AP28" s="140" t="s">
        <v>1169</v>
      </c>
      <c r="AQ28" s="1050" t="s">
        <v>1310</v>
      </c>
      <c r="AR28" s="1050" t="s">
        <v>1170</v>
      </c>
      <c r="AS28" s="1049" t="s">
        <v>261</v>
      </c>
      <c r="AT28" s="1049" t="s">
        <v>1163</v>
      </c>
      <c r="AU28" s="1049"/>
      <c r="AV28" s="1049"/>
      <c r="AW28" s="1049" t="s">
        <v>1164</v>
      </c>
      <c r="AX28" s="1027" t="s">
        <v>264</v>
      </c>
      <c r="AY28" s="1049" t="s">
        <v>1167</v>
      </c>
      <c r="AZ28" s="1048" t="s">
        <v>1309</v>
      </c>
      <c r="BA28" s="1032"/>
      <c r="BB28" s="140" t="s">
        <v>1169</v>
      </c>
      <c r="BC28" s="1050" t="s">
        <v>1311</v>
      </c>
      <c r="BD28" s="1050" t="s">
        <v>1170</v>
      </c>
      <c r="BE28" s="1053" t="s">
        <v>261</v>
      </c>
      <c r="BF28" s="1049" t="s">
        <v>1163</v>
      </c>
      <c r="BG28" s="1049"/>
      <c r="BH28" s="1049"/>
      <c r="BI28" s="1049" t="s">
        <v>1164</v>
      </c>
      <c r="BJ28" s="996" t="s">
        <v>264</v>
      </c>
      <c r="BK28" s="1049" t="s">
        <v>1167</v>
      </c>
      <c r="BL28" s="1048" t="s">
        <v>1309</v>
      </c>
      <c r="BM28" s="1032"/>
      <c r="BN28" s="140" t="s">
        <v>1169</v>
      </c>
      <c r="BO28" s="1050" t="s">
        <v>1311</v>
      </c>
      <c r="BP28" s="1050" t="s">
        <v>1170</v>
      </c>
      <c r="BQ28" s="1051" t="s">
        <v>261</v>
      </c>
      <c r="BR28" s="1049" t="s">
        <v>1163</v>
      </c>
      <c r="BS28" s="1049"/>
      <c r="BT28" s="1049"/>
      <c r="BU28" s="1051" t="s">
        <v>1164</v>
      </c>
      <c r="BV28" s="1052" t="s">
        <v>264</v>
      </c>
      <c r="BW28" s="1051" t="s">
        <v>1167</v>
      </c>
      <c r="BX28" s="1048" t="s">
        <v>1309</v>
      </c>
      <c r="BY28" s="1032"/>
      <c r="BZ28" s="140" t="s">
        <v>1169</v>
      </c>
      <c r="CA28" s="1049" t="s">
        <v>1310</v>
      </c>
      <c r="CB28" s="1055" t="s">
        <v>260</v>
      </c>
      <c r="CC28" s="1056"/>
      <c r="CD28" s="1056"/>
      <c r="CE28" s="1057"/>
      <c r="CF28" s="1055" t="s">
        <v>1306</v>
      </c>
      <c r="CG28" s="1057"/>
      <c r="CH28" s="1027" t="s">
        <v>419</v>
      </c>
      <c r="CI28" s="1048" t="s">
        <v>422</v>
      </c>
      <c r="CJ28" s="1058"/>
      <c r="CK28" s="1058"/>
      <c r="CL28" s="1032"/>
      <c r="CM28" s="1050" t="s">
        <v>425</v>
      </c>
      <c r="CN28" s="1055" t="s">
        <v>263</v>
      </c>
      <c r="CO28" s="1056"/>
      <c r="CP28" s="1057"/>
      <c r="CQ28" s="1008" t="s">
        <v>1165</v>
      </c>
      <c r="CR28" s="996" t="s">
        <v>1166</v>
      </c>
      <c r="CS28" s="1049" t="s">
        <v>1312</v>
      </c>
      <c r="CT28" s="1049"/>
      <c r="CU28" s="1055" t="s">
        <v>1308</v>
      </c>
      <c r="CV28" s="1056"/>
      <c r="CW28" s="1057"/>
      <c r="CX28" s="1048" t="s">
        <v>1309</v>
      </c>
      <c r="CY28" s="1032"/>
      <c r="CZ28" s="1055" t="s">
        <v>1169</v>
      </c>
      <c r="DA28" s="1056"/>
      <c r="DB28" s="1057"/>
      <c r="DC28" s="1050" t="s">
        <v>1310</v>
      </c>
      <c r="DD28" s="1050" t="s">
        <v>1170</v>
      </c>
      <c r="DE28" s="1053" t="s">
        <v>261</v>
      </c>
      <c r="DF28" s="1049" t="s">
        <v>1163</v>
      </c>
      <c r="DG28" s="1049"/>
      <c r="DH28" s="1049"/>
      <c r="DI28" s="1049" t="s">
        <v>1164</v>
      </c>
      <c r="DJ28" s="996" t="s">
        <v>264</v>
      </c>
      <c r="DK28" s="1049" t="s">
        <v>1167</v>
      </c>
      <c r="DL28" s="1048" t="s">
        <v>1309</v>
      </c>
      <c r="DM28" s="1032"/>
      <c r="DN28" s="140" t="s">
        <v>1169</v>
      </c>
      <c r="DO28" s="1050" t="s">
        <v>1310</v>
      </c>
      <c r="DP28" s="1050" t="s">
        <v>1170</v>
      </c>
      <c r="DQ28" s="1049" t="s">
        <v>261</v>
      </c>
      <c r="DR28" s="1049" t="s">
        <v>1163</v>
      </c>
      <c r="DS28" s="1049"/>
      <c r="DT28" s="1049"/>
      <c r="DU28" s="1049" t="s">
        <v>1164</v>
      </c>
      <c r="DV28" s="1027" t="s">
        <v>264</v>
      </c>
      <c r="DW28" s="1049" t="s">
        <v>1167</v>
      </c>
      <c r="DX28" s="1048" t="s">
        <v>1309</v>
      </c>
      <c r="DY28" s="1032"/>
      <c r="DZ28" s="140" t="s">
        <v>1169</v>
      </c>
      <c r="EA28" s="1050" t="s">
        <v>1311</v>
      </c>
      <c r="EB28" s="1050" t="s">
        <v>1170</v>
      </c>
      <c r="EC28" s="1053" t="s">
        <v>261</v>
      </c>
      <c r="ED28" s="1049" t="s">
        <v>1163</v>
      </c>
      <c r="EE28" s="1049"/>
      <c r="EF28" s="1049"/>
      <c r="EG28" s="1049" t="s">
        <v>1164</v>
      </c>
      <c r="EH28" s="996" t="s">
        <v>264</v>
      </c>
      <c r="EI28" s="1049" t="s">
        <v>1167</v>
      </c>
      <c r="EJ28" s="1048" t="s">
        <v>1309</v>
      </c>
      <c r="EK28" s="1032"/>
      <c r="EL28" s="140" t="s">
        <v>1169</v>
      </c>
      <c r="EM28" s="1050" t="s">
        <v>1311</v>
      </c>
      <c r="EN28" s="1050" t="s">
        <v>1170</v>
      </c>
      <c r="EO28" s="1051" t="s">
        <v>261</v>
      </c>
      <c r="EP28" s="1049" t="s">
        <v>1163</v>
      </c>
      <c r="EQ28" s="1049"/>
      <c r="ER28" s="1049"/>
      <c r="ES28" s="1051" t="s">
        <v>1164</v>
      </c>
      <c r="ET28" s="1052" t="s">
        <v>264</v>
      </c>
      <c r="EU28" s="1051" t="s">
        <v>1167</v>
      </c>
      <c r="EV28" s="1048" t="s">
        <v>1309</v>
      </c>
      <c r="EW28" s="1032"/>
      <c r="EX28" s="140" t="s">
        <v>1169</v>
      </c>
      <c r="EY28" s="1049" t="s">
        <v>1310</v>
      </c>
      <c r="EZ28" s="1076"/>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c r="IW28" s="88"/>
      <c r="IX28" s="88"/>
      <c r="IY28" s="88"/>
      <c r="IZ28" s="88"/>
      <c r="JA28" s="88"/>
      <c r="JB28" s="88"/>
      <c r="JC28" s="88"/>
      <c r="JD28" s="88"/>
      <c r="JE28" s="88"/>
      <c r="JF28" s="88"/>
      <c r="JG28" s="88"/>
      <c r="JH28" s="88"/>
      <c r="JI28" s="88"/>
      <c r="JJ28" s="88"/>
      <c r="JK28" s="88"/>
      <c r="JL28" s="88"/>
      <c r="JM28" s="88"/>
      <c r="JN28" s="88"/>
      <c r="JO28" s="88"/>
      <c r="JP28" s="88"/>
      <c r="JQ28" s="88"/>
      <c r="JR28" s="88"/>
      <c r="JS28" s="88"/>
      <c r="JT28" s="88"/>
      <c r="JU28" s="88"/>
      <c r="JV28" s="88"/>
      <c r="JW28" s="88"/>
      <c r="JX28" s="88"/>
      <c r="JY28" s="88"/>
      <c r="JZ28" s="88"/>
      <c r="KA28" s="88"/>
      <c r="KB28" s="88"/>
      <c r="KC28" s="88"/>
      <c r="KD28" s="88"/>
      <c r="KE28" s="88"/>
      <c r="KF28" s="88"/>
      <c r="KG28" s="88"/>
      <c r="KH28" s="88"/>
      <c r="KI28" s="88"/>
      <c r="KJ28" s="88"/>
      <c r="KK28" s="88"/>
      <c r="KL28" s="88"/>
      <c r="KM28" s="88"/>
      <c r="KN28" s="88"/>
      <c r="KO28" s="88"/>
      <c r="KP28" s="88"/>
      <c r="KQ28" s="88"/>
      <c r="KR28" s="88"/>
      <c r="KS28" s="88"/>
      <c r="KT28" s="88"/>
      <c r="KU28" s="88"/>
      <c r="KV28" s="88"/>
      <c r="KW28" s="88"/>
      <c r="KX28" s="88"/>
      <c r="KY28" s="88"/>
      <c r="KZ28" s="88"/>
    </row>
    <row r="29" spans="2:312" s="156" customFormat="1" ht="51" customHeight="1">
      <c r="B29" s="1042"/>
      <c r="C29" s="1043"/>
      <c r="D29" s="155" t="s">
        <v>1313</v>
      </c>
      <c r="E29" s="155" t="s">
        <v>1314</v>
      </c>
      <c r="F29" s="155" t="s">
        <v>1315</v>
      </c>
      <c r="G29" s="155" t="s">
        <v>1316</v>
      </c>
      <c r="H29" s="155" t="s">
        <v>1317</v>
      </c>
      <c r="I29" s="155" t="s">
        <v>1318</v>
      </c>
      <c r="J29" s="1028"/>
      <c r="K29" s="155" t="s">
        <v>1319</v>
      </c>
      <c r="L29" s="155" t="s">
        <v>1320</v>
      </c>
      <c r="M29" s="155" t="s">
        <v>1321</v>
      </c>
      <c r="N29" s="155" t="s">
        <v>1322</v>
      </c>
      <c r="O29" s="1051"/>
      <c r="P29" s="155" t="s">
        <v>1323</v>
      </c>
      <c r="Q29" s="493" t="s">
        <v>1324</v>
      </c>
      <c r="R29" s="155" t="s">
        <v>1325</v>
      </c>
      <c r="S29" s="1011"/>
      <c r="T29" s="996"/>
      <c r="U29" s="493" t="s">
        <v>1326</v>
      </c>
      <c r="V29" s="155" t="s">
        <v>1327</v>
      </c>
      <c r="W29" s="155" t="s">
        <v>1328</v>
      </c>
      <c r="X29" s="155" t="s">
        <v>1329</v>
      </c>
      <c r="Y29" s="155" t="s">
        <v>1322</v>
      </c>
      <c r="Z29" s="493" t="s">
        <v>569</v>
      </c>
      <c r="AA29" s="493" t="s">
        <v>12</v>
      </c>
      <c r="AB29" s="141" t="s">
        <v>1330</v>
      </c>
      <c r="AC29" s="155" t="s">
        <v>1331</v>
      </c>
      <c r="AD29" s="155" t="s">
        <v>1322</v>
      </c>
      <c r="AE29" s="1051"/>
      <c r="AF29" s="1051"/>
      <c r="AG29" s="1054"/>
      <c r="AH29" s="493" t="s">
        <v>419</v>
      </c>
      <c r="AI29" s="493" t="s">
        <v>422</v>
      </c>
      <c r="AJ29" s="155" t="s">
        <v>1172</v>
      </c>
      <c r="AK29" s="1049"/>
      <c r="AL29" s="996"/>
      <c r="AM29" s="1049"/>
      <c r="AN29" s="493" t="s">
        <v>569</v>
      </c>
      <c r="AO29" s="493" t="s">
        <v>12</v>
      </c>
      <c r="AP29" s="141" t="s">
        <v>1330</v>
      </c>
      <c r="AQ29" s="1051"/>
      <c r="AR29" s="1051"/>
      <c r="AS29" s="1049"/>
      <c r="AT29" s="493" t="s">
        <v>419</v>
      </c>
      <c r="AU29" s="493" t="s">
        <v>422</v>
      </c>
      <c r="AV29" s="155" t="s">
        <v>1172</v>
      </c>
      <c r="AW29" s="1049"/>
      <c r="AX29" s="1028"/>
      <c r="AY29" s="1049"/>
      <c r="AZ29" s="493" t="s">
        <v>569</v>
      </c>
      <c r="BA29" s="493" t="s">
        <v>12</v>
      </c>
      <c r="BB29" s="141" t="s">
        <v>1330</v>
      </c>
      <c r="BC29" s="1051"/>
      <c r="BD29" s="1051"/>
      <c r="BE29" s="1054"/>
      <c r="BF29" s="493" t="s">
        <v>419</v>
      </c>
      <c r="BG29" s="493" t="s">
        <v>422</v>
      </c>
      <c r="BH29" s="155" t="s">
        <v>1172</v>
      </c>
      <c r="BI29" s="1049"/>
      <c r="BJ29" s="996"/>
      <c r="BK29" s="1049"/>
      <c r="BL29" s="493" t="s">
        <v>569</v>
      </c>
      <c r="BM29" s="493" t="s">
        <v>12</v>
      </c>
      <c r="BN29" s="141" t="s">
        <v>1330</v>
      </c>
      <c r="BO29" s="1051"/>
      <c r="BP29" s="1051"/>
      <c r="BQ29" s="1049"/>
      <c r="BR29" s="493" t="s">
        <v>419</v>
      </c>
      <c r="BS29" s="493" t="s">
        <v>422</v>
      </c>
      <c r="BT29" s="155" t="s">
        <v>1172</v>
      </c>
      <c r="BU29" s="1049"/>
      <c r="BV29" s="1028"/>
      <c r="BW29" s="1049"/>
      <c r="BX29" s="493" t="s">
        <v>569</v>
      </c>
      <c r="BY29" s="493" t="s">
        <v>12</v>
      </c>
      <c r="BZ29" s="141" t="s">
        <v>1330</v>
      </c>
      <c r="CA29" s="1049"/>
      <c r="CB29" s="155" t="s">
        <v>1313</v>
      </c>
      <c r="CC29" s="155" t="s">
        <v>1314</v>
      </c>
      <c r="CD29" s="155" t="s">
        <v>1315</v>
      </c>
      <c r="CE29" s="155" t="s">
        <v>1316</v>
      </c>
      <c r="CF29" s="155" t="s">
        <v>1317</v>
      </c>
      <c r="CG29" s="155" t="s">
        <v>1318</v>
      </c>
      <c r="CH29" s="1028"/>
      <c r="CI29" s="155" t="s">
        <v>1319</v>
      </c>
      <c r="CJ29" s="155" t="s">
        <v>1320</v>
      </c>
      <c r="CK29" s="155" t="s">
        <v>1321</v>
      </c>
      <c r="CL29" s="155" t="s">
        <v>1322</v>
      </c>
      <c r="CM29" s="1051"/>
      <c r="CN29" s="155" t="s">
        <v>1323</v>
      </c>
      <c r="CO29" s="493" t="s">
        <v>1324</v>
      </c>
      <c r="CP29" s="155" t="s">
        <v>1325</v>
      </c>
      <c r="CQ29" s="1011"/>
      <c r="CR29" s="996"/>
      <c r="CS29" s="493" t="s">
        <v>1326</v>
      </c>
      <c r="CT29" s="155" t="s">
        <v>1327</v>
      </c>
      <c r="CU29" s="155" t="s">
        <v>1328</v>
      </c>
      <c r="CV29" s="155" t="s">
        <v>1329</v>
      </c>
      <c r="CW29" s="155" t="s">
        <v>1322</v>
      </c>
      <c r="CX29" s="493" t="s">
        <v>569</v>
      </c>
      <c r="CY29" s="493" t="s">
        <v>12</v>
      </c>
      <c r="CZ29" s="141" t="s">
        <v>1330</v>
      </c>
      <c r="DA29" s="155" t="s">
        <v>1331</v>
      </c>
      <c r="DB29" s="155" t="s">
        <v>1322</v>
      </c>
      <c r="DC29" s="1051"/>
      <c r="DD29" s="1051"/>
      <c r="DE29" s="1054"/>
      <c r="DF29" s="493" t="s">
        <v>419</v>
      </c>
      <c r="DG29" s="493" t="s">
        <v>422</v>
      </c>
      <c r="DH29" s="155" t="s">
        <v>1172</v>
      </c>
      <c r="DI29" s="1049"/>
      <c r="DJ29" s="996"/>
      <c r="DK29" s="1049"/>
      <c r="DL29" s="493" t="s">
        <v>569</v>
      </c>
      <c r="DM29" s="493" t="s">
        <v>12</v>
      </c>
      <c r="DN29" s="141" t="s">
        <v>1330</v>
      </c>
      <c r="DO29" s="1051"/>
      <c r="DP29" s="1051"/>
      <c r="DQ29" s="1049"/>
      <c r="DR29" s="493" t="s">
        <v>419</v>
      </c>
      <c r="DS29" s="493" t="s">
        <v>422</v>
      </c>
      <c r="DT29" s="155" t="s">
        <v>1172</v>
      </c>
      <c r="DU29" s="1049"/>
      <c r="DV29" s="1028"/>
      <c r="DW29" s="1049"/>
      <c r="DX29" s="493" t="s">
        <v>569</v>
      </c>
      <c r="DY29" s="493" t="s">
        <v>12</v>
      </c>
      <c r="DZ29" s="141" t="s">
        <v>1330</v>
      </c>
      <c r="EA29" s="1051"/>
      <c r="EB29" s="1051"/>
      <c r="EC29" s="1054"/>
      <c r="ED29" s="493" t="s">
        <v>419</v>
      </c>
      <c r="EE29" s="493" t="s">
        <v>422</v>
      </c>
      <c r="EF29" s="155" t="s">
        <v>1172</v>
      </c>
      <c r="EG29" s="1049"/>
      <c r="EH29" s="996"/>
      <c r="EI29" s="1049"/>
      <c r="EJ29" s="493" t="s">
        <v>569</v>
      </c>
      <c r="EK29" s="493" t="s">
        <v>12</v>
      </c>
      <c r="EL29" s="141" t="s">
        <v>1330</v>
      </c>
      <c r="EM29" s="1051"/>
      <c r="EN29" s="1051"/>
      <c r="EO29" s="1049"/>
      <c r="EP29" s="493" t="s">
        <v>419</v>
      </c>
      <c r="EQ29" s="493" t="s">
        <v>422</v>
      </c>
      <c r="ER29" s="155" t="s">
        <v>1172</v>
      </c>
      <c r="ES29" s="1049"/>
      <c r="ET29" s="1028"/>
      <c r="EU29" s="1049"/>
      <c r="EV29" s="493" t="s">
        <v>569</v>
      </c>
      <c r="EW29" s="493" t="s">
        <v>12</v>
      </c>
      <c r="EX29" s="141" t="s">
        <v>1330</v>
      </c>
      <c r="EY29" s="1049"/>
      <c r="EZ29" s="1077"/>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c r="IW29" s="88"/>
      <c r="IX29" s="88"/>
      <c r="IY29" s="88"/>
      <c r="IZ29" s="88"/>
      <c r="JA29" s="88"/>
      <c r="JB29" s="88"/>
      <c r="JC29" s="88"/>
      <c r="JD29" s="88"/>
      <c r="JE29" s="88"/>
      <c r="JF29" s="88"/>
      <c r="JG29" s="88"/>
      <c r="JH29" s="88"/>
      <c r="JI29" s="88"/>
      <c r="JJ29" s="88"/>
      <c r="JK29" s="88"/>
      <c r="JL29" s="88"/>
      <c r="JM29" s="88"/>
      <c r="JN29" s="88"/>
      <c r="JO29" s="88"/>
      <c r="JP29" s="88"/>
      <c r="JQ29" s="88"/>
      <c r="JR29" s="88"/>
      <c r="JS29" s="88"/>
      <c r="JT29" s="88"/>
      <c r="JU29" s="88"/>
      <c r="JV29" s="88"/>
      <c r="JW29" s="88"/>
      <c r="JX29" s="88"/>
      <c r="JY29" s="88"/>
      <c r="JZ29" s="88"/>
      <c r="KA29" s="88"/>
      <c r="KB29" s="88"/>
      <c r="KC29" s="88"/>
      <c r="KD29" s="88"/>
      <c r="KE29" s="88"/>
      <c r="KF29" s="88"/>
      <c r="KG29" s="88"/>
      <c r="KH29" s="88"/>
      <c r="KI29" s="88"/>
      <c r="KJ29" s="88"/>
      <c r="KK29" s="88"/>
      <c r="KL29" s="88"/>
      <c r="KM29" s="88"/>
      <c r="KN29" s="88"/>
      <c r="KO29" s="88"/>
      <c r="KP29" s="88"/>
      <c r="KQ29" s="88"/>
      <c r="KR29" s="88"/>
      <c r="KS29" s="88"/>
      <c r="KT29" s="88"/>
      <c r="KU29" s="88"/>
      <c r="KV29" s="88"/>
      <c r="KW29" s="88"/>
      <c r="KX29" s="88"/>
      <c r="KY29" s="88"/>
      <c r="KZ29" s="88"/>
    </row>
    <row r="30" spans="2:312" ht="12.75" customHeight="1">
      <c r="B30" s="1044"/>
      <c r="C30" s="1045"/>
      <c r="D30" s="157" t="s">
        <v>1174</v>
      </c>
      <c r="E30" s="157" t="s">
        <v>1174</v>
      </c>
      <c r="F30" s="157" t="s">
        <v>1174</v>
      </c>
      <c r="G30" s="157" t="s">
        <v>1174</v>
      </c>
      <c r="H30" s="157" t="s">
        <v>1174</v>
      </c>
      <c r="I30" s="157" t="s">
        <v>1174</v>
      </c>
      <c r="J30" s="157" t="s">
        <v>1174</v>
      </c>
      <c r="K30" s="157" t="s">
        <v>1174</v>
      </c>
      <c r="L30" s="157" t="s">
        <v>1174</v>
      </c>
      <c r="M30" s="157" t="s">
        <v>1174</v>
      </c>
      <c r="N30" s="157" t="s">
        <v>1174</v>
      </c>
      <c r="O30" s="157" t="s">
        <v>1174</v>
      </c>
      <c r="P30" s="157" t="s">
        <v>1174</v>
      </c>
      <c r="Q30" s="157"/>
      <c r="R30" s="157" t="s">
        <v>1174</v>
      </c>
      <c r="S30" s="157" t="s">
        <v>1174</v>
      </c>
      <c r="T30" s="157" t="s">
        <v>1174</v>
      </c>
      <c r="U30" s="157" t="s">
        <v>1174</v>
      </c>
      <c r="V30" s="157"/>
      <c r="W30" s="157" t="s">
        <v>1174</v>
      </c>
      <c r="X30" s="157" t="s">
        <v>1174</v>
      </c>
      <c r="Y30" s="157" t="s">
        <v>1174</v>
      </c>
      <c r="Z30" s="157" t="s">
        <v>1174</v>
      </c>
      <c r="AA30" s="157" t="s">
        <v>1174</v>
      </c>
      <c r="AB30" s="157" t="s">
        <v>1174</v>
      </c>
      <c r="AC30" s="157" t="s">
        <v>1174</v>
      </c>
      <c r="AD30" s="157" t="s">
        <v>1174</v>
      </c>
      <c r="AE30" s="157" t="s">
        <v>1174</v>
      </c>
      <c r="AF30" s="157" t="s">
        <v>1174</v>
      </c>
      <c r="AG30" s="157" t="s">
        <v>1174</v>
      </c>
      <c r="AH30" s="157" t="s">
        <v>1174</v>
      </c>
      <c r="AI30" s="157" t="s">
        <v>1174</v>
      </c>
      <c r="AJ30" s="157" t="s">
        <v>1174</v>
      </c>
      <c r="AK30" s="157" t="s">
        <v>1174</v>
      </c>
      <c r="AL30" s="157" t="s">
        <v>1174</v>
      </c>
      <c r="AM30" s="157" t="s">
        <v>1174</v>
      </c>
      <c r="AN30" s="157" t="s">
        <v>1174</v>
      </c>
      <c r="AO30" s="157" t="s">
        <v>1174</v>
      </c>
      <c r="AP30" s="157" t="s">
        <v>1174</v>
      </c>
      <c r="AQ30" s="157" t="s">
        <v>1174</v>
      </c>
      <c r="AR30" s="157" t="s">
        <v>1174</v>
      </c>
      <c r="AS30" s="157" t="s">
        <v>1174</v>
      </c>
      <c r="AT30" s="157" t="s">
        <v>1174</v>
      </c>
      <c r="AU30" s="157" t="s">
        <v>1174</v>
      </c>
      <c r="AV30" s="157" t="s">
        <v>1174</v>
      </c>
      <c r="AW30" s="157" t="s">
        <v>1174</v>
      </c>
      <c r="AX30" s="157" t="s">
        <v>1174</v>
      </c>
      <c r="AY30" s="157" t="s">
        <v>1174</v>
      </c>
      <c r="AZ30" s="157" t="s">
        <v>1174</v>
      </c>
      <c r="BA30" s="157" t="s">
        <v>1174</v>
      </c>
      <c r="BB30" s="157" t="s">
        <v>1174</v>
      </c>
      <c r="BC30" s="157" t="s">
        <v>1174</v>
      </c>
      <c r="BD30" s="157" t="s">
        <v>1174</v>
      </c>
      <c r="BE30" s="157" t="s">
        <v>1174</v>
      </c>
      <c r="BF30" s="157" t="s">
        <v>1174</v>
      </c>
      <c r="BG30" s="157" t="s">
        <v>1174</v>
      </c>
      <c r="BH30" s="157" t="s">
        <v>1174</v>
      </c>
      <c r="BI30" s="157" t="s">
        <v>1174</v>
      </c>
      <c r="BJ30" s="157" t="s">
        <v>1174</v>
      </c>
      <c r="BK30" s="157" t="s">
        <v>1174</v>
      </c>
      <c r="BL30" s="157" t="s">
        <v>1174</v>
      </c>
      <c r="BM30" s="157" t="s">
        <v>1174</v>
      </c>
      <c r="BN30" s="157" t="s">
        <v>1174</v>
      </c>
      <c r="BO30" s="157" t="s">
        <v>1174</v>
      </c>
      <c r="BP30" s="157" t="s">
        <v>1174</v>
      </c>
      <c r="BQ30" s="157" t="s">
        <v>1174</v>
      </c>
      <c r="BR30" s="157" t="s">
        <v>1174</v>
      </c>
      <c r="BS30" s="157" t="s">
        <v>1175</v>
      </c>
      <c r="BT30" s="157" t="s">
        <v>1175</v>
      </c>
      <c r="BU30" s="157" t="s">
        <v>1174</v>
      </c>
      <c r="BV30" s="157" t="s">
        <v>1174</v>
      </c>
      <c r="BW30" s="157" t="s">
        <v>1174</v>
      </c>
      <c r="BX30" s="157" t="s">
        <v>1174</v>
      </c>
      <c r="BY30" s="157" t="s">
        <v>1174</v>
      </c>
      <c r="BZ30" s="157" t="s">
        <v>1174</v>
      </c>
      <c r="CA30" s="157" t="s">
        <v>1174</v>
      </c>
      <c r="CB30" s="157" t="s">
        <v>1174</v>
      </c>
      <c r="CC30" s="157" t="s">
        <v>1174</v>
      </c>
      <c r="CD30" s="157" t="s">
        <v>1174</v>
      </c>
      <c r="CE30" s="157" t="s">
        <v>1174</v>
      </c>
      <c r="CF30" s="157" t="s">
        <v>1174</v>
      </c>
      <c r="CG30" s="157" t="s">
        <v>1174</v>
      </c>
      <c r="CH30" s="157" t="s">
        <v>1174</v>
      </c>
      <c r="CI30" s="157" t="s">
        <v>1174</v>
      </c>
      <c r="CJ30" s="157" t="s">
        <v>1174</v>
      </c>
      <c r="CK30" s="157" t="s">
        <v>1174</v>
      </c>
      <c r="CL30" s="157" t="s">
        <v>1174</v>
      </c>
      <c r="CM30" s="157" t="s">
        <v>1174</v>
      </c>
      <c r="CN30" s="157" t="s">
        <v>1174</v>
      </c>
      <c r="CO30" s="157" t="s">
        <v>1174</v>
      </c>
      <c r="CP30" s="157" t="s">
        <v>1174</v>
      </c>
      <c r="CQ30" s="157" t="s">
        <v>1174</v>
      </c>
      <c r="CR30" s="157" t="s">
        <v>1174</v>
      </c>
      <c r="CS30" s="157" t="s">
        <v>1174</v>
      </c>
      <c r="CT30" s="157"/>
      <c r="CU30" s="157" t="s">
        <v>1174</v>
      </c>
      <c r="CV30" s="157" t="s">
        <v>1174</v>
      </c>
      <c r="CW30" s="157" t="s">
        <v>1174</v>
      </c>
      <c r="CX30" s="157" t="s">
        <v>1174</v>
      </c>
      <c r="CY30" s="157" t="s">
        <v>1174</v>
      </c>
      <c r="CZ30" s="157" t="s">
        <v>1174</v>
      </c>
      <c r="DA30" s="157" t="s">
        <v>1174</v>
      </c>
      <c r="DB30" s="157" t="s">
        <v>1174</v>
      </c>
      <c r="DC30" s="157" t="s">
        <v>1174</v>
      </c>
      <c r="DD30" s="157" t="s">
        <v>1174</v>
      </c>
      <c r="DE30" s="157" t="s">
        <v>1174</v>
      </c>
      <c r="DF30" s="157" t="s">
        <v>1174</v>
      </c>
      <c r="DG30" s="157" t="s">
        <v>1174</v>
      </c>
      <c r="DH30" s="157" t="s">
        <v>1174</v>
      </c>
      <c r="DI30" s="157" t="s">
        <v>1174</v>
      </c>
      <c r="DJ30" s="157" t="s">
        <v>1174</v>
      </c>
      <c r="DK30" s="157" t="s">
        <v>1174</v>
      </c>
      <c r="DL30" s="157" t="s">
        <v>1174</v>
      </c>
      <c r="DM30" s="157" t="s">
        <v>1174</v>
      </c>
      <c r="DN30" s="157" t="s">
        <v>1174</v>
      </c>
      <c r="DO30" s="157" t="s">
        <v>1174</v>
      </c>
      <c r="DP30" s="157" t="s">
        <v>1174</v>
      </c>
      <c r="DQ30" s="157" t="s">
        <v>1174</v>
      </c>
      <c r="DR30" s="157" t="s">
        <v>1174</v>
      </c>
      <c r="DS30" s="157" t="s">
        <v>1174</v>
      </c>
      <c r="DT30" s="157" t="s">
        <v>1174</v>
      </c>
      <c r="DU30" s="157" t="s">
        <v>1174</v>
      </c>
      <c r="DV30" s="157" t="s">
        <v>1174</v>
      </c>
      <c r="DW30" s="157" t="s">
        <v>1174</v>
      </c>
      <c r="DX30" s="157" t="s">
        <v>1174</v>
      </c>
      <c r="DY30" s="157" t="s">
        <v>1174</v>
      </c>
      <c r="DZ30" s="157" t="s">
        <v>1174</v>
      </c>
      <c r="EA30" s="157" t="s">
        <v>1174</v>
      </c>
      <c r="EB30" s="157" t="s">
        <v>1174</v>
      </c>
      <c r="EC30" s="157" t="s">
        <v>1174</v>
      </c>
      <c r="ED30" s="157" t="s">
        <v>1174</v>
      </c>
      <c r="EE30" s="157" t="s">
        <v>1174</v>
      </c>
      <c r="EF30" s="157" t="s">
        <v>1174</v>
      </c>
      <c r="EG30" s="157" t="s">
        <v>1174</v>
      </c>
      <c r="EH30" s="157" t="s">
        <v>1174</v>
      </c>
      <c r="EI30" s="157" t="s">
        <v>1174</v>
      </c>
      <c r="EJ30" s="157" t="s">
        <v>1174</v>
      </c>
      <c r="EK30" s="157" t="s">
        <v>1174</v>
      </c>
      <c r="EL30" s="157" t="s">
        <v>1174</v>
      </c>
      <c r="EM30" s="157" t="s">
        <v>1174</v>
      </c>
      <c r="EN30" s="157" t="s">
        <v>1174</v>
      </c>
      <c r="EO30" s="157" t="s">
        <v>1174</v>
      </c>
      <c r="EP30" s="157" t="s">
        <v>1174</v>
      </c>
      <c r="EQ30" s="157" t="s">
        <v>1174</v>
      </c>
      <c r="ER30" s="157" t="s">
        <v>1174</v>
      </c>
      <c r="ES30" s="157" t="s">
        <v>1174</v>
      </c>
      <c r="ET30" s="157" t="s">
        <v>1174</v>
      </c>
      <c r="EU30" s="157" t="s">
        <v>1174</v>
      </c>
      <c r="EV30" s="157" t="s">
        <v>1174</v>
      </c>
      <c r="EW30" s="157" t="s">
        <v>1174</v>
      </c>
      <c r="EX30" s="157" t="s">
        <v>1174</v>
      </c>
      <c r="EY30" s="157" t="s">
        <v>1174</v>
      </c>
      <c r="EZ30" s="157" t="s">
        <v>1174</v>
      </c>
    </row>
    <row r="31" spans="2:312" ht="27" customHeight="1">
      <c r="B31" s="639" t="s">
        <v>1466</v>
      </c>
      <c r="C31" s="122" t="s">
        <v>1340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44"/>
      <c r="AG31" s="144"/>
      <c r="AH31" s="144"/>
      <c r="AI31" s="144"/>
      <c r="AJ31" s="144"/>
      <c r="AK31" s="144"/>
      <c r="AL31" s="144"/>
      <c r="AM31" s="144"/>
      <c r="AN31" s="144"/>
      <c r="AO31" s="144"/>
      <c r="AP31" s="144"/>
      <c r="AQ31" s="145">
        <f t="shared" ref="AQ31:AQ51" si="0">SUM(AF31:AP31)</f>
        <v>0</v>
      </c>
      <c r="AR31" s="144"/>
      <c r="AS31" s="144"/>
      <c r="AT31" s="144"/>
      <c r="AU31" s="144"/>
      <c r="AV31" s="144"/>
      <c r="AW31" s="144"/>
      <c r="AX31" s="144"/>
      <c r="AY31" s="144"/>
      <c r="AZ31" s="144"/>
      <c r="BA31" s="144"/>
      <c r="BB31" s="144"/>
      <c r="BC31" s="145">
        <f t="shared" ref="BC31:BC51" si="1">SUM(AR31:BB31)</f>
        <v>0</v>
      </c>
      <c r="BD31" s="144"/>
      <c r="BE31" s="144"/>
      <c r="BF31" s="144"/>
      <c r="BG31" s="144"/>
      <c r="BH31" s="144"/>
      <c r="BI31" s="144"/>
      <c r="BJ31" s="144"/>
      <c r="BK31" s="144"/>
      <c r="BL31" s="144"/>
      <c r="BM31" s="144"/>
      <c r="BN31" s="144"/>
      <c r="BO31" s="145">
        <f t="shared" ref="BO31:BO51" si="2">SUM(BD31:BN31)</f>
        <v>0</v>
      </c>
      <c r="BP31" s="144"/>
      <c r="BQ31" s="144"/>
      <c r="BR31" s="144"/>
      <c r="BS31" s="144"/>
      <c r="BT31" s="144"/>
      <c r="BU31" s="144"/>
      <c r="BV31" s="144"/>
      <c r="BW31" s="144"/>
      <c r="BX31" s="144"/>
      <c r="BY31" s="144"/>
      <c r="BZ31" s="144"/>
      <c r="CA31" s="145">
        <f t="shared" ref="CA31:CA51" si="3">SUM(BP31:BZ31)</f>
        <v>0</v>
      </c>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44"/>
      <c r="DE31" s="144"/>
      <c r="DF31" s="144"/>
      <c r="DG31" s="144"/>
      <c r="DH31" s="144"/>
      <c r="DI31" s="144"/>
      <c r="DJ31" s="144"/>
      <c r="DK31" s="144"/>
      <c r="DL31" s="144"/>
      <c r="DM31" s="144"/>
      <c r="DN31" s="144"/>
      <c r="DO31" s="145">
        <f t="shared" ref="DO31:DO51" si="4">SUM(DD31:DN31)</f>
        <v>0</v>
      </c>
      <c r="DP31" s="144"/>
      <c r="DQ31" s="144"/>
      <c r="DR31" s="144"/>
      <c r="DS31" s="144"/>
      <c r="DT31" s="144"/>
      <c r="DU31" s="144"/>
      <c r="DV31" s="144"/>
      <c r="DW31" s="144"/>
      <c r="DX31" s="144"/>
      <c r="DY31" s="144"/>
      <c r="DZ31" s="144"/>
      <c r="EA31" s="145">
        <f t="shared" ref="EA31:EA51" si="5">SUM(DP31:DZ31)</f>
        <v>0</v>
      </c>
      <c r="EB31" s="144"/>
      <c r="EC31" s="144"/>
      <c r="ED31" s="144"/>
      <c r="EE31" s="144"/>
      <c r="EF31" s="144"/>
      <c r="EG31" s="144"/>
      <c r="EH31" s="144"/>
      <c r="EI31" s="144"/>
      <c r="EJ31" s="144"/>
      <c r="EK31" s="144"/>
      <c r="EL31" s="144"/>
      <c r="EM31" s="145">
        <f t="shared" ref="EM31:EM51" si="6">SUM(EB31:EL31)</f>
        <v>0</v>
      </c>
      <c r="EN31" s="144"/>
      <c r="EO31" s="144"/>
      <c r="EP31" s="144"/>
      <c r="EQ31" s="144"/>
      <c r="ER31" s="144"/>
      <c r="ES31" s="144"/>
      <c r="ET31" s="144"/>
      <c r="EU31" s="144"/>
      <c r="EV31" s="144"/>
      <c r="EW31" s="144"/>
      <c r="EX31" s="144"/>
      <c r="EY31" s="145">
        <f t="shared" ref="EY31:EY50" si="7">SUM(EN31:EX31)</f>
        <v>0</v>
      </c>
      <c r="EZ31" s="145">
        <f t="shared" ref="EZ31:EZ50" si="8">SUM(AQ31,BC31,BO31,CA31,DO31,EA31,EM31,EY31)</f>
        <v>0</v>
      </c>
    </row>
    <row r="32" spans="2:312" ht="27" customHeight="1">
      <c r="B32" s="639" t="s">
        <v>1467</v>
      </c>
      <c r="C32" s="122" t="s">
        <v>1101</v>
      </c>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44"/>
      <c r="AG32" s="144"/>
      <c r="AH32" s="144"/>
      <c r="AI32" s="144"/>
      <c r="AJ32" s="144"/>
      <c r="AK32" s="144"/>
      <c r="AL32" s="144"/>
      <c r="AM32" s="144"/>
      <c r="AN32" s="144"/>
      <c r="AO32" s="144"/>
      <c r="AP32" s="144"/>
      <c r="AQ32" s="145">
        <f t="shared" si="0"/>
        <v>0</v>
      </c>
      <c r="AR32" s="144"/>
      <c r="AS32" s="144"/>
      <c r="AT32" s="144"/>
      <c r="AU32" s="144"/>
      <c r="AV32" s="144"/>
      <c r="AW32" s="144"/>
      <c r="AX32" s="144"/>
      <c r="AY32" s="144"/>
      <c r="AZ32" s="144"/>
      <c r="BA32" s="144"/>
      <c r="BB32" s="144"/>
      <c r="BC32" s="145">
        <f t="shared" si="1"/>
        <v>0</v>
      </c>
      <c r="BD32" s="144"/>
      <c r="BE32" s="144"/>
      <c r="BF32" s="144"/>
      <c r="BG32" s="144"/>
      <c r="BH32" s="144"/>
      <c r="BI32" s="144"/>
      <c r="BJ32" s="144"/>
      <c r="BK32" s="144"/>
      <c r="BL32" s="144"/>
      <c r="BM32" s="144"/>
      <c r="BN32" s="144"/>
      <c r="BO32" s="145">
        <f t="shared" si="2"/>
        <v>0</v>
      </c>
      <c r="BP32" s="144"/>
      <c r="BQ32" s="144"/>
      <c r="BR32" s="144"/>
      <c r="BS32" s="144"/>
      <c r="BT32" s="144"/>
      <c r="BU32" s="144"/>
      <c r="BV32" s="144"/>
      <c r="BW32" s="144"/>
      <c r="BX32" s="144"/>
      <c r="BY32" s="144"/>
      <c r="BZ32" s="144"/>
      <c r="CA32" s="145">
        <f t="shared" si="3"/>
        <v>0</v>
      </c>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44"/>
      <c r="DE32" s="144"/>
      <c r="DF32" s="144"/>
      <c r="DG32" s="144"/>
      <c r="DH32" s="144"/>
      <c r="DI32" s="144"/>
      <c r="DJ32" s="144"/>
      <c r="DK32" s="144"/>
      <c r="DL32" s="144"/>
      <c r="DM32" s="144"/>
      <c r="DN32" s="144"/>
      <c r="DO32" s="145">
        <f t="shared" si="4"/>
        <v>0</v>
      </c>
      <c r="DP32" s="144"/>
      <c r="DQ32" s="144"/>
      <c r="DR32" s="144"/>
      <c r="DS32" s="144"/>
      <c r="DT32" s="144"/>
      <c r="DU32" s="144"/>
      <c r="DV32" s="144"/>
      <c r="DW32" s="144"/>
      <c r="DX32" s="144"/>
      <c r="DY32" s="144"/>
      <c r="DZ32" s="144"/>
      <c r="EA32" s="145">
        <f t="shared" si="5"/>
        <v>0</v>
      </c>
      <c r="EB32" s="144"/>
      <c r="EC32" s="144"/>
      <c r="ED32" s="144"/>
      <c r="EE32" s="144"/>
      <c r="EF32" s="144"/>
      <c r="EG32" s="144"/>
      <c r="EH32" s="144"/>
      <c r="EI32" s="144"/>
      <c r="EJ32" s="144"/>
      <c r="EK32" s="144"/>
      <c r="EL32" s="144"/>
      <c r="EM32" s="145">
        <f t="shared" si="6"/>
        <v>0</v>
      </c>
      <c r="EN32" s="144"/>
      <c r="EO32" s="144"/>
      <c r="EP32" s="144"/>
      <c r="EQ32" s="144"/>
      <c r="ER32" s="144"/>
      <c r="ES32" s="144"/>
      <c r="ET32" s="144"/>
      <c r="EU32" s="144"/>
      <c r="EV32" s="144"/>
      <c r="EW32" s="144"/>
      <c r="EX32" s="144"/>
      <c r="EY32" s="145">
        <f t="shared" si="7"/>
        <v>0</v>
      </c>
      <c r="EZ32" s="145">
        <f t="shared" si="8"/>
        <v>0</v>
      </c>
    </row>
    <row r="33" spans="2:156" ht="27" customHeight="1">
      <c r="B33" s="639" t="s">
        <v>1468</v>
      </c>
      <c r="C33" s="122" t="s">
        <v>1102</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44"/>
      <c r="AG33" s="144"/>
      <c r="AH33" s="144"/>
      <c r="AI33" s="144"/>
      <c r="AJ33" s="144"/>
      <c r="AK33" s="144"/>
      <c r="AL33" s="144"/>
      <c r="AM33" s="144"/>
      <c r="AN33" s="144"/>
      <c r="AO33" s="144"/>
      <c r="AP33" s="144"/>
      <c r="AQ33" s="145">
        <f t="shared" si="0"/>
        <v>0</v>
      </c>
      <c r="AR33" s="144"/>
      <c r="AS33" s="144"/>
      <c r="AT33" s="144"/>
      <c r="AU33" s="144"/>
      <c r="AV33" s="144"/>
      <c r="AW33" s="144"/>
      <c r="AX33" s="144"/>
      <c r="AY33" s="144"/>
      <c r="AZ33" s="144"/>
      <c r="BA33" s="144"/>
      <c r="BB33" s="144"/>
      <c r="BC33" s="145">
        <f t="shared" si="1"/>
        <v>0</v>
      </c>
      <c r="BD33" s="144"/>
      <c r="BE33" s="144"/>
      <c r="BF33" s="144"/>
      <c r="BG33" s="144"/>
      <c r="BH33" s="144"/>
      <c r="BI33" s="144"/>
      <c r="BJ33" s="144"/>
      <c r="BK33" s="144"/>
      <c r="BL33" s="144"/>
      <c r="BM33" s="144"/>
      <c r="BN33" s="144"/>
      <c r="BO33" s="145">
        <f t="shared" si="2"/>
        <v>0</v>
      </c>
      <c r="BP33" s="144"/>
      <c r="BQ33" s="144"/>
      <c r="BR33" s="144"/>
      <c r="BS33" s="144"/>
      <c r="BT33" s="144"/>
      <c r="BU33" s="144"/>
      <c r="BV33" s="144"/>
      <c r="BW33" s="144"/>
      <c r="BX33" s="144"/>
      <c r="BY33" s="144"/>
      <c r="BZ33" s="144"/>
      <c r="CA33" s="145">
        <f t="shared" si="3"/>
        <v>0</v>
      </c>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44"/>
      <c r="DE33" s="144"/>
      <c r="DF33" s="144"/>
      <c r="DG33" s="144"/>
      <c r="DH33" s="144"/>
      <c r="DI33" s="144"/>
      <c r="DJ33" s="144"/>
      <c r="DK33" s="144"/>
      <c r="DL33" s="144"/>
      <c r="DM33" s="144"/>
      <c r="DN33" s="144"/>
      <c r="DO33" s="145">
        <f t="shared" si="4"/>
        <v>0</v>
      </c>
      <c r="DP33" s="144"/>
      <c r="DQ33" s="144"/>
      <c r="DR33" s="144"/>
      <c r="DS33" s="144"/>
      <c r="DT33" s="144"/>
      <c r="DU33" s="144"/>
      <c r="DV33" s="144"/>
      <c r="DW33" s="144"/>
      <c r="DX33" s="144"/>
      <c r="DY33" s="144"/>
      <c r="DZ33" s="144"/>
      <c r="EA33" s="145">
        <f t="shared" si="5"/>
        <v>0</v>
      </c>
      <c r="EB33" s="144"/>
      <c r="EC33" s="144"/>
      <c r="ED33" s="144"/>
      <c r="EE33" s="144"/>
      <c r="EF33" s="144"/>
      <c r="EG33" s="144"/>
      <c r="EH33" s="144"/>
      <c r="EI33" s="144"/>
      <c r="EJ33" s="144"/>
      <c r="EK33" s="144"/>
      <c r="EL33" s="144"/>
      <c r="EM33" s="145">
        <f t="shared" si="6"/>
        <v>0</v>
      </c>
      <c r="EN33" s="144"/>
      <c r="EO33" s="144"/>
      <c r="EP33" s="144"/>
      <c r="EQ33" s="144"/>
      <c r="ER33" s="144"/>
      <c r="ES33" s="144"/>
      <c r="ET33" s="144"/>
      <c r="EU33" s="144"/>
      <c r="EV33" s="144"/>
      <c r="EW33" s="144"/>
      <c r="EX33" s="144"/>
      <c r="EY33" s="145">
        <f t="shared" si="7"/>
        <v>0</v>
      </c>
      <c r="EZ33" s="145">
        <f t="shared" si="8"/>
        <v>0</v>
      </c>
    </row>
    <row r="34" spans="2:156" ht="27" customHeight="1">
      <c r="B34" s="639" t="s">
        <v>1469</v>
      </c>
      <c r="C34" s="122" t="s">
        <v>1103</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45">
        <f t="shared" ref="AF34:AP34" si="9">SUM(AF35:AF37)</f>
        <v>0</v>
      </c>
      <c r="AG34" s="145">
        <f t="shared" si="9"/>
        <v>0</v>
      </c>
      <c r="AH34" s="145">
        <f t="shared" si="9"/>
        <v>0</v>
      </c>
      <c r="AI34" s="145">
        <f t="shared" si="9"/>
        <v>0</v>
      </c>
      <c r="AJ34" s="145">
        <f t="shared" si="9"/>
        <v>0</v>
      </c>
      <c r="AK34" s="145">
        <f t="shared" si="9"/>
        <v>0</v>
      </c>
      <c r="AL34" s="145">
        <f t="shared" si="9"/>
        <v>0</v>
      </c>
      <c r="AM34" s="145">
        <f t="shared" si="9"/>
        <v>0</v>
      </c>
      <c r="AN34" s="145">
        <f t="shared" si="9"/>
        <v>0</v>
      </c>
      <c r="AO34" s="145">
        <f t="shared" si="9"/>
        <v>0</v>
      </c>
      <c r="AP34" s="145">
        <f t="shared" si="9"/>
        <v>0</v>
      </c>
      <c r="AQ34" s="145">
        <f t="shared" si="0"/>
        <v>0</v>
      </c>
      <c r="AR34" s="145">
        <f t="shared" ref="AR34:BB34" si="10">SUM(AR35:AR37)</f>
        <v>0</v>
      </c>
      <c r="AS34" s="145">
        <f t="shared" si="10"/>
        <v>0</v>
      </c>
      <c r="AT34" s="145">
        <f t="shared" si="10"/>
        <v>0</v>
      </c>
      <c r="AU34" s="145">
        <f t="shared" si="10"/>
        <v>0</v>
      </c>
      <c r="AV34" s="145">
        <f t="shared" si="10"/>
        <v>0</v>
      </c>
      <c r="AW34" s="145">
        <f t="shared" si="10"/>
        <v>0</v>
      </c>
      <c r="AX34" s="145">
        <f t="shared" si="10"/>
        <v>0</v>
      </c>
      <c r="AY34" s="145">
        <f t="shared" si="10"/>
        <v>0</v>
      </c>
      <c r="AZ34" s="145">
        <f t="shared" si="10"/>
        <v>0</v>
      </c>
      <c r="BA34" s="145">
        <f t="shared" si="10"/>
        <v>0</v>
      </c>
      <c r="BB34" s="145">
        <f t="shared" si="10"/>
        <v>0</v>
      </c>
      <c r="BC34" s="145">
        <f t="shared" si="1"/>
        <v>0</v>
      </c>
      <c r="BD34" s="145">
        <f t="shared" ref="BD34:BN34" si="11">SUM(BD35:BD37)</f>
        <v>0</v>
      </c>
      <c r="BE34" s="145">
        <f t="shared" si="11"/>
        <v>0</v>
      </c>
      <c r="BF34" s="145">
        <f t="shared" si="11"/>
        <v>0</v>
      </c>
      <c r="BG34" s="145">
        <f t="shared" si="11"/>
        <v>0</v>
      </c>
      <c r="BH34" s="145">
        <f t="shared" si="11"/>
        <v>0</v>
      </c>
      <c r="BI34" s="145">
        <f t="shared" si="11"/>
        <v>0</v>
      </c>
      <c r="BJ34" s="145">
        <f t="shared" si="11"/>
        <v>0</v>
      </c>
      <c r="BK34" s="145">
        <f t="shared" si="11"/>
        <v>0</v>
      </c>
      <c r="BL34" s="145">
        <f t="shared" si="11"/>
        <v>0</v>
      </c>
      <c r="BM34" s="145">
        <f t="shared" si="11"/>
        <v>0</v>
      </c>
      <c r="BN34" s="145">
        <f t="shared" si="11"/>
        <v>0</v>
      </c>
      <c r="BO34" s="145">
        <f t="shared" si="2"/>
        <v>0</v>
      </c>
      <c r="BP34" s="145">
        <f t="shared" ref="BP34:BZ34" si="12">SUM(BP35:BP37)</f>
        <v>0</v>
      </c>
      <c r="BQ34" s="145">
        <f t="shared" si="12"/>
        <v>0</v>
      </c>
      <c r="BR34" s="145">
        <f t="shared" si="12"/>
        <v>0</v>
      </c>
      <c r="BS34" s="145">
        <f t="shared" si="12"/>
        <v>0</v>
      </c>
      <c r="BT34" s="145">
        <f t="shared" si="12"/>
        <v>0</v>
      </c>
      <c r="BU34" s="145">
        <f t="shared" si="12"/>
        <v>0</v>
      </c>
      <c r="BV34" s="145">
        <f t="shared" si="12"/>
        <v>0</v>
      </c>
      <c r="BW34" s="145">
        <f t="shared" si="12"/>
        <v>0</v>
      </c>
      <c r="BX34" s="145">
        <f t="shared" si="12"/>
        <v>0</v>
      </c>
      <c r="BY34" s="145">
        <f t="shared" si="12"/>
        <v>0</v>
      </c>
      <c r="BZ34" s="145">
        <f t="shared" si="12"/>
        <v>0</v>
      </c>
      <c r="CA34" s="145">
        <f t="shared" si="3"/>
        <v>0</v>
      </c>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45">
        <f t="shared" ref="DD34:DN34" si="13">SUM(DD35:DD37)</f>
        <v>0</v>
      </c>
      <c r="DE34" s="145">
        <f t="shared" si="13"/>
        <v>0</v>
      </c>
      <c r="DF34" s="145">
        <f t="shared" si="13"/>
        <v>0</v>
      </c>
      <c r="DG34" s="145">
        <f t="shared" si="13"/>
        <v>0</v>
      </c>
      <c r="DH34" s="145">
        <f t="shared" si="13"/>
        <v>0</v>
      </c>
      <c r="DI34" s="145">
        <f t="shared" si="13"/>
        <v>0</v>
      </c>
      <c r="DJ34" s="145">
        <f t="shared" si="13"/>
        <v>0</v>
      </c>
      <c r="DK34" s="145">
        <f t="shared" si="13"/>
        <v>0</v>
      </c>
      <c r="DL34" s="145">
        <f t="shared" si="13"/>
        <v>0</v>
      </c>
      <c r="DM34" s="145">
        <f t="shared" si="13"/>
        <v>0</v>
      </c>
      <c r="DN34" s="145">
        <f t="shared" si="13"/>
        <v>0</v>
      </c>
      <c r="DO34" s="145">
        <f t="shared" si="4"/>
        <v>0</v>
      </c>
      <c r="DP34" s="145">
        <f t="shared" ref="DP34:DZ34" si="14">SUM(DP35:DP37)</f>
        <v>0</v>
      </c>
      <c r="DQ34" s="145">
        <f t="shared" si="14"/>
        <v>0</v>
      </c>
      <c r="DR34" s="145">
        <f t="shared" si="14"/>
        <v>0</v>
      </c>
      <c r="DS34" s="145">
        <f t="shared" si="14"/>
        <v>0</v>
      </c>
      <c r="DT34" s="145">
        <f t="shared" si="14"/>
        <v>0</v>
      </c>
      <c r="DU34" s="145">
        <f t="shared" si="14"/>
        <v>0</v>
      </c>
      <c r="DV34" s="145">
        <f t="shared" si="14"/>
        <v>0</v>
      </c>
      <c r="DW34" s="145">
        <f t="shared" si="14"/>
        <v>0</v>
      </c>
      <c r="DX34" s="145">
        <f t="shared" si="14"/>
        <v>0</v>
      </c>
      <c r="DY34" s="145">
        <f t="shared" si="14"/>
        <v>0</v>
      </c>
      <c r="DZ34" s="145">
        <f t="shared" si="14"/>
        <v>0</v>
      </c>
      <c r="EA34" s="145">
        <f t="shared" si="5"/>
        <v>0</v>
      </c>
      <c r="EB34" s="145">
        <f t="shared" ref="EB34:EL34" si="15">SUM(EB35:EB37)</f>
        <v>0</v>
      </c>
      <c r="EC34" s="145">
        <f t="shared" si="15"/>
        <v>0</v>
      </c>
      <c r="ED34" s="145">
        <f t="shared" si="15"/>
        <v>0</v>
      </c>
      <c r="EE34" s="145">
        <f t="shared" si="15"/>
        <v>0</v>
      </c>
      <c r="EF34" s="145">
        <f t="shared" si="15"/>
        <v>0</v>
      </c>
      <c r="EG34" s="145">
        <f t="shared" si="15"/>
        <v>0</v>
      </c>
      <c r="EH34" s="145">
        <f t="shared" si="15"/>
        <v>0</v>
      </c>
      <c r="EI34" s="145">
        <f t="shared" si="15"/>
        <v>0</v>
      </c>
      <c r="EJ34" s="145">
        <f t="shared" si="15"/>
        <v>0</v>
      </c>
      <c r="EK34" s="145">
        <f t="shared" si="15"/>
        <v>0</v>
      </c>
      <c r="EL34" s="145">
        <f t="shared" si="15"/>
        <v>0</v>
      </c>
      <c r="EM34" s="145">
        <f t="shared" si="6"/>
        <v>0</v>
      </c>
      <c r="EN34" s="145">
        <f t="shared" ref="EN34:EX34" si="16">SUM(EN35:EN37)</f>
        <v>0</v>
      </c>
      <c r="EO34" s="145">
        <f t="shared" si="16"/>
        <v>0</v>
      </c>
      <c r="EP34" s="145">
        <f t="shared" si="16"/>
        <v>0</v>
      </c>
      <c r="EQ34" s="145">
        <f t="shared" si="16"/>
        <v>0</v>
      </c>
      <c r="ER34" s="145">
        <f t="shared" si="16"/>
        <v>0</v>
      </c>
      <c r="ES34" s="145">
        <f t="shared" si="16"/>
        <v>0</v>
      </c>
      <c r="ET34" s="145">
        <f t="shared" si="16"/>
        <v>0</v>
      </c>
      <c r="EU34" s="145">
        <f t="shared" si="16"/>
        <v>0</v>
      </c>
      <c r="EV34" s="145">
        <f t="shared" si="16"/>
        <v>0</v>
      </c>
      <c r="EW34" s="145">
        <f t="shared" si="16"/>
        <v>0</v>
      </c>
      <c r="EX34" s="145">
        <f t="shared" si="16"/>
        <v>0</v>
      </c>
      <c r="EY34" s="145">
        <f t="shared" si="7"/>
        <v>0</v>
      </c>
      <c r="EZ34" s="145">
        <f t="shared" si="8"/>
        <v>0</v>
      </c>
    </row>
    <row r="35" spans="2:156" ht="27" customHeight="1">
      <c r="B35" s="646" t="s">
        <v>1470</v>
      </c>
      <c r="C35" s="122" t="s">
        <v>1104</v>
      </c>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44"/>
      <c r="AG35" s="144"/>
      <c r="AH35" s="144"/>
      <c r="AI35" s="144"/>
      <c r="AJ35" s="144"/>
      <c r="AK35" s="144"/>
      <c r="AL35" s="144"/>
      <c r="AM35" s="144"/>
      <c r="AN35" s="144"/>
      <c r="AO35" s="144"/>
      <c r="AP35" s="144"/>
      <c r="AQ35" s="145">
        <f t="shared" si="0"/>
        <v>0</v>
      </c>
      <c r="AR35" s="144"/>
      <c r="AS35" s="144"/>
      <c r="AT35" s="144"/>
      <c r="AU35" s="144"/>
      <c r="AV35" s="144"/>
      <c r="AW35" s="144"/>
      <c r="AX35" s="144"/>
      <c r="AY35" s="144"/>
      <c r="AZ35" s="144"/>
      <c r="BA35" s="144"/>
      <c r="BB35" s="144"/>
      <c r="BC35" s="145">
        <f t="shared" si="1"/>
        <v>0</v>
      </c>
      <c r="BD35" s="144"/>
      <c r="BE35" s="144"/>
      <c r="BF35" s="144"/>
      <c r="BG35" s="144"/>
      <c r="BH35" s="144"/>
      <c r="BI35" s="144"/>
      <c r="BJ35" s="144"/>
      <c r="BK35" s="144"/>
      <c r="BL35" s="144"/>
      <c r="BM35" s="144"/>
      <c r="BN35" s="144"/>
      <c r="BO35" s="145">
        <f t="shared" si="2"/>
        <v>0</v>
      </c>
      <c r="BP35" s="144"/>
      <c r="BQ35" s="144"/>
      <c r="BR35" s="144"/>
      <c r="BS35" s="144"/>
      <c r="BT35" s="144"/>
      <c r="BU35" s="144"/>
      <c r="BV35" s="144"/>
      <c r="BW35" s="144"/>
      <c r="BX35" s="144"/>
      <c r="BY35" s="144"/>
      <c r="BZ35" s="144"/>
      <c r="CA35" s="145">
        <f t="shared" si="3"/>
        <v>0</v>
      </c>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44"/>
      <c r="DE35" s="144"/>
      <c r="DF35" s="144"/>
      <c r="DG35" s="144"/>
      <c r="DH35" s="144"/>
      <c r="DI35" s="144"/>
      <c r="DJ35" s="144"/>
      <c r="DK35" s="144"/>
      <c r="DL35" s="144"/>
      <c r="DM35" s="144"/>
      <c r="DN35" s="144"/>
      <c r="DO35" s="145">
        <f t="shared" si="4"/>
        <v>0</v>
      </c>
      <c r="DP35" s="144"/>
      <c r="DQ35" s="144"/>
      <c r="DR35" s="144"/>
      <c r="DS35" s="144"/>
      <c r="DT35" s="144"/>
      <c r="DU35" s="144"/>
      <c r="DV35" s="144"/>
      <c r="DW35" s="144"/>
      <c r="DX35" s="144"/>
      <c r="DY35" s="144"/>
      <c r="DZ35" s="144"/>
      <c r="EA35" s="145">
        <f t="shared" si="5"/>
        <v>0</v>
      </c>
      <c r="EB35" s="144"/>
      <c r="EC35" s="144"/>
      <c r="ED35" s="144"/>
      <c r="EE35" s="144"/>
      <c r="EF35" s="144"/>
      <c r="EG35" s="144"/>
      <c r="EH35" s="144"/>
      <c r="EI35" s="144"/>
      <c r="EJ35" s="144"/>
      <c r="EK35" s="144"/>
      <c r="EL35" s="144"/>
      <c r="EM35" s="145">
        <f t="shared" si="6"/>
        <v>0</v>
      </c>
      <c r="EN35" s="144"/>
      <c r="EO35" s="144"/>
      <c r="EP35" s="144"/>
      <c r="EQ35" s="144"/>
      <c r="ER35" s="144"/>
      <c r="ES35" s="144"/>
      <c r="ET35" s="144"/>
      <c r="EU35" s="144"/>
      <c r="EV35" s="144"/>
      <c r="EW35" s="144"/>
      <c r="EX35" s="144"/>
      <c r="EY35" s="145">
        <f t="shared" si="7"/>
        <v>0</v>
      </c>
      <c r="EZ35" s="145">
        <f t="shared" si="8"/>
        <v>0</v>
      </c>
    </row>
    <row r="36" spans="2:156" ht="27" customHeight="1">
      <c r="B36" s="646" t="s">
        <v>1471</v>
      </c>
      <c r="C36" s="122" t="s">
        <v>1105</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44"/>
      <c r="AG36" s="144"/>
      <c r="AH36" s="144"/>
      <c r="AI36" s="144"/>
      <c r="AJ36" s="144"/>
      <c r="AK36" s="144"/>
      <c r="AL36" s="144"/>
      <c r="AM36" s="144"/>
      <c r="AN36" s="144"/>
      <c r="AO36" s="144"/>
      <c r="AP36" s="144"/>
      <c r="AQ36" s="145">
        <f t="shared" si="0"/>
        <v>0</v>
      </c>
      <c r="AR36" s="144"/>
      <c r="AS36" s="144"/>
      <c r="AT36" s="144"/>
      <c r="AU36" s="144"/>
      <c r="AV36" s="144"/>
      <c r="AW36" s="144"/>
      <c r="AX36" s="144"/>
      <c r="AY36" s="144"/>
      <c r="AZ36" s="144"/>
      <c r="BA36" s="144"/>
      <c r="BB36" s="144"/>
      <c r="BC36" s="145">
        <f t="shared" si="1"/>
        <v>0</v>
      </c>
      <c r="BD36" s="144"/>
      <c r="BE36" s="144"/>
      <c r="BF36" s="144"/>
      <c r="BG36" s="144"/>
      <c r="BH36" s="144"/>
      <c r="BI36" s="144"/>
      <c r="BJ36" s="144"/>
      <c r="BK36" s="144"/>
      <c r="BL36" s="144"/>
      <c r="BM36" s="144"/>
      <c r="BN36" s="144"/>
      <c r="BO36" s="145">
        <f t="shared" si="2"/>
        <v>0</v>
      </c>
      <c r="BP36" s="144"/>
      <c r="BQ36" s="144"/>
      <c r="BR36" s="144"/>
      <c r="BS36" s="144"/>
      <c r="BT36" s="144"/>
      <c r="BU36" s="144"/>
      <c r="BV36" s="144"/>
      <c r="BW36" s="144"/>
      <c r="BX36" s="144"/>
      <c r="BY36" s="144"/>
      <c r="BZ36" s="144"/>
      <c r="CA36" s="145">
        <f t="shared" si="3"/>
        <v>0</v>
      </c>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44"/>
      <c r="DE36" s="144"/>
      <c r="DF36" s="144"/>
      <c r="DG36" s="144"/>
      <c r="DH36" s="144"/>
      <c r="DI36" s="144"/>
      <c r="DJ36" s="144"/>
      <c r="DK36" s="144"/>
      <c r="DL36" s="144"/>
      <c r="DM36" s="144"/>
      <c r="DN36" s="144"/>
      <c r="DO36" s="145">
        <f t="shared" si="4"/>
        <v>0</v>
      </c>
      <c r="DP36" s="144"/>
      <c r="DQ36" s="144"/>
      <c r="DR36" s="144"/>
      <c r="DS36" s="144"/>
      <c r="DT36" s="144"/>
      <c r="DU36" s="144"/>
      <c r="DV36" s="144"/>
      <c r="DW36" s="144"/>
      <c r="DX36" s="144"/>
      <c r="DY36" s="144"/>
      <c r="DZ36" s="144"/>
      <c r="EA36" s="145">
        <f t="shared" si="5"/>
        <v>0</v>
      </c>
      <c r="EB36" s="144"/>
      <c r="EC36" s="144"/>
      <c r="ED36" s="144"/>
      <c r="EE36" s="144"/>
      <c r="EF36" s="144"/>
      <c r="EG36" s="144"/>
      <c r="EH36" s="144"/>
      <c r="EI36" s="144"/>
      <c r="EJ36" s="144"/>
      <c r="EK36" s="144"/>
      <c r="EL36" s="144"/>
      <c r="EM36" s="145">
        <f t="shared" si="6"/>
        <v>0</v>
      </c>
      <c r="EN36" s="144"/>
      <c r="EO36" s="144"/>
      <c r="EP36" s="144"/>
      <c r="EQ36" s="144"/>
      <c r="ER36" s="144"/>
      <c r="ES36" s="144"/>
      <c r="ET36" s="144"/>
      <c r="EU36" s="144"/>
      <c r="EV36" s="144"/>
      <c r="EW36" s="144"/>
      <c r="EX36" s="144"/>
      <c r="EY36" s="145">
        <f t="shared" si="7"/>
        <v>0</v>
      </c>
      <c r="EZ36" s="145">
        <f t="shared" si="8"/>
        <v>0</v>
      </c>
    </row>
    <row r="37" spans="2:156" ht="27" customHeight="1">
      <c r="B37" s="646" t="s">
        <v>1472</v>
      </c>
      <c r="C37" s="122" t="s">
        <v>1106</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44"/>
      <c r="AG37" s="144"/>
      <c r="AH37" s="144"/>
      <c r="AI37" s="144"/>
      <c r="AJ37" s="144"/>
      <c r="AK37" s="144"/>
      <c r="AL37" s="144"/>
      <c r="AM37" s="144"/>
      <c r="AN37" s="144"/>
      <c r="AO37" s="144"/>
      <c r="AP37" s="144"/>
      <c r="AQ37" s="145">
        <f t="shared" si="0"/>
        <v>0</v>
      </c>
      <c r="AR37" s="144"/>
      <c r="AS37" s="144"/>
      <c r="AT37" s="144"/>
      <c r="AU37" s="144"/>
      <c r="AV37" s="144"/>
      <c r="AW37" s="144"/>
      <c r="AX37" s="144"/>
      <c r="AY37" s="144"/>
      <c r="AZ37" s="144"/>
      <c r="BA37" s="144"/>
      <c r="BB37" s="144"/>
      <c r="BC37" s="145">
        <f t="shared" si="1"/>
        <v>0</v>
      </c>
      <c r="BD37" s="144"/>
      <c r="BE37" s="144"/>
      <c r="BF37" s="144"/>
      <c r="BG37" s="144"/>
      <c r="BH37" s="144"/>
      <c r="BI37" s="144"/>
      <c r="BJ37" s="144"/>
      <c r="BK37" s="144"/>
      <c r="BL37" s="144"/>
      <c r="BM37" s="144"/>
      <c r="BN37" s="144"/>
      <c r="BO37" s="145">
        <f t="shared" si="2"/>
        <v>0</v>
      </c>
      <c r="BP37" s="144"/>
      <c r="BQ37" s="144"/>
      <c r="BR37" s="144"/>
      <c r="BS37" s="144"/>
      <c r="BT37" s="144"/>
      <c r="BU37" s="144"/>
      <c r="BV37" s="144"/>
      <c r="BW37" s="144"/>
      <c r="BX37" s="144"/>
      <c r="BY37" s="144"/>
      <c r="BZ37" s="144"/>
      <c r="CA37" s="145">
        <f t="shared" si="3"/>
        <v>0</v>
      </c>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44"/>
      <c r="DE37" s="144"/>
      <c r="DF37" s="144"/>
      <c r="DG37" s="144"/>
      <c r="DH37" s="144"/>
      <c r="DI37" s="144"/>
      <c r="DJ37" s="144"/>
      <c r="DK37" s="144"/>
      <c r="DL37" s="144"/>
      <c r="DM37" s="144"/>
      <c r="DN37" s="144"/>
      <c r="DO37" s="145">
        <f t="shared" si="4"/>
        <v>0</v>
      </c>
      <c r="DP37" s="144"/>
      <c r="DQ37" s="144"/>
      <c r="DR37" s="144"/>
      <c r="DS37" s="144"/>
      <c r="DT37" s="144"/>
      <c r="DU37" s="144"/>
      <c r="DV37" s="144"/>
      <c r="DW37" s="144"/>
      <c r="DX37" s="144"/>
      <c r="DY37" s="144"/>
      <c r="DZ37" s="144"/>
      <c r="EA37" s="145">
        <f t="shared" si="5"/>
        <v>0</v>
      </c>
      <c r="EB37" s="144"/>
      <c r="EC37" s="144"/>
      <c r="ED37" s="144"/>
      <c r="EE37" s="144"/>
      <c r="EF37" s="144"/>
      <c r="EG37" s="144"/>
      <c r="EH37" s="144"/>
      <c r="EI37" s="144"/>
      <c r="EJ37" s="144"/>
      <c r="EK37" s="144"/>
      <c r="EL37" s="144"/>
      <c r="EM37" s="145">
        <f t="shared" si="6"/>
        <v>0</v>
      </c>
      <c r="EN37" s="144"/>
      <c r="EO37" s="144"/>
      <c r="EP37" s="144"/>
      <c r="EQ37" s="144"/>
      <c r="ER37" s="144"/>
      <c r="ES37" s="144"/>
      <c r="ET37" s="144"/>
      <c r="EU37" s="144"/>
      <c r="EV37" s="144"/>
      <c r="EW37" s="144"/>
      <c r="EX37" s="144"/>
      <c r="EY37" s="145">
        <f t="shared" si="7"/>
        <v>0</v>
      </c>
      <c r="EZ37" s="145">
        <f t="shared" si="8"/>
        <v>0</v>
      </c>
    </row>
    <row r="38" spans="2:156" ht="27" customHeight="1">
      <c r="B38" s="639" t="s">
        <v>1347</v>
      </c>
      <c r="C38" s="122" t="s">
        <v>1107</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45">
        <f t="shared" ref="AF38:AP38" si="17">+SUM(AF39:AF41)</f>
        <v>0</v>
      </c>
      <c r="AG38" s="145">
        <f t="shared" si="17"/>
        <v>0</v>
      </c>
      <c r="AH38" s="145">
        <f t="shared" si="17"/>
        <v>0</v>
      </c>
      <c r="AI38" s="145">
        <f t="shared" si="17"/>
        <v>0</v>
      </c>
      <c r="AJ38" s="145">
        <f t="shared" si="17"/>
        <v>0</v>
      </c>
      <c r="AK38" s="145">
        <f t="shared" si="17"/>
        <v>0</v>
      </c>
      <c r="AL38" s="145">
        <f t="shared" si="17"/>
        <v>0</v>
      </c>
      <c r="AM38" s="145">
        <f t="shared" si="17"/>
        <v>0</v>
      </c>
      <c r="AN38" s="145">
        <f t="shared" si="17"/>
        <v>0</v>
      </c>
      <c r="AO38" s="145">
        <f t="shared" si="17"/>
        <v>0</v>
      </c>
      <c r="AP38" s="145">
        <f t="shared" si="17"/>
        <v>0</v>
      </c>
      <c r="AQ38" s="145">
        <f t="shared" si="0"/>
        <v>0</v>
      </c>
      <c r="AR38" s="145">
        <f t="shared" ref="AR38:BB38" si="18">+SUM(AR39:AR41)</f>
        <v>0</v>
      </c>
      <c r="AS38" s="145">
        <f t="shared" si="18"/>
        <v>0</v>
      </c>
      <c r="AT38" s="145">
        <f t="shared" si="18"/>
        <v>0</v>
      </c>
      <c r="AU38" s="145">
        <f t="shared" si="18"/>
        <v>0</v>
      </c>
      <c r="AV38" s="145">
        <f t="shared" si="18"/>
        <v>0</v>
      </c>
      <c r="AW38" s="145">
        <f t="shared" si="18"/>
        <v>0</v>
      </c>
      <c r="AX38" s="145">
        <f t="shared" si="18"/>
        <v>0</v>
      </c>
      <c r="AY38" s="145">
        <f t="shared" si="18"/>
        <v>0</v>
      </c>
      <c r="AZ38" s="145">
        <f t="shared" si="18"/>
        <v>0</v>
      </c>
      <c r="BA38" s="145">
        <f t="shared" si="18"/>
        <v>0</v>
      </c>
      <c r="BB38" s="145">
        <f t="shared" si="18"/>
        <v>0</v>
      </c>
      <c r="BC38" s="145">
        <f t="shared" si="1"/>
        <v>0</v>
      </c>
      <c r="BD38" s="145">
        <f t="shared" ref="BD38:BN38" si="19">+SUM(BD39:BD41)</f>
        <v>0</v>
      </c>
      <c r="BE38" s="145">
        <f t="shared" si="19"/>
        <v>0</v>
      </c>
      <c r="BF38" s="145">
        <f t="shared" si="19"/>
        <v>0</v>
      </c>
      <c r="BG38" s="145">
        <f t="shared" si="19"/>
        <v>0</v>
      </c>
      <c r="BH38" s="145">
        <f t="shared" si="19"/>
        <v>0</v>
      </c>
      <c r="BI38" s="145">
        <f t="shared" si="19"/>
        <v>0</v>
      </c>
      <c r="BJ38" s="145">
        <f t="shared" si="19"/>
        <v>0</v>
      </c>
      <c r="BK38" s="145">
        <f t="shared" si="19"/>
        <v>0</v>
      </c>
      <c r="BL38" s="145">
        <f t="shared" si="19"/>
        <v>0</v>
      </c>
      <c r="BM38" s="145">
        <f t="shared" si="19"/>
        <v>0</v>
      </c>
      <c r="BN38" s="145">
        <f t="shared" si="19"/>
        <v>0</v>
      </c>
      <c r="BO38" s="145">
        <f t="shared" si="2"/>
        <v>0</v>
      </c>
      <c r="BP38" s="145">
        <f t="shared" ref="BP38:BZ38" si="20">+SUM(BP39:BP41)</f>
        <v>0</v>
      </c>
      <c r="BQ38" s="145">
        <f t="shared" si="20"/>
        <v>0</v>
      </c>
      <c r="BR38" s="145">
        <f t="shared" si="20"/>
        <v>0</v>
      </c>
      <c r="BS38" s="145">
        <f t="shared" si="20"/>
        <v>0</v>
      </c>
      <c r="BT38" s="145">
        <f t="shared" si="20"/>
        <v>0</v>
      </c>
      <c r="BU38" s="145">
        <f t="shared" si="20"/>
        <v>0</v>
      </c>
      <c r="BV38" s="145">
        <f t="shared" si="20"/>
        <v>0</v>
      </c>
      <c r="BW38" s="145">
        <f t="shared" si="20"/>
        <v>0</v>
      </c>
      <c r="BX38" s="145">
        <f t="shared" si="20"/>
        <v>0</v>
      </c>
      <c r="BY38" s="145">
        <f t="shared" si="20"/>
        <v>0</v>
      </c>
      <c r="BZ38" s="145">
        <f t="shared" si="20"/>
        <v>0</v>
      </c>
      <c r="CA38" s="145">
        <f t="shared" si="3"/>
        <v>0</v>
      </c>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45">
        <f t="shared" ref="DD38:DN38" si="21">+SUM(DD39:DD41)</f>
        <v>0</v>
      </c>
      <c r="DE38" s="145">
        <f t="shared" si="21"/>
        <v>0</v>
      </c>
      <c r="DF38" s="145">
        <f t="shared" si="21"/>
        <v>0</v>
      </c>
      <c r="DG38" s="145">
        <f t="shared" si="21"/>
        <v>0</v>
      </c>
      <c r="DH38" s="145">
        <f t="shared" si="21"/>
        <v>0</v>
      </c>
      <c r="DI38" s="145">
        <f t="shared" si="21"/>
        <v>0</v>
      </c>
      <c r="DJ38" s="145">
        <f t="shared" si="21"/>
        <v>0</v>
      </c>
      <c r="DK38" s="145">
        <f t="shared" si="21"/>
        <v>0</v>
      </c>
      <c r="DL38" s="145">
        <f t="shared" si="21"/>
        <v>0</v>
      </c>
      <c r="DM38" s="145">
        <f t="shared" si="21"/>
        <v>0</v>
      </c>
      <c r="DN38" s="145">
        <f t="shared" si="21"/>
        <v>0</v>
      </c>
      <c r="DO38" s="145">
        <f t="shared" si="4"/>
        <v>0</v>
      </c>
      <c r="DP38" s="145">
        <f t="shared" ref="DP38:DZ38" si="22">+SUM(DP39:DP41)</f>
        <v>0</v>
      </c>
      <c r="DQ38" s="145">
        <f t="shared" si="22"/>
        <v>0</v>
      </c>
      <c r="DR38" s="145">
        <f t="shared" si="22"/>
        <v>0</v>
      </c>
      <c r="DS38" s="145">
        <f t="shared" si="22"/>
        <v>0</v>
      </c>
      <c r="DT38" s="145">
        <f t="shared" si="22"/>
        <v>0</v>
      </c>
      <c r="DU38" s="145">
        <f t="shared" si="22"/>
        <v>0</v>
      </c>
      <c r="DV38" s="145">
        <f t="shared" si="22"/>
        <v>0</v>
      </c>
      <c r="DW38" s="145">
        <f t="shared" si="22"/>
        <v>0</v>
      </c>
      <c r="DX38" s="145">
        <f t="shared" si="22"/>
        <v>0</v>
      </c>
      <c r="DY38" s="145">
        <f t="shared" si="22"/>
        <v>0</v>
      </c>
      <c r="DZ38" s="145">
        <f t="shared" si="22"/>
        <v>0</v>
      </c>
      <c r="EA38" s="145">
        <f t="shared" si="5"/>
        <v>0</v>
      </c>
      <c r="EB38" s="145">
        <f t="shared" ref="EB38:EL38" si="23">+SUM(EB39:EB41)</f>
        <v>0</v>
      </c>
      <c r="EC38" s="145">
        <f t="shared" si="23"/>
        <v>0</v>
      </c>
      <c r="ED38" s="145">
        <f t="shared" si="23"/>
        <v>0</v>
      </c>
      <c r="EE38" s="145">
        <f t="shared" si="23"/>
        <v>0</v>
      </c>
      <c r="EF38" s="145">
        <f t="shared" si="23"/>
        <v>0</v>
      </c>
      <c r="EG38" s="145">
        <f t="shared" si="23"/>
        <v>0</v>
      </c>
      <c r="EH38" s="145">
        <f t="shared" si="23"/>
        <v>0</v>
      </c>
      <c r="EI38" s="145">
        <f t="shared" si="23"/>
        <v>0</v>
      </c>
      <c r="EJ38" s="145">
        <f t="shared" si="23"/>
        <v>0</v>
      </c>
      <c r="EK38" s="145">
        <f t="shared" si="23"/>
        <v>0</v>
      </c>
      <c r="EL38" s="145">
        <f t="shared" si="23"/>
        <v>0</v>
      </c>
      <c r="EM38" s="145">
        <f t="shared" si="6"/>
        <v>0</v>
      </c>
      <c r="EN38" s="145">
        <f t="shared" ref="EN38:EX38" si="24">+SUM(EN39:EN41)</f>
        <v>0</v>
      </c>
      <c r="EO38" s="145">
        <f t="shared" si="24"/>
        <v>0</v>
      </c>
      <c r="EP38" s="145">
        <f t="shared" si="24"/>
        <v>0</v>
      </c>
      <c r="EQ38" s="145">
        <f t="shared" si="24"/>
        <v>0</v>
      </c>
      <c r="ER38" s="145">
        <f t="shared" si="24"/>
        <v>0</v>
      </c>
      <c r="ES38" s="145">
        <f t="shared" si="24"/>
        <v>0</v>
      </c>
      <c r="ET38" s="145">
        <f t="shared" si="24"/>
        <v>0</v>
      </c>
      <c r="EU38" s="145">
        <f t="shared" si="24"/>
        <v>0</v>
      </c>
      <c r="EV38" s="145">
        <f t="shared" si="24"/>
        <v>0</v>
      </c>
      <c r="EW38" s="145">
        <f t="shared" si="24"/>
        <v>0</v>
      </c>
      <c r="EX38" s="145">
        <f t="shared" si="24"/>
        <v>0</v>
      </c>
      <c r="EY38" s="145">
        <f t="shared" si="7"/>
        <v>0</v>
      </c>
      <c r="EZ38" s="145">
        <f t="shared" si="8"/>
        <v>0</v>
      </c>
    </row>
    <row r="39" spans="2:156" ht="27" customHeight="1">
      <c r="B39" s="646" t="s">
        <v>1473</v>
      </c>
      <c r="C39" s="122" t="s">
        <v>1110</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44"/>
      <c r="AG39" s="144"/>
      <c r="AH39" s="144"/>
      <c r="AI39" s="144"/>
      <c r="AJ39" s="144"/>
      <c r="AK39" s="144"/>
      <c r="AL39" s="144"/>
      <c r="AM39" s="144"/>
      <c r="AN39" s="144"/>
      <c r="AO39" s="144"/>
      <c r="AP39" s="144"/>
      <c r="AQ39" s="145">
        <f t="shared" si="0"/>
        <v>0</v>
      </c>
      <c r="AR39" s="144"/>
      <c r="AS39" s="144"/>
      <c r="AT39" s="144"/>
      <c r="AU39" s="144"/>
      <c r="AV39" s="144"/>
      <c r="AW39" s="144"/>
      <c r="AX39" s="144"/>
      <c r="AY39" s="144"/>
      <c r="AZ39" s="144"/>
      <c r="BA39" s="144"/>
      <c r="BB39" s="144"/>
      <c r="BC39" s="145">
        <f t="shared" si="1"/>
        <v>0</v>
      </c>
      <c r="BD39" s="144"/>
      <c r="BE39" s="144"/>
      <c r="BF39" s="144"/>
      <c r="BG39" s="144"/>
      <c r="BH39" s="144"/>
      <c r="BI39" s="144"/>
      <c r="BJ39" s="144"/>
      <c r="BK39" s="144"/>
      <c r="BL39" s="144"/>
      <c r="BM39" s="144"/>
      <c r="BN39" s="144"/>
      <c r="BO39" s="145">
        <f t="shared" si="2"/>
        <v>0</v>
      </c>
      <c r="BP39" s="144"/>
      <c r="BQ39" s="144"/>
      <c r="BR39" s="144"/>
      <c r="BS39" s="144"/>
      <c r="BT39" s="144"/>
      <c r="BU39" s="144"/>
      <c r="BV39" s="144"/>
      <c r="BW39" s="144"/>
      <c r="BX39" s="144"/>
      <c r="BY39" s="144"/>
      <c r="BZ39" s="144"/>
      <c r="CA39" s="145">
        <f t="shared" si="3"/>
        <v>0</v>
      </c>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44"/>
      <c r="DE39" s="144"/>
      <c r="DF39" s="144"/>
      <c r="DG39" s="144"/>
      <c r="DH39" s="144"/>
      <c r="DI39" s="144"/>
      <c r="DJ39" s="144"/>
      <c r="DK39" s="144"/>
      <c r="DL39" s="144"/>
      <c r="DM39" s="144"/>
      <c r="DN39" s="144"/>
      <c r="DO39" s="145">
        <f t="shared" si="4"/>
        <v>0</v>
      </c>
      <c r="DP39" s="144"/>
      <c r="DQ39" s="144"/>
      <c r="DR39" s="144"/>
      <c r="DS39" s="144"/>
      <c r="DT39" s="144"/>
      <c r="DU39" s="144"/>
      <c r="DV39" s="144"/>
      <c r="DW39" s="144"/>
      <c r="DX39" s="144"/>
      <c r="DY39" s="144"/>
      <c r="DZ39" s="144"/>
      <c r="EA39" s="145">
        <f t="shared" si="5"/>
        <v>0</v>
      </c>
      <c r="EB39" s="144"/>
      <c r="EC39" s="144"/>
      <c r="ED39" s="144"/>
      <c r="EE39" s="144"/>
      <c r="EF39" s="144"/>
      <c r="EG39" s="144"/>
      <c r="EH39" s="144"/>
      <c r="EI39" s="144"/>
      <c r="EJ39" s="144"/>
      <c r="EK39" s="144"/>
      <c r="EL39" s="144"/>
      <c r="EM39" s="145">
        <f t="shared" si="6"/>
        <v>0</v>
      </c>
      <c r="EN39" s="144"/>
      <c r="EO39" s="144"/>
      <c r="EP39" s="144"/>
      <c r="EQ39" s="144"/>
      <c r="ER39" s="144"/>
      <c r="ES39" s="144"/>
      <c r="ET39" s="144"/>
      <c r="EU39" s="144"/>
      <c r="EV39" s="144"/>
      <c r="EW39" s="144"/>
      <c r="EX39" s="144"/>
      <c r="EY39" s="145">
        <f t="shared" si="7"/>
        <v>0</v>
      </c>
      <c r="EZ39" s="145">
        <f t="shared" si="8"/>
        <v>0</v>
      </c>
    </row>
    <row r="40" spans="2:156" ht="27" customHeight="1">
      <c r="B40" s="646" t="s">
        <v>1349</v>
      </c>
      <c r="C40" s="122" t="s">
        <v>1124</v>
      </c>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44"/>
      <c r="AG40" s="144"/>
      <c r="AH40" s="144"/>
      <c r="AI40" s="144"/>
      <c r="AJ40" s="144"/>
      <c r="AK40" s="144"/>
      <c r="AL40" s="144"/>
      <c r="AM40" s="144"/>
      <c r="AN40" s="144"/>
      <c r="AO40" s="144"/>
      <c r="AP40" s="144"/>
      <c r="AQ40" s="145">
        <f t="shared" si="0"/>
        <v>0</v>
      </c>
      <c r="AR40" s="144"/>
      <c r="AS40" s="144"/>
      <c r="AT40" s="144"/>
      <c r="AU40" s="144"/>
      <c r="AV40" s="144"/>
      <c r="AW40" s="144"/>
      <c r="AX40" s="144"/>
      <c r="AY40" s="144"/>
      <c r="AZ40" s="144"/>
      <c r="BA40" s="144"/>
      <c r="BB40" s="144"/>
      <c r="BC40" s="145">
        <f t="shared" si="1"/>
        <v>0</v>
      </c>
      <c r="BD40" s="144"/>
      <c r="BE40" s="144"/>
      <c r="BF40" s="144"/>
      <c r="BG40" s="144"/>
      <c r="BH40" s="144"/>
      <c r="BI40" s="144"/>
      <c r="BJ40" s="144"/>
      <c r="BK40" s="144"/>
      <c r="BL40" s="144"/>
      <c r="BM40" s="144"/>
      <c r="BN40" s="144"/>
      <c r="BO40" s="145">
        <f t="shared" si="2"/>
        <v>0</v>
      </c>
      <c r="BP40" s="144"/>
      <c r="BQ40" s="144"/>
      <c r="BR40" s="144"/>
      <c r="BS40" s="144"/>
      <c r="BT40" s="144"/>
      <c r="BU40" s="144"/>
      <c r="BV40" s="144"/>
      <c r="BW40" s="144"/>
      <c r="BX40" s="144"/>
      <c r="BY40" s="144"/>
      <c r="BZ40" s="144"/>
      <c r="CA40" s="145">
        <f t="shared" si="3"/>
        <v>0</v>
      </c>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44"/>
      <c r="DE40" s="144"/>
      <c r="DF40" s="144"/>
      <c r="DG40" s="144"/>
      <c r="DH40" s="144"/>
      <c r="DI40" s="144"/>
      <c r="DJ40" s="144"/>
      <c r="DK40" s="144"/>
      <c r="DL40" s="144"/>
      <c r="DM40" s="144"/>
      <c r="DN40" s="144"/>
      <c r="DO40" s="145">
        <f t="shared" si="4"/>
        <v>0</v>
      </c>
      <c r="DP40" s="144"/>
      <c r="DQ40" s="144"/>
      <c r="DR40" s="144"/>
      <c r="DS40" s="144"/>
      <c r="DT40" s="144"/>
      <c r="DU40" s="144"/>
      <c r="DV40" s="144"/>
      <c r="DW40" s="144"/>
      <c r="DX40" s="144"/>
      <c r="DY40" s="144"/>
      <c r="DZ40" s="144"/>
      <c r="EA40" s="145">
        <f t="shared" si="5"/>
        <v>0</v>
      </c>
      <c r="EB40" s="144"/>
      <c r="EC40" s="144"/>
      <c r="ED40" s="144"/>
      <c r="EE40" s="144"/>
      <c r="EF40" s="144"/>
      <c r="EG40" s="144"/>
      <c r="EH40" s="144"/>
      <c r="EI40" s="144"/>
      <c r="EJ40" s="144"/>
      <c r="EK40" s="144"/>
      <c r="EL40" s="144"/>
      <c r="EM40" s="145">
        <f t="shared" si="6"/>
        <v>0</v>
      </c>
      <c r="EN40" s="144"/>
      <c r="EO40" s="144"/>
      <c r="EP40" s="144"/>
      <c r="EQ40" s="144"/>
      <c r="ER40" s="144"/>
      <c r="ES40" s="144"/>
      <c r="ET40" s="144"/>
      <c r="EU40" s="144"/>
      <c r="EV40" s="144"/>
      <c r="EW40" s="144"/>
      <c r="EX40" s="144"/>
      <c r="EY40" s="145">
        <f t="shared" si="7"/>
        <v>0</v>
      </c>
      <c r="EZ40" s="145">
        <f t="shared" si="8"/>
        <v>0</v>
      </c>
    </row>
    <row r="41" spans="2:156" ht="27" customHeight="1">
      <c r="B41" s="646" t="s">
        <v>1474</v>
      </c>
      <c r="C41" s="122" t="s">
        <v>1126</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44"/>
      <c r="AG41" s="144"/>
      <c r="AH41" s="144"/>
      <c r="AI41" s="144"/>
      <c r="AJ41" s="144"/>
      <c r="AK41" s="144"/>
      <c r="AL41" s="144"/>
      <c r="AM41" s="144"/>
      <c r="AN41" s="144"/>
      <c r="AO41" s="144"/>
      <c r="AP41" s="144"/>
      <c r="AQ41" s="145">
        <f t="shared" si="0"/>
        <v>0</v>
      </c>
      <c r="AR41" s="144"/>
      <c r="AS41" s="144"/>
      <c r="AT41" s="144"/>
      <c r="AU41" s="144"/>
      <c r="AV41" s="144"/>
      <c r="AW41" s="144"/>
      <c r="AX41" s="144"/>
      <c r="AY41" s="144"/>
      <c r="AZ41" s="144"/>
      <c r="BA41" s="144"/>
      <c r="BB41" s="144"/>
      <c r="BC41" s="145">
        <f t="shared" si="1"/>
        <v>0</v>
      </c>
      <c r="BD41" s="144"/>
      <c r="BE41" s="144"/>
      <c r="BF41" s="144"/>
      <c r="BG41" s="144"/>
      <c r="BH41" s="144"/>
      <c r="BI41" s="144"/>
      <c r="BJ41" s="144"/>
      <c r="BK41" s="144"/>
      <c r="BL41" s="144"/>
      <c r="BM41" s="144"/>
      <c r="BN41" s="144"/>
      <c r="BO41" s="145">
        <f t="shared" si="2"/>
        <v>0</v>
      </c>
      <c r="BP41" s="144"/>
      <c r="BQ41" s="144"/>
      <c r="BR41" s="144"/>
      <c r="BS41" s="144"/>
      <c r="BT41" s="144"/>
      <c r="BU41" s="144"/>
      <c r="BV41" s="144"/>
      <c r="BW41" s="144"/>
      <c r="BX41" s="144"/>
      <c r="BY41" s="144"/>
      <c r="BZ41" s="144"/>
      <c r="CA41" s="145">
        <f t="shared" si="3"/>
        <v>0</v>
      </c>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44"/>
      <c r="DE41" s="144"/>
      <c r="DF41" s="144"/>
      <c r="DG41" s="144"/>
      <c r="DH41" s="144"/>
      <c r="DI41" s="144"/>
      <c r="DJ41" s="144"/>
      <c r="DK41" s="144"/>
      <c r="DL41" s="144"/>
      <c r="DM41" s="144"/>
      <c r="DN41" s="144"/>
      <c r="DO41" s="145">
        <f t="shared" si="4"/>
        <v>0</v>
      </c>
      <c r="DP41" s="144"/>
      <c r="DQ41" s="144"/>
      <c r="DR41" s="144"/>
      <c r="DS41" s="144"/>
      <c r="DT41" s="144"/>
      <c r="DU41" s="144"/>
      <c r="DV41" s="144"/>
      <c r="DW41" s="144"/>
      <c r="DX41" s="144"/>
      <c r="DY41" s="144"/>
      <c r="DZ41" s="144"/>
      <c r="EA41" s="145">
        <f t="shared" si="5"/>
        <v>0</v>
      </c>
      <c r="EB41" s="144"/>
      <c r="EC41" s="144"/>
      <c r="ED41" s="144"/>
      <c r="EE41" s="144"/>
      <c r="EF41" s="144"/>
      <c r="EG41" s="144"/>
      <c r="EH41" s="144"/>
      <c r="EI41" s="144"/>
      <c r="EJ41" s="144"/>
      <c r="EK41" s="144"/>
      <c r="EL41" s="144"/>
      <c r="EM41" s="145">
        <f t="shared" si="6"/>
        <v>0</v>
      </c>
      <c r="EN41" s="144"/>
      <c r="EO41" s="144"/>
      <c r="EP41" s="144"/>
      <c r="EQ41" s="144"/>
      <c r="ER41" s="144"/>
      <c r="ES41" s="144"/>
      <c r="ET41" s="144"/>
      <c r="EU41" s="144"/>
      <c r="EV41" s="144"/>
      <c r="EW41" s="144"/>
      <c r="EX41" s="144"/>
      <c r="EY41" s="145">
        <f t="shared" si="7"/>
        <v>0</v>
      </c>
      <c r="EZ41" s="145">
        <f t="shared" si="8"/>
        <v>0</v>
      </c>
    </row>
    <row r="42" spans="2:156" ht="27" customHeight="1">
      <c r="B42" s="639" t="s">
        <v>1475</v>
      </c>
      <c r="C42" s="122" t="s">
        <v>1196</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44"/>
      <c r="AG42" s="144"/>
      <c r="AH42" s="144"/>
      <c r="AI42" s="144"/>
      <c r="AJ42" s="144"/>
      <c r="AK42" s="144"/>
      <c r="AL42" s="144"/>
      <c r="AM42" s="144"/>
      <c r="AN42" s="144"/>
      <c r="AO42" s="144"/>
      <c r="AP42" s="144"/>
      <c r="AQ42" s="145">
        <f t="shared" si="0"/>
        <v>0</v>
      </c>
      <c r="AR42" s="144"/>
      <c r="AS42" s="144"/>
      <c r="AT42" s="144"/>
      <c r="AU42" s="144"/>
      <c r="AV42" s="144"/>
      <c r="AW42" s="144"/>
      <c r="AX42" s="144"/>
      <c r="AY42" s="144"/>
      <c r="AZ42" s="144"/>
      <c r="BA42" s="144"/>
      <c r="BB42" s="144"/>
      <c r="BC42" s="145">
        <f t="shared" si="1"/>
        <v>0</v>
      </c>
      <c r="BD42" s="144"/>
      <c r="BE42" s="144"/>
      <c r="BF42" s="144"/>
      <c r="BG42" s="144"/>
      <c r="BH42" s="144"/>
      <c r="BI42" s="144"/>
      <c r="BJ42" s="144"/>
      <c r="BK42" s="144"/>
      <c r="BL42" s="144"/>
      <c r="BM42" s="144"/>
      <c r="BN42" s="144"/>
      <c r="BO42" s="145">
        <f t="shared" si="2"/>
        <v>0</v>
      </c>
      <c r="BP42" s="144"/>
      <c r="BQ42" s="144"/>
      <c r="BR42" s="144"/>
      <c r="BS42" s="144"/>
      <c r="BT42" s="144"/>
      <c r="BU42" s="144"/>
      <c r="BV42" s="144"/>
      <c r="BW42" s="144"/>
      <c r="BX42" s="144"/>
      <c r="BY42" s="144"/>
      <c r="BZ42" s="144"/>
      <c r="CA42" s="145">
        <f t="shared" si="3"/>
        <v>0</v>
      </c>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44"/>
      <c r="DE42" s="144"/>
      <c r="DF42" s="144"/>
      <c r="DG42" s="144"/>
      <c r="DH42" s="144"/>
      <c r="DI42" s="144"/>
      <c r="DJ42" s="144"/>
      <c r="DK42" s="144"/>
      <c r="DL42" s="144"/>
      <c r="DM42" s="144"/>
      <c r="DN42" s="144"/>
      <c r="DO42" s="145">
        <f t="shared" si="4"/>
        <v>0</v>
      </c>
      <c r="DP42" s="144"/>
      <c r="DQ42" s="144"/>
      <c r="DR42" s="144"/>
      <c r="DS42" s="144"/>
      <c r="DT42" s="144"/>
      <c r="DU42" s="144"/>
      <c r="DV42" s="144"/>
      <c r="DW42" s="144"/>
      <c r="DX42" s="144"/>
      <c r="DY42" s="144"/>
      <c r="DZ42" s="144"/>
      <c r="EA42" s="145">
        <f t="shared" si="5"/>
        <v>0</v>
      </c>
      <c r="EB42" s="144"/>
      <c r="EC42" s="144"/>
      <c r="ED42" s="144"/>
      <c r="EE42" s="144"/>
      <c r="EF42" s="144"/>
      <c r="EG42" s="144"/>
      <c r="EH42" s="144"/>
      <c r="EI42" s="144"/>
      <c r="EJ42" s="144"/>
      <c r="EK42" s="144"/>
      <c r="EL42" s="144"/>
      <c r="EM42" s="145">
        <f t="shared" si="6"/>
        <v>0</v>
      </c>
      <c r="EN42" s="144"/>
      <c r="EO42" s="144"/>
      <c r="EP42" s="144"/>
      <c r="EQ42" s="144"/>
      <c r="ER42" s="144"/>
      <c r="ES42" s="144"/>
      <c r="ET42" s="144"/>
      <c r="EU42" s="144"/>
      <c r="EV42" s="144"/>
      <c r="EW42" s="144"/>
      <c r="EX42" s="144"/>
      <c r="EY42" s="145">
        <f t="shared" si="7"/>
        <v>0</v>
      </c>
      <c r="EZ42" s="145">
        <f t="shared" si="8"/>
        <v>0</v>
      </c>
    </row>
    <row r="43" spans="2:156" ht="27" customHeight="1">
      <c r="B43" s="638" t="s">
        <v>1351</v>
      </c>
      <c r="C43" s="122" t="s">
        <v>1198</v>
      </c>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4">
        <f t="shared" ref="AF43:AP43" si="25">AF31+AF32+AF33+AF34+AF38+AF42</f>
        <v>0</v>
      </c>
      <c r="AG43" s="164">
        <f t="shared" si="25"/>
        <v>0</v>
      </c>
      <c r="AH43" s="164">
        <f t="shared" si="25"/>
        <v>0</v>
      </c>
      <c r="AI43" s="164">
        <f t="shared" si="25"/>
        <v>0</v>
      </c>
      <c r="AJ43" s="164">
        <f t="shared" si="25"/>
        <v>0</v>
      </c>
      <c r="AK43" s="164">
        <f t="shared" si="25"/>
        <v>0</v>
      </c>
      <c r="AL43" s="164">
        <f t="shared" si="25"/>
        <v>0</v>
      </c>
      <c r="AM43" s="164">
        <f t="shared" si="25"/>
        <v>0</v>
      </c>
      <c r="AN43" s="164">
        <f t="shared" si="25"/>
        <v>0</v>
      </c>
      <c r="AO43" s="164">
        <f t="shared" si="25"/>
        <v>0</v>
      </c>
      <c r="AP43" s="164">
        <f t="shared" si="25"/>
        <v>0</v>
      </c>
      <c r="AQ43" s="164">
        <f t="shared" si="0"/>
        <v>0</v>
      </c>
      <c r="AR43" s="164">
        <f t="shared" ref="AR43:BB43" si="26">AR31+AR32+AR33+AR34+AR38+AR42</f>
        <v>0</v>
      </c>
      <c r="AS43" s="164">
        <f t="shared" si="26"/>
        <v>0</v>
      </c>
      <c r="AT43" s="164">
        <f t="shared" si="26"/>
        <v>0</v>
      </c>
      <c r="AU43" s="164">
        <f t="shared" si="26"/>
        <v>0</v>
      </c>
      <c r="AV43" s="164">
        <f t="shared" si="26"/>
        <v>0</v>
      </c>
      <c r="AW43" s="164">
        <f t="shared" si="26"/>
        <v>0</v>
      </c>
      <c r="AX43" s="164">
        <f t="shared" si="26"/>
        <v>0</v>
      </c>
      <c r="AY43" s="164">
        <f t="shared" si="26"/>
        <v>0</v>
      </c>
      <c r="AZ43" s="164">
        <f t="shared" si="26"/>
        <v>0</v>
      </c>
      <c r="BA43" s="164">
        <f t="shared" si="26"/>
        <v>0</v>
      </c>
      <c r="BB43" s="164">
        <f t="shared" si="26"/>
        <v>0</v>
      </c>
      <c r="BC43" s="164">
        <f t="shared" si="1"/>
        <v>0</v>
      </c>
      <c r="BD43" s="164">
        <f t="shared" ref="BD43:BN43" si="27">BD31+BD32+BD33+BD34+BD38+BD42</f>
        <v>0</v>
      </c>
      <c r="BE43" s="164">
        <f t="shared" si="27"/>
        <v>0</v>
      </c>
      <c r="BF43" s="164">
        <f t="shared" si="27"/>
        <v>0</v>
      </c>
      <c r="BG43" s="164">
        <f t="shared" si="27"/>
        <v>0</v>
      </c>
      <c r="BH43" s="164">
        <f t="shared" si="27"/>
        <v>0</v>
      </c>
      <c r="BI43" s="164">
        <f t="shared" si="27"/>
        <v>0</v>
      </c>
      <c r="BJ43" s="164">
        <f t="shared" si="27"/>
        <v>0</v>
      </c>
      <c r="BK43" s="164">
        <f t="shared" si="27"/>
        <v>0</v>
      </c>
      <c r="BL43" s="164">
        <f t="shared" si="27"/>
        <v>0</v>
      </c>
      <c r="BM43" s="164">
        <f t="shared" si="27"/>
        <v>0</v>
      </c>
      <c r="BN43" s="164">
        <f t="shared" si="27"/>
        <v>0</v>
      </c>
      <c r="BO43" s="164">
        <f t="shared" si="2"/>
        <v>0</v>
      </c>
      <c r="BP43" s="164">
        <f t="shared" ref="BP43:BZ43" si="28">BP31+BP32+BP33+BP34+BP38+BP42</f>
        <v>0</v>
      </c>
      <c r="BQ43" s="164">
        <f t="shared" si="28"/>
        <v>0</v>
      </c>
      <c r="BR43" s="164">
        <f t="shared" si="28"/>
        <v>0</v>
      </c>
      <c r="BS43" s="164">
        <f t="shared" si="28"/>
        <v>0</v>
      </c>
      <c r="BT43" s="164">
        <f t="shared" si="28"/>
        <v>0</v>
      </c>
      <c r="BU43" s="164">
        <f t="shared" si="28"/>
        <v>0</v>
      </c>
      <c r="BV43" s="164">
        <f t="shared" si="28"/>
        <v>0</v>
      </c>
      <c r="BW43" s="164">
        <f t="shared" si="28"/>
        <v>0</v>
      </c>
      <c r="BX43" s="164">
        <f t="shared" si="28"/>
        <v>0</v>
      </c>
      <c r="BY43" s="164">
        <f t="shared" si="28"/>
        <v>0</v>
      </c>
      <c r="BZ43" s="164">
        <f t="shared" si="28"/>
        <v>0</v>
      </c>
      <c r="CA43" s="164">
        <f t="shared" si="3"/>
        <v>0</v>
      </c>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4">
        <f t="shared" ref="DD43:DN43" si="29">DD31+DD32+DD33+DD34+DD38+DD42</f>
        <v>0</v>
      </c>
      <c r="DE43" s="164">
        <f t="shared" si="29"/>
        <v>0</v>
      </c>
      <c r="DF43" s="164">
        <f t="shared" si="29"/>
        <v>0</v>
      </c>
      <c r="DG43" s="164">
        <f t="shared" si="29"/>
        <v>0</v>
      </c>
      <c r="DH43" s="164">
        <f t="shared" si="29"/>
        <v>0</v>
      </c>
      <c r="DI43" s="164">
        <f t="shared" si="29"/>
        <v>0</v>
      </c>
      <c r="DJ43" s="164">
        <f t="shared" si="29"/>
        <v>0</v>
      </c>
      <c r="DK43" s="164">
        <f t="shared" si="29"/>
        <v>0</v>
      </c>
      <c r="DL43" s="164">
        <f t="shared" si="29"/>
        <v>0</v>
      </c>
      <c r="DM43" s="164">
        <f t="shared" si="29"/>
        <v>0</v>
      </c>
      <c r="DN43" s="164">
        <f t="shared" si="29"/>
        <v>0</v>
      </c>
      <c r="DO43" s="164">
        <f t="shared" si="4"/>
        <v>0</v>
      </c>
      <c r="DP43" s="164">
        <f t="shared" ref="DP43:DZ43" si="30">DP31+DP32+DP33+DP34+DP38+DP42</f>
        <v>0</v>
      </c>
      <c r="DQ43" s="164">
        <f t="shared" si="30"/>
        <v>0</v>
      </c>
      <c r="DR43" s="164">
        <f t="shared" si="30"/>
        <v>0</v>
      </c>
      <c r="DS43" s="164">
        <f t="shared" si="30"/>
        <v>0</v>
      </c>
      <c r="DT43" s="164">
        <f t="shared" si="30"/>
        <v>0</v>
      </c>
      <c r="DU43" s="164">
        <f t="shared" si="30"/>
        <v>0</v>
      </c>
      <c r="DV43" s="164">
        <f t="shared" si="30"/>
        <v>0</v>
      </c>
      <c r="DW43" s="164">
        <f t="shared" si="30"/>
        <v>0</v>
      </c>
      <c r="DX43" s="164">
        <f t="shared" si="30"/>
        <v>0</v>
      </c>
      <c r="DY43" s="164">
        <f t="shared" si="30"/>
        <v>0</v>
      </c>
      <c r="DZ43" s="164">
        <f t="shared" si="30"/>
        <v>0</v>
      </c>
      <c r="EA43" s="164">
        <f t="shared" si="5"/>
        <v>0</v>
      </c>
      <c r="EB43" s="164">
        <f t="shared" ref="EB43:EL43" si="31">EB31+EB32+EB33+EB34+EB38+EB42</f>
        <v>0</v>
      </c>
      <c r="EC43" s="164">
        <f t="shared" si="31"/>
        <v>0</v>
      </c>
      <c r="ED43" s="164">
        <f t="shared" si="31"/>
        <v>0</v>
      </c>
      <c r="EE43" s="164">
        <f t="shared" si="31"/>
        <v>0</v>
      </c>
      <c r="EF43" s="164">
        <f t="shared" si="31"/>
        <v>0</v>
      </c>
      <c r="EG43" s="164">
        <f t="shared" si="31"/>
        <v>0</v>
      </c>
      <c r="EH43" s="164">
        <f t="shared" si="31"/>
        <v>0</v>
      </c>
      <c r="EI43" s="164">
        <f t="shared" si="31"/>
        <v>0</v>
      </c>
      <c r="EJ43" s="164">
        <f t="shared" si="31"/>
        <v>0</v>
      </c>
      <c r="EK43" s="164">
        <f t="shared" si="31"/>
        <v>0</v>
      </c>
      <c r="EL43" s="164">
        <f t="shared" si="31"/>
        <v>0</v>
      </c>
      <c r="EM43" s="164">
        <f t="shared" si="6"/>
        <v>0</v>
      </c>
      <c r="EN43" s="164">
        <f t="shared" ref="EN43:EX43" si="32">EN31+EN32+EN33+EN34+EN38+EN42</f>
        <v>0</v>
      </c>
      <c r="EO43" s="164">
        <f t="shared" si="32"/>
        <v>0</v>
      </c>
      <c r="EP43" s="164">
        <f t="shared" si="32"/>
        <v>0</v>
      </c>
      <c r="EQ43" s="164">
        <f t="shared" si="32"/>
        <v>0</v>
      </c>
      <c r="ER43" s="164">
        <f t="shared" si="32"/>
        <v>0</v>
      </c>
      <c r="ES43" s="164">
        <f t="shared" si="32"/>
        <v>0</v>
      </c>
      <c r="ET43" s="164">
        <f t="shared" si="32"/>
        <v>0</v>
      </c>
      <c r="EU43" s="164">
        <f t="shared" si="32"/>
        <v>0</v>
      </c>
      <c r="EV43" s="164">
        <f t="shared" si="32"/>
        <v>0</v>
      </c>
      <c r="EW43" s="164">
        <f t="shared" si="32"/>
        <v>0</v>
      </c>
      <c r="EX43" s="164">
        <f t="shared" si="32"/>
        <v>0</v>
      </c>
      <c r="EY43" s="164">
        <f t="shared" si="7"/>
        <v>0</v>
      </c>
      <c r="EZ43" s="164">
        <f t="shared" si="8"/>
        <v>0</v>
      </c>
    </row>
    <row r="44" spans="2:156" ht="27" customHeight="1">
      <c r="B44" s="639" t="s">
        <v>1476</v>
      </c>
      <c r="C44" s="122" t="s">
        <v>1352</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44"/>
      <c r="AG44" s="144"/>
      <c r="AH44" s="144"/>
      <c r="AI44" s="144"/>
      <c r="AJ44" s="144"/>
      <c r="AK44" s="144"/>
      <c r="AL44" s="144"/>
      <c r="AM44" s="144"/>
      <c r="AN44" s="144"/>
      <c r="AO44" s="144"/>
      <c r="AP44" s="144"/>
      <c r="AQ44" s="145">
        <f t="shared" si="0"/>
        <v>0</v>
      </c>
      <c r="AR44" s="144"/>
      <c r="AS44" s="144"/>
      <c r="AT44" s="144"/>
      <c r="AU44" s="144"/>
      <c r="AV44" s="144"/>
      <c r="AW44" s="144"/>
      <c r="AX44" s="144"/>
      <c r="AY44" s="144"/>
      <c r="AZ44" s="144"/>
      <c r="BA44" s="144"/>
      <c r="BB44" s="144"/>
      <c r="BC44" s="145">
        <f t="shared" si="1"/>
        <v>0</v>
      </c>
      <c r="BD44" s="144"/>
      <c r="BE44" s="144"/>
      <c r="BF44" s="144"/>
      <c r="BG44" s="144"/>
      <c r="BH44" s="144"/>
      <c r="BI44" s="144"/>
      <c r="BJ44" s="144"/>
      <c r="BK44" s="144"/>
      <c r="BL44" s="144"/>
      <c r="BM44" s="144"/>
      <c r="BN44" s="144"/>
      <c r="BO44" s="145">
        <f t="shared" si="2"/>
        <v>0</v>
      </c>
      <c r="BP44" s="144"/>
      <c r="BQ44" s="144"/>
      <c r="BR44" s="144"/>
      <c r="BS44" s="144"/>
      <c r="BT44" s="144"/>
      <c r="BU44" s="144"/>
      <c r="BV44" s="144"/>
      <c r="BW44" s="144"/>
      <c r="BX44" s="144"/>
      <c r="BY44" s="144"/>
      <c r="BZ44" s="144"/>
      <c r="CA44" s="145">
        <f t="shared" si="3"/>
        <v>0</v>
      </c>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44"/>
      <c r="DE44" s="144"/>
      <c r="DF44" s="144"/>
      <c r="DG44" s="144"/>
      <c r="DH44" s="144"/>
      <c r="DI44" s="144"/>
      <c r="DJ44" s="144"/>
      <c r="DK44" s="144"/>
      <c r="DL44" s="144"/>
      <c r="DM44" s="144"/>
      <c r="DN44" s="144"/>
      <c r="DO44" s="145">
        <f t="shared" si="4"/>
        <v>0</v>
      </c>
      <c r="DP44" s="144"/>
      <c r="DQ44" s="144"/>
      <c r="DR44" s="144"/>
      <c r="DS44" s="144"/>
      <c r="DT44" s="144"/>
      <c r="DU44" s="144"/>
      <c r="DV44" s="144"/>
      <c r="DW44" s="144"/>
      <c r="DX44" s="144"/>
      <c r="DY44" s="144"/>
      <c r="DZ44" s="144"/>
      <c r="EA44" s="145">
        <f t="shared" si="5"/>
        <v>0</v>
      </c>
      <c r="EB44" s="144"/>
      <c r="EC44" s="144"/>
      <c r="ED44" s="144"/>
      <c r="EE44" s="144"/>
      <c r="EF44" s="144"/>
      <c r="EG44" s="144"/>
      <c r="EH44" s="144"/>
      <c r="EI44" s="144"/>
      <c r="EJ44" s="144"/>
      <c r="EK44" s="144"/>
      <c r="EL44" s="144"/>
      <c r="EM44" s="145">
        <f t="shared" si="6"/>
        <v>0</v>
      </c>
      <c r="EN44" s="144"/>
      <c r="EO44" s="144"/>
      <c r="EP44" s="144"/>
      <c r="EQ44" s="144"/>
      <c r="ER44" s="144"/>
      <c r="ES44" s="144"/>
      <c r="ET44" s="144"/>
      <c r="EU44" s="144"/>
      <c r="EV44" s="144"/>
      <c r="EW44" s="144"/>
      <c r="EX44" s="144"/>
      <c r="EY44" s="145">
        <f t="shared" si="7"/>
        <v>0</v>
      </c>
      <c r="EZ44" s="145">
        <f t="shared" si="8"/>
        <v>0</v>
      </c>
    </row>
    <row r="45" spans="2:156" ht="27" customHeight="1">
      <c r="B45" s="639" t="s">
        <v>1477</v>
      </c>
      <c r="C45" s="122" t="s">
        <v>1353</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44"/>
      <c r="AG45" s="144"/>
      <c r="AH45" s="144"/>
      <c r="AI45" s="144"/>
      <c r="AJ45" s="144"/>
      <c r="AK45" s="144"/>
      <c r="AL45" s="144"/>
      <c r="AM45" s="144"/>
      <c r="AN45" s="144"/>
      <c r="AO45" s="144"/>
      <c r="AP45" s="144"/>
      <c r="AQ45" s="145">
        <f t="shared" si="0"/>
        <v>0</v>
      </c>
      <c r="AR45" s="144"/>
      <c r="AS45" s="144"/>
      <c r="AT45" s="144"/>
      <c r="AU45" s="144"/>
      <c r="AV45" s="144"/>
      <c r="AW45" s="144"/>
      <c r="AX45" s="144"/>
      <c r="AY45" s="144"/>
      <c r="AZ45" s="144"/>
      <c r="BA45" s="144"/>
      <c r="BB45" s="144"/>
      <c r="BC45" s="145">
        <f t="shared" si="1"/>
        <v>0</v>
      </c>
      <c r="BD45" s="144"/>
      <c r="BE45" s="144"/>
      <c r="BF45" s="144"/>
      <c r="BG45" s="144"/>
      <c r="BH45" s="144"/>
      <c r="BI45" s="144"/>
      <c r="BJ45" s="144"/>
      <c r="BK45" s="144"/>
      <c r="BL45" s="144"/>
      <c r="BM45" s="144"/>
      <c r="BN45" s="144"/>
      <c r="BO45" s="145">
        <f t="shared" si="2"/>
        <v>0</v>
      </c>
      <c r="BP45" s="144"/>
      <c r="BQ45" s="144"/>
      <c r="BR45" s="144"/>
      <c r="BS45" s="144"/>
      <c r="BT45" s="144"/>
      <c r="BU45" s="144"/>
      <c r="BV45" s="144"/>
      <c r="BW45" s="144"/>
      <c r="BX45" s="144"/>
      <c r="BY45" s="144"/>
      <c r="BZ45" s="144"/>
      <c r="CA45" s="145">
        <f t="shared" si="3"/>
        <v>0</v>
      </c>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44"/>
      <c r="DE45" s="144"/>
      <c r="DF45" s="144"/>
      <c r="DG45" s="144"/>
      <c r="DH45" s="144"/>
      <c r="DI45" s="144"/>
      <c r="DJ45" s="144"/>
      <c r="DK45" s="144"/>
      <c r="DL45" s="144"/>
      <c r="DM45" s="144"/>
      <c r="DN45" s="144"/>
      <c r="DO45" s="145">
        <f t="shared" si="4"/>
        <v>0</v>
      </c>
      <c r="DP45" s="144"/>
      <c r="DQ45" s="144"/>
      <c r="DR45" s="144"/>
      <c r="DS45" s="144"/>
      <c r="DT45" s="144"/>
      <c r="DU45" s="144"/>
      <c r="DV45" s="144"/>
      <c r="DW45" s="144"/>
      <c r="DX45" s="144"/>
      <c r="DY45" s="144"/>
      <c r="DZ45" s="144"/>
      <c r="EA45" s="145">
        <f t="shared" si="5"/>
        <v>0</v>
      </c>
      <c r="EB45" s="144"/>
      <c r="EC45" s="144"/>
      <c r="ED45" s="144"/>
      <c r="EE45" s="144"/>
      <c r="EF45" s="144"/>
      <c r="EG45" s="144"/>
      <c r="EH45" s="144"/>
      <c r="EI45" s="144"/>
      <c r="EJ45" s="144"/>
      <c r="EK45" s="144"/>
      <c r="EL45" s="144"/>
      <c r="EM45" s="145">
        <f t="shared" si="6"/>
        <v>0</v>
      </c>
      <c r="EN45" s="144"/>
      <c r="EO45" s="144"/>
      <c r="EP45" s="144"/>
      <c r="EQ45" s="144"/>
      <c r="ER45" s="144"/>
      <c r="ES45" s="144"/>
      <c r="ET45" s="144"/>
      <c r="EU45" s="144"/>
      <c r="EV45" s="144"/>
      <c r="EW45" s="144"/>
      <c r="EX45" s="144"/>
      <c r="EY45" s="145">
        <f t="shared" si="7"/>
        <v>0</v>
      </c>
      <c r="EZ45" s="145">
        <f t="shared" si="8"/>
        <v>0</v>
      </c>
    </row>
    <row r="46" spans="2:156" ht="27" customHeight="1">
      <c r="B46" s="639" t="s">
        <v>1478</v>
      </c>
      <c r="C46" s="122" t="s">
        <v>1355</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44"/>
      <c r="AG46" s="144"/>
      <c r="AH46" s="144"/>
      <c r="AI46" s="144"/>
      <c r="AJ46" s="144"/>
      <c r="AK46" s="144"/>
      <c r="AL46" s="144"/>
      <c r="AM46" s="144"/>
      <c r="AN46" s="144"/>
      <c r="AO46" s="144"/>
      <c r="AP46" s="144"/>
      <c r="AQ46" s="145">
        <f t="shared" si="0"/>
        <v>0</v>
      </c>
      <c r="AR46" s="144"/>
      <c r="AS46" s="144"/>
      <c r="AT46" s="144"/>
      <c r="AU46" s="144"/>
      <c r="AV46" s="144"/>
      <c r="AW46" s="144"/>
      <c r="AX46" s="144"/>
      <c r="AY46" s="144"/>
      <c r="AZ46" s="144"/>
      <c r="BA46" s="144"/>
      <c r="BB46" s="144"/>
      <c r="BC46" s="145">
        <f t="shared" si="1"/>
        <v>0</v>
      </c>
      <c r="BD46" s="144"/>
      <c r="BE46" s="144"/>
      <c r="BF46" s="144"/>
      <c r="BG46" s="144"/>
      <c r="BH46" s="144"/>
      <c r="BI46" s="144"/>
      <c r="BJ46" s="144"/>
      <c r="BK46" s="144"/>
      <c r="BL46" s="144"/>
      <c r="BM46" s="144"/>
      <c r="BN46" s="144"/>
      <c r="BO46" s="145">
        <f t="shared" si="2"/>
        <v>0</v>
      </c>
      <c r="BP46" s="144"/>
      <c r="BQ46" s="144"/>
      <c r="BR46" s="144"/>
      <c r="BS46" s="144"/>
      <c r="BT46" s="144"/>
      <c r="BU46" s="144"/>
      <c r="BV46" s="144"/>
      <c r="BW46" s="144"/>
      <c r="BX46" s="144"/>
      <c r="BY46" s="144"/>
      <c r="BZ46" s="144"/>
      <c r="CA46" s="145">
        <f t="shared" si="3"/>
        <v>0</v>
      </c>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44"/>
      <c r="DE46" s="144"/>
      <c r="DF46" s="144"/>
      <c r="DG46" s="144"/>
      <c r="DH46" s="144"/>
      <c r="DI46" s="144"/>
      <c r="DJ46" s="144"/>
      <c r="DK46" s="144"/>
      <c r="DL46" s="144"/>
      <c r="DM46" s="144"/>
      <c r="DN46" s="144"/>
      <c r="DO46" s="145">
        <f t="shared" si="4"/>
        <v>0</v>
      </c>
      <c r="DP46" s="144"/>
      <c r="DQ46" s="144"/>
      <c r="DR46" s="144"/>
      <c r="DS46" s="144"/>
      <c r="DT46" s="144"/>
      <c r="DU46" s="144"/>
      <c r="DV46" s="144"/>
      <c r="DW46" s="144"/>
      <c r="DX46" s="144"/>
      <c r="DY46" s="144"/>
      <c r="DZ46" s="144"/>
      <c r="EA46" s="145">
        <f t="shared" si="5"/>
        <v>0</v>
      </c>
      <c r="EB46" s="144"/>
      <c r="EC46" s="144"/>
      <c r="ED46" s="144"/>
      <c r="EE46" s="144"/>
      <c r="EF46" s="144"/>
      <c r="EG46" s="144"/>
      <c r="EH46" s="144"/>
      <c r="EI46" s="144"/>
      <c r="EJ46" s="144"/>
      <c r="EK46" s="144"/>
      <c r="EL46" s="144"/>
      <c r="EM46" s="145">
        <f t="shared" si="6"/>
        <v>0</v>
      </c>
      <c r="EN46" s="144"/>
      <c r="EO46" s="144"/>
      <c r="EP46" s="144"/>
      <c r="EQ46" s="144"/>
      <c r="ER46" s="144"/>
      <c r="ES46" s="144"/>
      <c r="ET46" s="144"/>
      <c r="EU46" s="144"/>
      <c r="EV46" s="144"/>
      <c r="EW46" s="144"/>
      <c r="EX46" s="144"/>
      <c r="EY46" s="145">
        <f t="shared" si="7"/>
        <v>0</v>
      </c>
      <c r="EZ46" s="145">
        <f t="shared" si="8"/>
        <v>0</v>
      </c>
    </row>
    <row r="47" spans="2:156" ht="27" customHeight="1">
      <c r="B47" s="638" t="s">
        <v>1356</v>
      </c>
      <c r="C47" s="122" t="s">
        <v>1357</v>
      </c>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4">
        <f t="shared" ref="AF47:AP47" si="33">AF44+AF45+AF46</f>
        <v>0</v>
      </c>
      <c r="AG47" s="164">
        <f t="shared" si="33"/>
        <v>0</v>
      </c>
      <c r="AH47" s="164">
        <f t="shared" si="33"/>
        <v>0</v>
      </c>
      <c r="AI47" s="164">
        <f t="shared" si="33"/>
        <v>0</v>
      </c>
      <c r="AJ47" s="164">
        <f t="shared" si="33"/>
        <v>0</v>
      </c>
      <c r="AK47" s="164">
        <f t="shared" si="33"/>
        <v>0</v>
      </c>
      <c r="AL47" s="164">
        <f t="shared" si="33"/>
        <v>0</v>
      </c>
      <c r="AM47" s="164">
        <f t="shared" si="33"/>
        <v>0</v>
      </c>
      <c r="AN47" s="164">
        <f t="shared" si="33"/>
        <v>0</v>
      </c>
      <c r="AO47" s="164">
        <f t="shared" si="33"/>
        <v>0</v>
      </c>
      <c r="AP47" s="164">
        <f t="shared" si="33"/>
        <v>0</v>
      </c>
      <c r="AQ47" s="164">
        <f t="shared" si="0"/>
        <v>0</v>
      </c>
      <c r="AR47" s="164">
        <f t="shared" ref="AR47:BB47" si="34">AR44+AR45+AR46</f>
        <v>0</v>
      </c>
      <c r="AS47" s="164">
        <f t="shared" si="34"/>
        <v>0</v>
      </c>
      <c r="AT47" s="164">
        <f t="shared" si="34"/>
        <v>0</v>
      </c>
      <c r="AU47" s="164">
        <f t="shared" si="34"/>
        <v>0</v>
      </c>
      <c r="AV47" s="164">
        <f t="shared" si="34"/>
        <v>0</v>
      </c>
      <c r="AW47" s="164">
        <f t="shared" si="34"/>
        <v>0</v>
      </c>
      <c r="AX47" s="164">
        <f t="shared" si="34"/>
        <v>0</v>
      </c>
      <c r="AY47" s="164">
        <f t="shared" si="34"/>
        <v>0</v>
      </c>
      <c r="AZ47" s="164">
        <f t="shared" si="34"/>
        <v>0</v>
      </c>
      <c r="BA47" s="164">
        <f t="shared" si="34"/>
        <v>0</v>
      </c>
      <c r="BB47" s="164">
        <f t="shared" si="34"/>
        <v>0</v>
      </c>
      <c r="BC47" s="164">
        <f t="shared" si="1"/>
        <v>0</v>
      </c>
      <c r="BD47" s="164">
        <f t="shared" ref="BD47:BN47" si="35">BD44+BD45+BD46</f>
        <v>0</v>
      </c>
      <c r="BE47" s="164">
        <f t="shared" si="35"/>
        <v>0</v>
      </c>
      <c r="BF47" s="164">
        <f t="shared" si="35"/>
        <v>0</v>
      </c>
      <c r="BG47" s="164">
        <f t="shared" si="35"/>
        <v>0</v>
      </c>
      <c r="BH47" s="164">
        <f t="shared" si="35"/>
        <v>0</v>
      </c>
      <c r="BI47" s="164">
        <f t="shared" si="35"/>
        <v>0</v>
      </c>
      <c r="BJ47" s="164">
        <f t="shared" si="35"/>
        <v>0</v>
      </c>
      <c r="BK47" s="164">
        <f t="shared" si="35"/>
        <v>0</v>
      </c>
      <c r="BL47" s="164">
        <f t="shared" si="35"/>
        <v>0</v>
      </c>
      <c r="BM47" s="164">
        <f t="shared" si="35"/>
        <v>0</v>
      </c>
      <c r="BN47" s="164">
        <f t="shared" si="35"/>
        <v>0</v>
      </c>
      <c r="BO47" s="164">
        <f t="shared" si="2"/>
        <v>0</v>
      </c>
      <c r="BP47" s="164">
        <f t="shared" ref="BP47:BZ47" si="36">BP44+BP45+BP46</f>
        <v>0</v>
      </c>
      <c r="BQ47" s="164">
        <f t="shared" si="36"/>
        <v>0</v>
      </c>
      <c r="BR47" s="164">
        <f t="shared" si="36"/>
        <v>0</v>
      </c>
      <c r="BS47" s="164">
        <f t="shared" si="36"/>
        <v>0</v>
      </c>
      <c r="BT47" s="164">
        <f t="shared" si="36"/>
        <v>0</v>
      </c>
      <c r="BU47" s="164">
        <f t="shared" si="36"/>
        <v>0</v>
      </c>
      <c r="BV47" s="164">
        <f t="shared" si="36"/>
        <v>0</v>
      </c>
      <c r="BW47" s="164">
        <f t="shared" si="36"/>
        <v>0</v>
      </c>
      <c r="BX47" s="164">
        <f t="shared" si="36"/>
        <v>0</v>
      </c>
      <c r="BY47" s="164">
        <f t="shared" si="36"/>
        <v>0</v>
      </c>
      <c r="BZ47" s="164">
        <f t="shared" si="36"/>
        <v>0</v>
      </c>
      <c r="CA47" s="164">
        <f t="shared" si="3"/>
        <v>0</v>
      </c>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4">
        <f t="shared" ref="DD47:DN47" si="37">DD44+DD45+DD46</f>
        <v>0</v>
      </c>
      <c r="DE47" s="164">
        <f t="shared" si="37"/>
        <v>0</v>
      </c>
      <c r="DF47" s="164">
        <f t="shared" si="37"/>
        <v>0</v>
      </c>
      <c r="DG47" s="164">
        <f t="shared" si="37"/>
        <v>0</v>
      </c>
      <c r="DH47" s="164">
        <f t="shared" si="37"/>
        <v>0</v>
      </c>
      <c r="DI47" s="164">
        <f t="shared" si="37"/>
        <v>0</v>
      </c>
      <c r="DJ47" s="164">
        <f t="shared" si="37"/>
        <v>0</v>
      </c>
      <c r="DK47" s="164">
        <f t="shared" si="37"/>
        <v>0</v>
      </c>
      <c r="DL47" s="164">
        <f t="shared" si="37"/>
        <v>0</v>
      </c>
      <c r="DM47" s="164">
        <f t="shared" si="37"/>
        <v>0</v>
      </c>
      <c r="DN47" s="164">
        <f t="shared" si="37"/>
        <v>0</v>
      </c>
      <c r="DO47" s="164">
        <f t="shared" si="4"/>
        <v>0</v>
      </c>
      <c r="DP47" s="164">
        <f t="shared" ref="DP47:DZ47" si="38">DP44+DP45+DP46</f>
        <v>0</v>
      </c>
      <c r="DQ47" s="164">
        <f t="shared" si="38"/>
        <v>0</v>
      </c>
      <c r="DR47" s="164">
        <f t="shared" si="38"/>
        <v>0</v>
      </c>
      <c r="DS47" s="164">
        <f t="shared" si="38"/>
        <v>0</v>
      </c>
      <c r="DT47" s="164">
        <f t="shared" si="38"/>
        <v>0</v>
      </c>
      <c r="DU47" s="164">
        <f t="shared" si="38"/>
        <v>0</v>
      </c>
      <c r="DV47" s="164">
        <f t="shared" si="38"/>
        <v>0</v>
      </c>
      <c r="DW47" s="164">
        <f t="shared" si="38"/>
        <v>0</v>
      </c>
      <c r="DX47" s="164">
        <f t="shared" si="38"/>
        <v>0</v>
      </c>
      <c r="DY47" s="164">
        <f t="shared" si="38"/>
        <v>0</v>
      </c>
      <c r="DZ47" s="164">
        <f t="shared" si="38"/>
        <v>0</v>
      </c>
      <c r="EA47" s="164">
        <f t="shared" si="5"/>
        <v>0</v>
      </c>
      <c r="EB47" s="164">
        <f t="shared" ref="EB47:EL47" si="39">EB44+EB45+EB46</f>
        <v>0</v>
      </c>
      <c r="EC47" s="164">
        <f t="shared" si="39"/>
        <v>0</v>
      </c>
      <c r="ED47" s="164">
        <f t="shared" si="39"/>
        <v>0</v>
      </c>
      <c r="EE47" s="164">
        <f t="shared" si="39"/>
        <v>0</v>
      </c>
      <c r="EF47" s="164">
        <f t="shared" si="39"/>
        <v>0</v>
      </c>
      <c r="EG47" s="164">
        <f t="shared" si="39"/>
        <v>0</v>
      </c>
      <c r="EH47" s="164">
        <f t="shared" si="39"/>
        <v>0</v>
      </c>
      <c r="EI47" s="164">
        <f t="shared" si="39"/>
        <v>0</v>
      </c>
      <c r="EJ47" s="164">
        <f t="shared" si="39"/>
        <v>0</v>
      </c>
      <c r="EK47" s="164">
        <f t="shared" si="39"/>
        <v>0</v>
      </c>
      <c r="EL47" s="164">
        <f t="shared" si="39"/>
        <v>0</v>
      </c>
      <c r="EM47" s="164">
        <f t="shared" si="6"/>
        <v>0</v>
      </c>
      <c r="EN47" s="164">
        <f t="shared" ref="EN47:EX47" si="40">EN44+EN45+EN46</f>
        <v>0</v>
      </c>
      <c r="EO47" s="164">
        <f t="shared" si="40"/>
        <v>0</v>
      </c>
      <c r="EP47" s="164">
        <f t="shared" si="40"/>
        <v>0</v>
      </c>
      <c r="EQ47" s="164">
        <f t="shared" si="40"/>
        <v>0</v>
      </c>
      <c r="ER47" s="164">
        <f t="shared" si="40"/>
        <v>0</v>
      </c>
      <c r="ES47" s="164">
        <f t="shared" si="40"/>
        <v>0</v>
      </c>
      <c r="ET47" s="164">
        <f t="shared" si="40"/>
        <v>0</v>
      </c>
      <c r="EU47" s="164">
        <f t="shared" si="40"/>
        <v>0</v>
      </c>
      <c r="EV47" s="164">
        <f t="shared" si="40"/>
        <v>0</v>
      </c>
      <c r="EW47" s="164">
        <f t="shared" si="40"/>
        <v>0</v>
      </c>
      <c r="EX47" s="164">
        <f t="shared" si="40"/>
        <v>0</v>
      </c>
      <c r="EY47" s="164">
        <f t="shared" si="7"/>
        <v>0</v>
      </c>
      <c r="EZ47" s="164">
        <f t="shared" si="8"/>
        <v>0</v>
      </c>
    </row>
    <row r="48" spans="2:156" ht="27" customHeight="1">
      <c r="B48" s="638" t="s">
        <v>1479</v>
      </c>
      <c r="C48" s="122" t="s">
        <v>1359</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44"/>
      <c r="AG48" s="144"/>
      <c r="AH48" s="144"/>
      <c r="AI48" s="144"/>
      <c r="AJ48" s="144"/>
      <c r="AK48" s="144"/>
      <c r="AL48" s="144"/>
      <c r="AM48" s="144"/>
      <c r="AN48" s="144"/>
      <c r="AO48" s="144"/>
      <c r="AP48" s="144"/>
      <c r="AQ48" s="145">
        <f t="shared" si="0"/>
        <v>0</v>
      </c>
      <c r="AR48" s="144"/>
      <c r="AS48" s="144"/>
      <c r="AT48" s="144"/>
      <c r="AU48" s="144"/>
      <c r="AV48" s="144"/>
      <c r="AW48" s="144"/>
      <c r="AX48" s="144"/>
      <c r="AY48" s="144"/>
      <c r="AZ48" s="144"/>
      <c r="BA48" s="144"/>
      <c r="BB48" s="144"/>
      <c r="BC48" s="145">
        <f t="shared" si="1"/>
        <v>0</v>
      </c>
      <c r="BD48" s="144"/>
      <c r="BE48" s="144"/>
      <c r="BF48" s="144"/>
      <c r="BG48" s="144"/>
      <c r="BH48" s="144"/>
      <c r="BI48" s="144"/>
      <c r="BJ48" s="144"/>
      <c r="BK48" s="144"/>
      <c r="BL48" s="144"/>
      <c r="BM48" s="144"/>
      <c r="BN48" s="144"/>
      <c r="BO48" s="145">
        <f t="shared" si="2"/>
        <v>0</v>
      </c>
      <c r="BP48" s="144"/>
      <c r="BQ48" s="144"/>
      <c r="BR48" s="144"/>
      <c r="BS48" s="144"/>
      <c r="BT48" s="144"/>
      <c r="BU48" s="144"/>
      <c r="BV48" s="144"/>
      <c r="BW48" s="144"/>
      <c r="BX48" s="144"/>
      <c r="BY48" s="144"/>
      <c r="BZ48" s="144"/>
      <c r="CA48" s="145">
        <f t="shared" si="3"/>
        <v>0</v>
      </c>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44"/>
      <c r="DE48" s="144"/>
      <c r="DF48" s="144"/>
      <c r="DG48" s="144"/>
      <c r="DH48" s="144"/>
      <c r="DI48" s="144"/>
      <c r="DJ48" s="144"/>
      <c r="DK48" s="144"/>
      <c r="DL48" s="144"/>
      <c r="DM48" s="144"/>
      <c r="DN48" s="144"/>
      <c r="DO48" s="145">
        <f t="shared" si="4"/>
        <v>0</v>
      </c>
      <c r="DP48" s="144"/>
      <c r="DQ48" s="144"/>
      <c r="DR48" s="144"/>
      <c r="DS48" s="144"/>
      <c r="DT48" s="144"/>
      <c r="DU48" s="144"/>
      <c r="DV48" s="144"/>
      <c r="DW48" s="144"/>
      <c r="DX48" s="144"/>
      <c r="DY48" s="144"/>
      <c r="DZ48" s="144"/>
      <c r="EA48" s="145">
        <f t="shared" si="5"/>
        <v>0</v>
      </c>
      <c r="EB48" s="144"/>
      <c r="EC48" s="144"/>
      <c r="ED48" s="144"/>
      <c r="EE48" s="144"/>
      <c r="EF48" s="144"/>
      <c r="EG48" s="144"/>
      <c r="EH48" s="144"/>
      <c r="EI48" s="144"/>
      <c r="EJ48" s="144"/>
      <c r="EK48" s="144"/>
      <c r="EL48" s="144"/>
      <c r="EM48" s="145">
        <f t="shared" si="6"/>
        <v>0</v>
      </c>
      <c r="EN48" s="144"/>
      <c r="EO48" s="144"/>
      <c r="EP48" s="144"/>
      <c r="EQ48" s="144"/>
      <c r="ER48" s="144"/>
      <c r="ES48" s="144"/>
      <c r="ET48" s="144"/>
      <c r="EU48" s="144"/>
      <c r="EV48" s="144"/>
      <c r="EW48" s="144"/>
      <c r="EX48" s="144"/>
      <c r="EY48" s="145">
        <f t="shared" si="7"/>
        <v>0</v>
      </c>
      <c r="EZ48" s="145">
        <f t="shared" si="8"/>
        <v>0</v>
      </c>
    </row>
    <row r="49" spans="2:312" ht="27" customHeight="1">
      <c r="B49" s="647" t="s">
        <v>1183</v>
      </c>
      <c r="C49" s="122" t="s">
        <v>1360</v>
      </c>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4">
        <f t="shared" ref="AF49:AP49" si="41">AF43+AF47+AF48</f>
        <v>0</v>
      </c>
      <c r="AG49" s="164">
        <f t="shared" si="41"/>
        <v>0</v>
      </c>
      <c r="AH49" s="164">
        <f t="shared" si="41"/>
        <v>0</v>
      </c>
      <c r="AI49" s="164">
        <f t="shared" si="41"/>
        <v>0</v>
      </c>
      <c r="AJ49" s="164">
        <f t="shared" si="41"/>
        <v>0</v>
      </c>
      <c r="AK49" s="164">
        <f t="shared" si="41"/>
        <v>0</v>
      </c>
      <c r="AL49" s="164">
        <f t="shared" si="41"/>
        <v>0</v>
      </c>
      <c r="AM49" s="164">
        <f t="shared" si="41"/>
        <v>0</v>
      </c>
      <c r="AN49" s="164">
        <f t="shared" si="41"/>
        <v>0</v>
      </c>
      <c r="AO49" s="164">
        <f t="shared" si="41"/>
        <v>0</v>
      </c>
      <c r="AP49" s="164">
        <f t="shared" si="41"/>
        <v>0</v>
      </c>
      <c r="AQ49" s="164">
        <f t="shared" si="0"/>
        <v>0</v>
      </c>
      <c r="AR49" s="164">
        <f t="shared" ref="AR49:BB49" si="42">AR43+AR47+AR48</f>
        <v>0</v>
      </c>
      <c r="AS49" s="164">
        <f t="shared" si="42"/>
        <v>0</v>
      </c>
      <c r="AT49" s="164">
        <f t="shared" si="42"/>
        <v>0</v>
      </c>
      <c r="AU49" s="164">
        <f t="shared" si="42"/>
        <v>0</v>
      </c>
      <c r="AV49" s="164">
        <f t="shared" si="42"/>
        <v>0</v>
      </c>
      <c r="AW49" s="164">
        <f t="shared" si="42"/>
        <v>0</v>
      </c>
      <c r="AX49" s="164">
        <f t="shared" si="42"/>
        <v>0</v>
      </c>
      <c r="AY49" s="164">
        <f t="shared" si="42"/>
        <v>0</v>
      </c>
      <c r="AZ49" s="164">
        <f t="shared" si="42"/>
        <v>0</v>
      </c>
      <c r="BA49" s="164">
        <f t="shared" si="42"/>
        <v>0</v>
      </c>
      <c r="BB49" s="164">
        <f t="shared" si="42"/>
        <v>0</v>
      </c>
      <c r="BC49" s="164">
        <f t="shared" si="1"/>
        <v>0</v>
      </c>
      <c r="BD49" s="164">
        <f t="shared" ref="BD49:BN49" si="43">BD43+BD47+BD48</f>
        <v>0</v>
      </c>
      <c r="BE49" s="164">
        <f t="shared" si="43"/>
        <v>0</v>
      </c>
      <c r="BF49" s="164">
        <f t="shared" si="43"/>
        <v>0</v>
      </c>
      <c r="BG49" s="164">
        <f t="shared" si="43"/>
        <v>0</v>
      </c>
      <c r="BH49" s="164">
        <f t="shared" si="43"/>
        <v>0</v>
      </c>
      <c r="BI49" s="164">
        <f t="shared" si="43"/>
        <v>0</v>
      </c>
      <c r="BJ49" s="164">
        <f t="shared" si="43"/>
        <v>0</v>
      </c>
      <c r="BK49" s="164">
        <f t="shared" si="43"/>
        <v>0</v>
      </c>
      <c r="BL49" s="164">
        <f t="shared" si="43"/>
        <v>0</v>
      </c>
      <c r="BM49" s="164">
        <f t="shared" si="43"/>
        <v>0</v>
      </c>
      <c r="BN49" s="164">
        <f t="shared" si="43"/>
        <v>0</v>
      </c>
      <c r="BO49" s="164">
        <f t="shared" si="2"/>
        <v>0</v>
      </c>
      <c r="BP49" s="164">
        <f t="shared" ref="BP49:BZ49" si="44">BP43+BP47+BP48</f>
        <v>0</v>
      </c>
      <c r="BQ49" s="164">
        <f t="shared" si="44"/>
        <v>0</v>
      </c>
      <c r="BR49" s="164">
        <f t="shared" si="44"/>
        <v>0</v>
      </c>
      <c r="BS49" s="164">
        <f t="shared" si="44"/>
        <v>0</v>
      </c>
      <c r="BT49" s="164">
        <f t="shared" si="44"/>
        <v>0</v>
      </c>
      <c r="BU49" s="164">
        <f t="shared" si="44"/>
        <v>0</v>
      </c>
      <c r="BV49" s="164">
        <f t="shared" si="44"/>
        <v>0</v>
      </c>
      <c r="BW49" s="164">
        <f t="shared" si="44"/>
        <v>0</v>
      </c>
      <c r="BX49" s="164">
        <f t="shared" si="44"/>
        <v>0</v>
      </c>
      <c r="BY49" s="164">
        <f t="shared" si="44"/>
        <v>0</v>
      </c>
      <c r="BZ49" s="164">
        <f t="shared" si="44"/>
        <v>0</v>
      </c>
      <c r="CA49" s="164">
        <f t="shared" si="3"/>
        <v>0</v>
      </c>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4">
        <f t="shared" ref="DD49:DN49" si="45">DD43+DD47+DD48</f>
        <v>0</v>
      </c>
      <c r="DE49" s="164">
        <f t="shared" si="45"/>
        <v>0</v>
      </c>
      <c r="DF49" s="164">
        <f t="shared" si="45"/>
        <v>0</v>
      </c>
      <c r="DG49" s="164">
        <f t="shared" si="45"/>
        <v>0</v>
      </c>
      <c r="DH49" s="164">
        <f t="shared" si="45"/>
        <v>0</v>
      </c>
      <c r="DI49" s="164">
        <f t="shared" si="45"/>
        <v>0</v>
      </c>
      <c r="DJ49" s="164">
        <f t="shared" si="45"/>
        <v>0</v>
      </c>
      <c r="DK49" s="164">
        <f t="shared" si="45"/>
        <v>0</v>
      </c>
      <c r="DL49" s="164">
        <f t="shared" si="45"/>
        <v>0</v>
      </c>
      <c r="DM49" s="164">
        <f t="shared" si="45"/>
        <v>0</v>
      </c>
      <c r="DN49" s="164">
        <f t="shared" si="45"/>
        <v>0</v>
      </c>
      <c r="DO49" s="164">
        <f t="shared" si="4"/>
        <v>0</v>
      </c>
      <c r="DP49" s="164">
        <f t="shared" ref="DP49:DZ49" si="46">DP43+DP47+DP48</f>
        <v>0</v>
      </c>
      <c r="DQ49" s="164">
        <f t="shared" si="46"/>
        <v>0</v>
      </c>
      <c r="DR49" s="164">
        <f t="shared" si="46"/>
        <v>0</v>
      </c>
      <c r="DS49" s="164">
        <f t="shared" si="46"/>
        <v>0</v>
      </c>
      <c r="DT49" s="164">
        <f t="shared" si="46"/>
        <v>0</v>
      </c>
      <c r="DU49" s="164">
        <f t="shared" si="46"/>
        <v>0</v>
      </c>
      <c r="DV49" s="164">
        <f t="shared" si="46"/>
        <v>0</v>
      </c>
      <c r="DW49" s="164">
        <f t="shared" si="46"/>
        <v>0</v>
      </c>
      <c r="DX49" s="164">
        <f t="shared" si="46"/>
        <v>0</v>
      </c>
      <c r="DY49" s="164">
        <f t="shared" si="46"/>
        <v>0</v>
      </c>
      <c r="DZ49" s="164">
        <f t="shared" si="46"/>
        <v>0</v>
      </c>
      <c r="EA49" s="164">
        <f t="shared" si="5"/>
        <v>0</v>
      </c>
      <c r="EB49" s="164">
        <f t="shared" ref="EB49:EL49" si="47">EB43+EB47+EB48</f>
        <v>0</v>
      </c>
      <c r="EC49" s="164">
        <f t="shared" si="47"/>
        <v>0</v>
      </c>
      <c r="ED49" s="164">
        <f t="shared" si="47"/>
        <v>0</v>
      </c>
      <c r="EE49" s="164">
        <f t="shared" si="47"/>
        <v>0</v>
      </c>
      <c r="EF49" s="164">
        <f t="shared" si="47"/>
        <v>0</v>
      </c>
      <c r="EG49" s="164">
        <f t="shared" si="47"/>
        <v>0</v>
      </c>
      <c r="EH49" s="164">
        <f t="shared" si="47"/>
        <v>0</v>
      </c>
      <c r="EI49" s="164">
        <f t="shared" si="47"/>
        <v>0</v>
      </c>
      <c r="EJ49" s="164">
        <f t="shared" si="47"/>
        <v>0</v>
      </c>
      <c r="EK49" s="164">
        <f t="shared" si="47"/>
        <v>0</v>
      </c>
      <c r="EL49" s="164">
        <f t="shared" si="47"/>
        <v>0</v>
      </c>
      <c r="EM49" s="164">
        <f t="shared" si="6"/>
        <v>0</v>
      </c>
      <c r="EN49" s="164">
        <f t="shared" ref="EN49:EX49" si="48">EN43+EN47+EN48</f>
        <v>0</v>
      </c>
      <c r="EO49" s="164">
        <f t="shared" si="48"/>
        <v>0</v>
      </c>
      <c r="EP49" s="164">
        <f t="shared" si="48"/>
        <v>0</v>
      </c>
      <c r="EQ49" s="164">
        <f t="shared" si="48"/>
        <v>0</v>
      </c>
      <c r="ER49" s="164">
        <f t="shared" si="48"/>
        <v>0</v>
      </c>
      <c r="ES49" s="164">
        <f t="shared" si="48"/>
        <v>0</v>
      </c>
      <c r="ET49" s="164">
        <f t="shared" si="48"/>
        <v>0</v>
      </c>
      <c r="EU49" s="164">
        <f t="shared" si="48"/>
        <v>0</v>
      </c>
      <c r="EV49" s="164">
        <f t="shared" si="48"/>
        <v>0</v>
      </c>
      <c r="EW49" s="164">
        <f t="shared" si="48"/>
        <v>0</v>
      </c>
      <c r="EX49" s="164">
        <f t="shared" si="48"/>
        <v>0</v>
      </c>
      <c r="EY49" s="164">
        <f t="shared" si="7"/>
        <v>0</v>
      </c>
      <c r="EZ49" s="164">
        <f t="shared" si="8"/>
        <v>0</v>
      </c>
    </row>
    <row r="50" spans="2:312" ht="27" customHeight="1">
      <c r="B50" s="639" t="s">
        <v>1184</v>
      </c>
      <c r="C50" s="122" t="s">
        <v>1361</v>
      </c>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44"/>
      <c r="AG50" s="144"/>
      <c r="AH50" s="144"/>
      <c r="AI50" s="144"/>
      <c r="AJ50" s="144"/>
      <c r="AK50" s="144"/>
      <c r="AL50" s="144"/>
      <c r="AM50" s="144"/>
      <c r="AN50" s="144"/>
      <c r="AO50" s="144"/>
      <c r="AP50" s="144"/>
      <c r="AQ50" s="145">
        <f t="shared" si="0"/>
        <v>0</v>
      </c>
      <c r="AR50" s="144"/>
      <c r="AS50" s="144"/>
      <c r="AT50" s="144"/>
      <c r="AU50" s="144"/>
      <c r="AV50" s="144"/>
      <c r="AW50" s="144"/>
      <c r="AX50" s="144"/>
      <c r="AY50" s="144"/>
      <c r="AZ50" s="144"/>
      <c r="BA50" s="144"/>
      <c r="BB50" s="144"/>
      <c r="BC50" s="145">
        <f t="shared" si="1"/>
        <v>0</v>
      </c>
      <c r="BD50" s="144"/>
      <c r="BE50" s="144"/>
      <c r="BF50" s="144"/>
      <c r="BG50" s="144"/>
      <c r="BH50" s="144"/>
      <c r="BI50" s="144"/>
      <c r="BJ50" s="144"/>
      <c r="BK50" s="144"/>
      <c r="BL50" s="144"/>
      <c r="BM50" s="144"/>
      <c r="BN50" s="144"/>
      <c r="BO50" s="145">
        <f t="shared" si="2"/>
        <v>0</v>
      </c>
      <c r="BP50" s="144"/>
      <c r="BQ50" s="144"/>
      <c r="BR50" s="144"/>
      <c r="BS50" s="144"/>
      <c r="BT50" s="144"/>
      <c r="BU50" s="144"/>
      <c r="BV50" s="144"/>
      <c r="BW50" s="144"/>
      <c r="BX50" s="144"/>
      <c r="BY50" s="144"/>
      <c r="BZ50" s="144"/>
      <c r="CA50" s="145">
        <f t="shared" si="3"/>
        <v>0</v>
      </c>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44"/>
      <c r="DE50" s="144"/>
      <c r="DF50" s="144"/>
      <c r="DG50" s="144"/>
      <c r="DH50" s="144"/>
      <c r="DI50" s="144"/>
      <c r="DJ50" s="144"/>
      <c r="DK50" s="144"/>
      <c r="DL50" s="144"/>
      <c r="DM50" s="144"/>
      <c r="DN50" s="144"/>
      <c r="DO50" s="145">
        <f t="shared" si="4"/>
        <v>0</v>
      </c>
      <c r="DP50" s="144"/>
      <c r="DQ50" s="144"/>
      <c r="DR50" s="144"/>
      <c r="DS50" s="144"/>
      <c r="DT50" s="144"/>
      <c r="DU50" s="144"/>
      <c r="DV50" s="144"/>
      <c r="DW50" s="144"/>
      <c r="DX50" s="144"/>
      <c r="DY50" s="144"/>
      <c r="DZ50" s="144"/>
      <c r="EA50" s="145">
        <f t="shared" si="5"/>
        <v>0</v>
      </c>
      <c r="EB50" s="144"/>
      <c r="EC50" s="144"/>
      <c r="ED50" s="144"/>
      <c r="EE50" s="144"/>
      <c r="EF50" s="144"/>
      <c r="EG50" s="144"/>
      <c r="EH50" s="144"/>
      <c r="EI50" s="144"/>
      <c r="EJ50" s="144"/>
      <c r="EK50" s="144"/>
      <c r="EL50" s="144"/>
      <c r="EM50" s="145">
        <f t="shared" si="6"/>
        <v>0</v>
      </c>
      <c r="EN50" s="144"/>
      <c r="EO50" s="144"/>
      <c r="EP50" s="144"/>
      <c r="EQ50" s="144"/>
      <c r="ER50" s="144"/>
      <c r="ES50" s="144"/>
      <c r="ET50" s="144"/>
      <c r="EU50" s="144"/>
      <c r="EV50" s="144"/>
      <c r="EW50" s="144"/>
      <c r="EX50" s="144"/>
      <c r="EY50" s="145">
        <f t="shared" si="7"/>
        <v>0</v>
      </c>
      <c r="EZ50" s="145">
        <f t="shared" si="8"/>
        <v>0</v>
      </c>
    </row>
    <row r="51" spans="2:312" ht="27" customHeight="1">
      <c r="B51" s="647" t="s">
        <v>1185</v>
      </c>
      <c r="C51" s="122" t="s">
        <v>1362</v>
      </c>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4">
        <f t="shared" ref="AF51:AP51" si="49">AF49+AF50</f>
        <v>0</v>
      </c>
      <c r="AG51" s="164">
        <f t="shared" si="49"/>
        <v>0</v>
      </c>
      <c r="AH51" s="164">
        <f t="shared" si="49"/>
        <v>0</v>
      </c>
      <c r="AI51" s="164">
        <f t="shared" si="49"/>
        <v>0</v>
      </c>
      <c r="AJ51" s="164">
        <f t="shared" si="49"/>
        <v>0</v>
      </c>
      <c r="AK51" s="164">
        <f t="shared" si="49"/>
        <v>0</v>
      </c>
      <c r="AL51" s="164">
        <f t="shared" si="49"/>
        <v>0</v>
      </c>
      <c r="AM51" s="164">
        <f t="shared" si="49"/>
        <v>0</v>
      </c>
      <c r="AN51" s="164">
        <f t="shared" si="49"/>
        <v>0</v>
      </c>
      <c r="AO51" s="164">
        <f t="shared" si="49"/>
        <v>0</v>
      </c>
      <c r="AP51" s="164">
        <f t="shared" si="49"/>
        <v>0</v>
      </c>
      <c r="AQ51" s="164">
        <f t="shared" si="0"/>
        <v>0</v>
      </c>
      <c r="AR51" s="164">
        <f t="shared" ref="AR51:BB51" si="50">AR49+AR50</f>
        <v>0</v>
      </c>
      <c r="AS51" s="164">
        <f t="shared" si="50"/>
        <v>0</v>
      </c>
      <c r="AT51" s="164">
        <f t="shared" si="50"/>
        <v>0</v>
      </c>
      <c r="AU51" s="164">
        <f t="shared" si="50"/>
        <v>0</v>
      </c>
      <c r="AV51" s="164">
        <f t="shared" si="50"/>
        <v>0</v>
      </c>
      <c r="AW51" s="164">
        <f t="shared" si="50"/>
        <v>0</v>
      </c>
      <c r="AX51" s="164">
        <f t="shared" si="50"/>
        <v>0</v>
      </c>
      <c r="AY51" s="164">
        <f t="shared" si="50"/>
        <v>0</v>
      </c>
      <c r="AZ51" s="164">
        <f t="shared" si="50"/>
        <v>0</v>
      </c>
      <c r="BA51" s="164">
        <f t="shared" si="50"/>
        <v>0</v>
      </c>
      <c r="BB51" s="164">
        <f t="shared" si="50"/>
        <v>0</v>
      </c>
      <c r="BC51" s="164">
        <f t="shared" si="1"/>
        <v>0</v>
      </c>
      <c r="BD51" s="164">
        <f t="shared" ref="BD51:BN51" si="51">BD49+BD50</f>
        <v>0</v>
      </c>
      <c r="BE51" s="164">
        <f t="shared" si="51"/>
        <v>0</v>
      </c>
      <c r="BF51" s="164">
        <f t="shared" si="51"/>
        <v>0</v>
      </c>
      <c r="BG51" s="164">
        <f t="shared" si="51"/>
        <v>0</v>
      </c>
      <c r="BH51" s="164">
        <f t="shared" si="51"/>
        <v>0</v>
      </c>
      <c r="BI51" s="164">
        <f t="shared" si="51"/>
        <v>0</v>
      </c>
      <c r="BJ51" s="164">
        <f t="shared" si="51"/>
        <v>0</v>
      </c>
      <c r="BK51" s="164">
        <f t="shared" si="51"/>
        <v>0</v>
      </c>
      <c r="BL51" s="164">
        <f t="shared" si="51"/>
        <v>0</v>
      </c>
      <c r="BM51" s="164">
        <f t="shared" si="51"/>
        <v>0</v>
      </c>
      <c r="BN51" s="164">
        <f t="shared" si="51"/>
        <v>0</v>
      </c>
      <c r="BO51" s="164">
        <f t="shared" si="2"/>
        <v>0</v>
      </c>
      <c r="BP51" s="164">
        <f t="shared" ref="BP51:BZ51" si="52">BP49+BP50</f>
        <v>0</v>
      </c>
      <c r="BQ51" s="164">
        <f t="shared" si="52"/>
        <v>0</v>
      </c>
      <c r="BR51" s="164">
        <f t="shared" si="52"/>
        <v>0</v>
      </c>
      <c r="BS51" s="164">
        <f t="shared" si="52"/>
        <v>0</v>
      </c>
      <c r="BT51" s="164">
        <f t="shared" si="52"/>
        <v>0</v>
      </c>
      <c r="BU51" s="164">
        <f t="shared" si="52"/>
        <v>0</v>
      </c>
      <c r="BV51" s="164">
        <f t="shared" si="52"/>
        <v>0</v>
      </c>
      <c r="BW51" s="164">
        <f t="shared" si="52"/>
        <v>0</v>
      </c>
      <c r="BX51" s="164">
        <f t="shared" si="52"/>
        <v>0</v>
      </c>
      <c r="BY51" s="164">
        <f t="shared" si="52"/>
        <v>0</v>
      </c>
      <c r="BZ51" s="164">
        <f t="shared" si="52"/>
        <v>0</v>
      </c>
      <c r="CA51" s="164">
        <f t="shared" si="3"/>
        <v>0</v>
      </c>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4">
        <f t="shared" ref="DD51:DN51" si="53">DD49+DD50</f>
        <v>0</v>
      </c>
      <c r="DE51" s="164">
        <f t="shared" si="53"/>
        <v>0</v>
      </c>
      <c r="DF51" s="164">
        <f t="shared" si="53"/>
        <v>0</v>
      </c>
      <c r="DG51" s="164">
        <f t="shared" si="53"/>
        <v>0</v>
      </c>
      <c r="DH51" s="164">
        <f t="shared" si="53"/>
        <v>0</v>
      </c>
      <c r="DI51" s="164">
        <f t="shared" si="53"/>
        <v>0</v>
      </c>
      <c r="DJ51" s="164">
        <f t="shared" si="53"/>
        <v>0</v>
      </c>
      <c r="DK51" s="164">
        <f t="shared" si="53"/>
        <v>0</v>
      </c>
      <c r="DL51" s="164">
        <f t="shared" si="53"/>
        <v>0</v>
      </c>
      <c r="DM51" s="164">
        <f t="shared" si="53"/>
        <v>0</v>
      </c>
      <c r="DN51" s="164">
        <f t="shared" si="53"/>
        <v>0</v>
      </c>
      <c r="DO51" s="164">
        <f t="shared" si="4"/>
        <v>0</v>
      </c>
      <c r="DP51" s="164">
        <f t="shared" ref="DP51:DZ51" si="54">DP49+DP50</f>
        <v>0</v>
      </c>
      <c r="DQ51" s="164">
        <f t="shared" si="54"/>
        <v>0</v>
      </c>
      <c r="DR51" s="164">
        <f t="shared" si="54"/>
        <v>0</v>
      </c>
      <c r="DS51" s="164">
        <f t="shared" si="54"/>
        <v>0</v>
      </c>
      <c r="DT51" s="164">
        <f t="shared" si="54"/>
        <v>0</v>
      </c>
      <c r="DU51" s="164">
        <f t="shared" si="54"/>
        <v>0</v>
      </c>
      <c r="DV51" s="164">
        <f t="shared" si="54"/>
        <v>0</v>
      </c>
      <c r="DW51" s="164">
        <f t="shared" si="54"/>
        <v>0</v>
      </c>
      <c r="DX51" s="164">
        <f t="shared" si="54"/>
        <v>0</v>
      </c>
      <c r="DY51" s="164">
        <f t="shared" si="54"/>
        <v>0</v>
      </c>
      <c r="DZ51" s="164">
        <f t="shared" si="54"/>
        <v>0</v>
      </c>
      <c r="EA51" s="164">
        <f t="shared" si="5"/>
        <v>0</v>
      </c>
      <c r="EB51" s="164">
        <f t="shared" ref="EB51:EL51" si="55">EB49+EB50</f>
        <v>0</v>
      </c>
      <c r="EC51" s="164">
        <f t="shared" si="55"/>
        <v>0</v>
      </c>
      <c r="ED51" s="164">
        <f t="shared" si="55"/>
        <v>0</v>
      </c>
      <c r="EE51" s="164">
        <f t="shared" si="55"/>
        <v>0</v>
      </c>
      <c r="EF51" s="164">
        <f t="shared" si="55"/>
        <v>0</v>
      </c>
      <c r="EG51" s="164">
        <f t="shared" si="55"/>
        <v>0</v>
      </c>
      <c r="EH51" s="164">
        <f t="shared" si="55"/>
        <v>0</v>
      </c>
      <c r="EI51" s="164">
        <f t="shared" si="55"/>
        <v>0</v>
      </c>
      <c r="EJ51" s="164">
        <f t="shared" si="55"/>
        <v>0</v>
      </c>
      <c r="EK51" s="164">
        <f t="shared" si="55"/>
        <v>0</v>
      </c>
      <c r="EL51" s="164">
        <f t="shared" si="55"/>
        <v>0</v>
      </c>
      <c r="EM51" s="164">
        <f t="shared" si="6"/>
        <v>0</v>
      </c>
      <c r="EN51" s="164">
        <f t="shared" ref="EN51:EZ51" si="56">EN49+EN50</f>
        <v>0</v>
      </c>
      <c r="EO51" s="164">
        <f t="shared" si="56"/>
        <v>0</v>
      </c>
      <c r="EP51" s="164">
        <f t="shared" si="56"/>
        <v>0</v>
      </c>
      <c r="EQ51" s="164">
        <f t="shared" si="56"/>
        <v>0</v>
      </c>
      <c r="ER51" s="164">
        <f t="shared" si="56"/>
        <v>0</v>
      </c>
      <c r="ES51" s="164">
        <f t="shared" si="56"/>
        <v>0</v>
      </c>
      <c r="ET51" s="164">
        <f t="shared" si="56"/>
        <v>0</v>
      </c>
      <c r="EU51" s="164">
        <f t="shared" si="56"/>
        <v>0</v>
      </c>
      <c r="EV51" s="164">
        <f t="shared" si="56"/>
        <v>0</v>
      </c>
      <c r="EW51" s="164">
        <f t="shared" si="56"/>
        <v>0</v>
      </c>
      <c r="EX51" s="164">
        <f t="shared" si="56"/>
        <v>0</v>
      </c>
      <c r="EY51" s="164">
        <f t="shared" si="56"/>
        <v>0</v>
      </c>
      <c r="EZ51" s="164">
        <f t="shared" si="56"/>
        <v>0</v>
      </c>
    </row>
    <row r="52" spans="2:312" ht="15" customHeight="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EN52" s="150"/>
      <c r="EO52" s="150"/>
      <c r="EP52" s="150"/>
      <c r="EQ52" s="150"/>
      <c r="ER52" s="150"/>
      <c r="ES52" s="150"/>
      <c r="ET52" s="150"/>
      <c r="EU52" s="150"/>
      <c r="EV52" s="150"/>
      <c r="EW52" s="150"/>
      <c r="EX52" s="150"/>
      <c r="EY52" s="150"/>
      <c r="EZ52" s="150"/>
    </row>
    <row r="53" spans="2:312" ht="15" customHeight="1">
      <c r="B53" s="559" t="s">
        <v>1363</v>
      </c>
      <c r="C53" s="643"/>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c r="DU53" s="151"/>
      <c r="DV53" s="151"/>
      <c r="DW53" s="151"/>
      <c r="DX53" s="151"/>
      <c r="DY53" s="151"/>
      <c r="DZ53" s="151"/>
      <c r="EA53" s="151"/>
      <c r="EB53" s="151"/>
      <c r="EC53" s="151"/>
      <c r="ED53" s="151"/>
      <c r="EE53" s="151"/>
      <c r="EF53" s="151"/>
      <c r="EG53" s="151"/>
      <c r="EH53" s="151"/>
      <c r="EI53" s="151"/>
      <c r="EJ53" s="151"/>
      <c r="EK53" s="151"/>
      <c r="EL53" s="151"/>
      <c r="EM53" s="151"/>
      <c r="EN53" s="151"/>
      <c r="EO53" s="151"/>
      <c r="EP53" s="151"/>
      <c r="EQ53" s="151"/>
      <c r="ER53" s="151"/>
      <c r="ES53" s="151"/>
      <c r="ET53" s="151"/>
      <c r="EU53" s="151"/>
      <c r="EV53" s="151"/>
      <c r="EW53" s="151"/>
      <c r="EX53" s="151"/>
      <c r="EY53" s="151"/>
      <c r="EZ53" s="151"/>
      <c r="FA53" s="152"/>
    </row>
    <row r="54" spans="2:312" ht="15" customHeight="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c r="EK54" s="150"/>
      <c r="EL54" s="150"/>
      <c r="EM54" s="150"/>
      <c r="EN54" s="150"/>
      <c r="EO54" s="150"/>
      <c r="EP54" s="150"/>
      <c r="EQ54" s="150"/>
      <c r="ER54" s="150"/>
      <c r="ES54" s="150"/>
      <c r="ET54" s="150"/>
      <c r="EU54" s="150"/>
      <c r="EV54" s="150"/>
      <c r="EW54" s="150"/>
      <c r="EX54" s="150"/>
      <c r="EY54" s="150"/>
      <c r="EZ54" s="150"/>
    </row>
    <row r="55" spans="2:312" ht="27" customHeight="1">
      <c r="B55" s="936" t="s">
        <v>181</v>
      </c>
      <c r="C55" s="938"/>
      <c r="D55" s="154" t="s">
        <v>182</v>
      </c>
      <c r="E55" s="154" t="s">
        <v>183</v>
      </c>
      <c r="F55" s="154" t="s">
        <v>184</v>
      </c>
      <c r="G55" s="154" t="s">
        <v>185</v>
      </c>
      <c r="H55" s="154" t="s">
        <v>186</v>
      </c>
      <c r="I55" s="154" t="s">
        <v>187</v>
      </c>
      <c r="J55" s="154" t="s">
        <v>188</v>
      </c>
      <c r="K55" s="154" t="s">
        <v>189</v>
      </c>
      <c r="L55" s="154" t="s">
        <v>190</v>
      </c>
      <c r="M55" s="154" t="s">
        <v>191</v>
      </c>
      <c r="N55" s="154" t="s">
        <v>192</v>
      </c>
      <c r="O55" s="154" t="s">
        <v>193</v>
      </c>
      <c r="P55" s="154" t="s">
        <v>194</v>
      </c>
      <c r="Q55" s="154" t="s">
        <v>195</v>
      </c>
      <c r="R55" s="154" t="s">
        <v>196</v>
      </c>
      <c r="S55" s="154" t="s">
        <v>197</v>
      </c>
      <c r="T55" s="154" t="s">
        <v>198</v>
      </c>
      <c r="U55" s="154" t="s">
        <v>199</v>
      </c>
      <c r="V55" s="154" t="s">
        <v>200</v>
      </c>
      <c r="W55" s="154" t="s">
        <v>201</v>
      </c>
      <c r="X55" s="154" t="s">
        <v>202</v>
      </c>
      <c r="Y55" s="154" t="s">
        <v>203</v>
      </c>
      <c r="Z55" s="154" t="s">
        <v>204</v>
      </c>
      <c r="AA55" s="154" t="s">
        <v>205</v>
      </c>
      <c r="AB55" s="154" t="s">
        <v>206</v>
      </c>
      <c r="AC55" s="154" t="s">
        <v>207</v>
      </c>
      <c r="AD55" s="154" t="s">
        <v>208</v>
      </c>
      <c r="AE55" s="154" t="s">
        <v>209</v>
      </c>
      <c r="AF55" s="154" t="s">
        <v>210</v>
      </c>
      <c r="AG55" s="154" t="s">
        <v>211</v>
      </c>
      <c r="AH55" s="154" t="s">
        <v>212</v>
      </c>
      <c r="AI55" s="154" t="s">
        <v>213</v>
      </c>
      <c r="AJ55" s="154" t="s">
        <v>596</v>
      </c>
      <c r="AK55" s="154" t="s">
        <v>637</v>
      </c>
      <c r="AL55" s="154" t="s">
        <v>638</v>
      </c>
      <c r="AM55" s="154" t="s">
        <v>639</v>
      </c>
      <c r="AN55" s="154" t="s">
        <v>640</v>
      </c>
      <c r="AO55" s="154" t="s">
        <v>641</v>
      </c>
      <c r="AP55" s="154" t="s">
        <v>642</v>
      </c>
      <c r="AQ55" s="154" t="s">
        <v>643</v>
      </c>
      <c r="AR55" s="154" t="s">
        <v>644</v>
      </c>
      <c r="AS55" s="154" t="s">
        <v>645</v>
      </c>
      <c r="AT55" s="154" t="s">
        <v>646</v>
      </c>
      <c r="AU55" s="154" t="s">
        <v>665</v>
      </c>
      <c r="AV55" s="154" t="s">
        <v>666</v>
      </c>
      <c r="AW55" s="154" t="s">
        <v>667</v>
      </c>
      <c r="AX55" s="154" t="s">
        <v>668</v>
      </c>
      <c r="AY55" s="154" t="s">
        <v>669</v>
      </c>
      <c r="AZ55" s="154" t="s">
        <v>670</v>
      </c>
      <c r="BA55" s="154" t="s">
        <v>671</v>
      </c>
      <c r="BB55" s="154" t="s">
        <v>672</v>
      </c>
      <c r="BC55" s="154" t="s">
        <v>673</v>
      </c>
      <c r="BD55" s="154" t="s">
        <v>674</v>
      </c>
      <c r="BE55" s="154" t="s">
        <v>675</v>
      </c>
      <c r="BF55" s="154" t="s">
        <v>676</v>
      </c>
      <c r="BG55" s="154" t="s">
        <v>677</v>
      </c>
      <c r="BH55" s="154" t="s">
        <v>678</v>
      </c>
      <c r="BI55" s="154" t="s">
        <v>679</v>
      </c>
      <c r="BJ55" s="154" t="s">
        <v>1201</v>
      </c>
      <c r="BK55" s="154" t="s">
        <v>1202</v>
      </c>
      <c r="BL55" s="154" t="s">
        <v>1203</v>
      </c>
      <c r="BM55" s="154" t="s">
        <v>1204</v>
      </c>
      <c r="BN55" s="154" t="s">
        <v>1205</v>
      </c>
      <c r="BO55" s="154" t="s">
        <v>1206</v>
      </c>
      <c r="BP55" s="154" t="s">
        <v>1207</v>
      </c>
      <c r="BQ55" s="154" t="s">
        <v>1208</v>
      </c>
      <c r="BR55" s="154" t="s">
        <v>1209</v>
      </c>
      <c r="BS55" s="154" t="s">
        <v>1210</v>
      </c>
      <c r="BT55" s="154" t="s">
        <v>1211</v>
      </c>
      <c r="BU55" s="154" t="s">
        <v>1212</v>
      </c>
      <c r="BV55" s="154" t="s">
        <v>1213</v>
      </c>
      <c r="BW55" s="154" t="s">
        <v>1214</v>
      </c>
      <c r="BX55" s="154" t="s">
        <v>1215</v>
      </c>
      <c r="BY55" s="154" t="s">
        <v>1216</v>
      </c>
      <c r="BZ55" s="154" t="s">
        <v>1217</v>
      </c>
      <c r="CA55" s="154" t="s">
        <v>1218</v>
      </c>
      <c r="CB55" s="154" t="s">
        <v>1219</v>
      </c>
      <c r="CC55" s="154" t="s">
        <v>1220</v>
      </c>
      <c r="CD55" s="154" t="s">
        <v>1221</v>
      </c>
      <c r="CE55" s="154" t="s">
        <v>1222</v>
      </c>
      <c r="CF55" s="154" t="s">
        <v>1223</v>
      </c>
      <c r="CG55" s="154" t="s">
        <v>1224</v>
      </c>
      <c r="CH55" s="154" t="s">
        <v>1225</v>
      </c>
      <c r="CI55" s="154" t="s">
        <v>1226</v>
      </c>
      <c r="CJ55" s="154" t="s">
        <v>1227</v>
      </c>
      <c r="CK55" s="154" t="s">
        <v>1228</v>
      </c>
      <c r="CL55" s="154" t="s">
        <v>1229</v>
      </c>
      <c r="CM55" s="154" t="s">
        <v>1230</v>
      </c>
      <c r="CN55" s="154" t="s">
        <v>1231</v>
      </c>
      <c r="CO55" s="154" t="s">
        <v>1232</v>
      </c>
      <c r="CP55" s="154" t="s">
        <v>1233</v>
      </c>
      <c r="CQ55" s="154" t="s">
        <v>1234</v>
      </c>
      <c r="CR55" s="154" t="s">
        <v>1235</v>
      </c>
      <c r="CS55" s="154" t="s">
        <v>1236</v>
      </c>
      <c r="CT55" s="154" t="s">
        <v>1237</v>
      </c>
      <c r="CU55" s="154" t="s">
        <v>1238</v>
      </c>
      <c r="CV55" s="154" t="s">
        <v>1239</v>
      </c>
      <c r="CW55" s="154" t="s">
        <v>1240</v>
      </c>
      <c r="CX55" s="154" t="s">
        <v>1241</v>
      </c>
      <c r="CY55" s="154" t="s">
        <v>1242</v>
      </c>
      <c r="CZ55" s="154" t="s">
        <v>1243</v>
      </c>
      <c r="DA55" s="154" t="s">
        <v>1244</v>
      </c>
      <c r="DB55" s="154" t="s">
        <v>1245</v>
      </c>
      <c r="DC55" s="154" t="s">
        <v>1246</v>
      </c>
      <c r="DD55" s="154" t="s">
        <v>1247</v>
      </c>
      <c r="DE55" s="154" t="s">
        <v>1248</v>
      </c>
      <c r="DF55" s="154" t="s">
        <v>1249</v>
      </c>
      <c r="DG55" s="154" t="s">
        <v>1250</v>
      </c>
      <c r="DH55" s="154" t="s">
        <v>1251</v>
      </c>
      <c r="DI55" s="154" t="s">
        <v>1252</v>
      </c>
      <c r="DJ55" s="154" t="s">
        <v>1253</v>
      </c>
      <c r="DK55" s="154" t="s">
        <v>1254</v>
      </c>
      <c r="DL55" s="154" t="s">
        <v>1255</v>
      </c>
      <c r="DM55" s="154" t="s">
        <v>1256</v>
      </c>
      <c r="DN55" s="154" t="s">
        <v>1257</v>
      </c>
      <c r="DO55" s="154" t="s">
        <v>1258</v>
      </c>
      <c r="DP55" s="154" t="s">
        <v>1259</v>
      </c>
      <c r="DQ55" s="154" t="s">
        <v>1260</v>
      </c>
      <c r="DR55" s="154" t="s">
        <v>1261</v>
      </c>
      <c r="DS55" s="154" t="s">
        <v>1262</v>
      </c>
      <c r="DT55" s="154" t="s">
        <v>1263</v>
      </c>
      <c r="DU55" s="154" t="s">
        <v>1264</v>
      </c>
      <c r="DV55" s="154" t="s">
        <v>1265</v>
      </c>
      <c r="DW55" s="154" t="s">
        <v>1266</v>
      </c>
      <c r="DX55" s="154" t="s">
        <v>1267</v>
      </c>
      <c r="DY55" s="154" t="s">
        <v>1268</v>
      </c>
      <c r="DZ55" s="154" t="s">
        <v>1269</v>
      </c>
      <c r="EA55" s="154" t="s">
        <v>1270</v>
      </c>
      <c r="EB55" s="154" t="s">
        <v>1271</v>
      </c>
      <c r="EC55" s="154" t="s">
        <v>1272</v>
      </c>
      <c r="ED55" s="154" t="s">
        <v>1273</v>
      </c>
      <c r="EE55" s="154" t="s">
        <v>1274</v>
      </c>
      <c r="EF55" s="154" t="s">
        <v>1275</v>
      </c>
      <c r="EG55" s="154" t="s">
        <v>1276</v>
      </c>
      <c r="EH55" s="154" t="s">
        <v>1277</v>
      </c>
      <c r="EI55" s="154" t="s">
        <v>1278</v>
      </c>
      <c r="EJ55" s="154" t="s">
        <v>1279</v>
      </c>
      <c r="EK55" s="154" t="s">
        <v>1280</v>
      </c>
      <c r="EL55" s="154" t="s">
        <v>1281</v>
      </c>
      <c r="EM55" s="154" t="s">
        <v>1282</v>
      </c>
      <c r="EN55" s="154" t="s">
        <v>1283</v>
      </c>
      <c r="EO55" s="154" t="s">
        <v>1284</v>
      </c>
      <c r="EP55" s="154" t="s">
        <v>1285</v>
      </c>
      <c r="EQ55" s="154" t="s">
        <v>1286</v>
      </c>
      <c r="ER55" s="154" t="s">
        <v>1287</v>
      </c>
      <c r="ES55" s="154" t="s">
        <v>1288</v>
      </c>
      <c r="ET55" s="154" t="s">
        <v>1289</v>
      </c>
      <c r="EU55" s="154" t="s">
        <v>1290</v>
      </c>
      <c r="EV55" s="154" t="s">
        <v>1291</v>
      </c>
      <c r="EW55" s="154" t="s">
        <v>1292</v>
      </c>
      <c r="EX55" s="154" t="s">
        <v>1293</v>
      </c>
      <c r="EY55" s="154" t="s">
        <v>1294</v>
      </c>
      <c r="EZ55" s="154" t="s">
        <v>1295</v>
      </c>
    </row>
    <row r="56" spans="2:312" ht="27" customHeight="1">
      <c r="B56" s="1040" t="s">
        <v>393</v>
      </c>
      <c r="C56" s="1041"/>
      <c r="D56" s="1059" t="s">
        <v>1296</v>
      </c>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1"/>
      <c r="AF56" s="1059" t="s">
        <v>1297</v>
      </c>
      <c r="AG56" s="1060"/>
      <c r="AH56" s="1060"/>
      <c r="AI56" s="1060"/>
      <c r="AJ56" s="1060"/>
      <c r="AK56" s="1060"/>
      <c r="AL56" s="1060"/>
      <c r="AM56" s="1060"/>
      <c r="AN56" s="1060"/>
      <c r="AO56" s="1060"/>
      <c r="AP56" s="1060"/>
      <c r="AQ56" s="1061"/>
      <c r="AR56" s="1059" t="s">
        <v>1298</v>
      </c>
      <c r="AS56" s="1060"/>
      <c r="AT56" s="1060"/>
      <c r="AU56" s="1060"/>
      <c r="AV56" s="1060"/>
      <c r="AW56" s="1060"/>
      <c r="AX56" s="1060"/>
      <c r="AY56" s="1060"/>
      <c r="AZ56" s="1060"/>
      <c r="BA56" s="1060"/>
      <c r="BB56" s="1060"/>
      <c r="BC56" s="1061"/>
      <c r="BD56" s="1059" t="s">
        <v>1299</v>
      </c>
      <c r="BE56" s="1060"/>
      <c r="BF56" s="1060"/>
      <c r="BG56" s="1060"/>
      <c r="BH56" s="1060"/>
      <c r="BI56" s="1060"/>
      <c r="BJ56" s="1060"/>
      <c r="BK56" s="1060"/>
      <c r="BL56" s="1060"/>
      <c r="BM56" s="1060"/>
      <c r="BN56" s="1060"/>
      <c r="BO56" s="1061"/>
      <c r="BP56" s="1059" t="s">
        <v>1300</v>
      </c>
      <c r="BQ56" s="1060"/>
      <c r="BR56" s="1060"/>
      <c r="BS56" s="1060"/>
      <c r="BT56" s="1060"/>
      <c r="BU56" s="1060"/>
      <c r="BV56" s="1060"/>
      <c r="BW56" s="1060"/>
      <c r="BX56" s="1060"/>
      <c r="BY56" s="1060"/>
      <c r="BZ56" s="1060"/>
      <c r="CA56" s="1061"/>
      <c r="CB56" s="1059" t="s">
        <v>1301</v>
      </c>
      <c r="CC56" s="1060"/>
      <c r="CD56" s="1060"/>
      <c r="CE56" s="1060"/>
      <c r="CF56" s="1060"/>
      <c r="CG56" s="1060"/>
      <c r="CH56" s="1060"/>
      <c r="CI56" s="1060"/>
      <c r="CJ56" s="1060"/>
      <c r="CK56" s="1060"/>
      <c r="CL56" s="1060"/>
      <c r="CM56" s="1060"/>
      <c r="CN56" s="1060"/>
      <c r="CO56" s="1060"/>
      <c r="CP56" s="1060"/>
      <c r="CQ56" s="1060"/>
      <c r="CR56" s="1060"/>
      <c r="CS56" s="1060"/>
      <c r="CT56" s="1060"/>
      <c r="CU56" s="1060"/>
      <c r="CV56" s="1060"/>
      <c r="CW56" s="1060"/>
      <c r="CX56" s="1060"/>
      <c r="CY56" s="1060"/>
      <c r="CZ56" s="1060"/>
      <c r="DA56" s="1060"/>
      <c r="DB56" s="1060"/>
      <c r="DC56" s="1061"/>
      <c r="DD56" s="1059" t="s">
        <v>1302</v>
      </c>
      <c r="DE56" s="1060"/>
      <c r="DF56" s="1060"/>
      <c r="DG56" s="1060"/>
      <c r="DH56" s="1060"/>
      <c r="DI56" s="1060"/>
      <c r="DJ56" s="1060"/>
      <c r="DK56" s="1060"/>
      <c r="DL56" s="1060"/>
      <c r="DM56" s="1060"/>
      <c r="DN56" s="1060"/>
      <c r="DO56" s="1061"/>
      <c r="DP56" s="1059" t="s">
        <v>1303</v>
      </c>
      <c r="DQ56" s="1060"/>
      <c r="DR56" s="1060"/>
      <c r="DS56" s="1060"/>
      <c r="DT56" s="1060"/>
      <c r="DU56" s="1060"/>
      <c r="DV56" s="1060"/>
      <c r="DW56" s="1060"/>
      <c r="DX56" s="1060"/>
      <c r="DY56" s="1060"/>
      <c r="DZ56" s="1060"/>
      <c r="EA56" s="1061"/>
      <c r="EB56" s="1059" t="s">
        <v>1304</v>
      </c>
      <c r="EC56" s="1060"/>
      <c r="ED56" s="1060"/>
      <c r="EE56" s="1060"/>
      <c r="EF56" s="1060"/>
      <c r="EG56" s="1060"/>
      <c r="EH56" s="1060"/>
      <c r="EI56" s="1060"/>
      <c r="EJ56" s="1060"/>
      <c r="EK56" s="1060"/>
      <c r="EL56" s="1060"/>
      <c r="EM56" s="1061"/>
      <c r="EN56" s="1059" t="s">
        <v>1305</v>
      </c>
      <c r="EO56" s="1060"/>
      <c r="EP56" s="1060"/>
      <c r="EQ56" s="1060"/>
      <c r="ER56" s="1060"/>
      <c r="ES56" s="1060"/>
      <c r="ET56" s="1060"/>
      <c r="EU56" s="1060"/>
      <c r="EV56" s="1060"/>
      <c r="EW56" s="1060"/>
      <c r="EX56" s="1060"/>
      <c r="EY56" s="1061"/>
      <c r="EZ56" s="1063" t="s">
        <v>256</v>
      </c>
    </row>
    <row r="57" spans="2:312" s="117" customFormat="1" ht="27" customHeight="1">
      <c r="B57" s="1042"/>
      <c r="C57" s="1043"/>
      <c r="D57" s="1055" t="s">
        <v>260</v>
      </c>
      <c r="E57" s="1056"/>
      <c r="F57" s="1056"/>
      <c r="G57" s="1057"/>
      <c r="H57" s="1055" t="s">
        <v>1306</v>
      </c>
      <c r="I57" s="1057"/>
      <c r="J57" s="1027" t="s">
        <v>419</v>
      </c>
      <c r="K57" s="1048" t="s">
        <v>422</v>
      </c>
      <c r="L57" s="1058"/>
      <c r="M57" s="1058"/>
      <c r="N57" s="1032"/>
      <c r="O57" s="1050" t="s">
        <v>425</v>
      </c>
      <c r="P57" s="1055" t="s">
        <v>263</v>
      </c>
      <c r="Q57" s="1056"/>
      <c r="R57" s="1057"/>
      <c r="S57" s="1008" t="s">
        <v>1165</v>
      </c>
      <c r="T57" s="996" t="s">
        <v>1166</v>
      </c>
      <c r="U57" s="1055" t="s">
        <v>1312</v>
      </c>
      <c r="V57" s="1057"/>
      <c r="W57" s="1055" t="s">
        <v>1308</v>
      </c>
      <c r="X57" s="1056"/>
      <c r="Y57" s="1057"/>
      <c r="Z57" s="1048" t="s">
        <v>1309</v>
      </c>
      <c r="AA57" s="1032"/>
      <c r="AB57" s="1055" t="s">
        <v>1169</v>
      </c>
      <c r="AC57" s="1056"/>
      <c r="AD57" s="1057"/>
      <c r="AE57" s="1050" t="s">
        <v>1310</v>
      </c>
      <c r="AF57" s="1050" t="s">
        <v>1170</v>
      </c>
      <c r="AG57" s="1050" t="s">
        <v>261</v>
      </c>
      <c r="AH57" s="1055" t="s">
        <v>1163</v>
      </c>
      <c r="AI57" s="1056"/>
      <c r="AJ57" s="1057"/>
      <c r="AK57" s="1050" t="s">
        <v>1164</v>
      </c>
      <c r="AL57" s="996" t="s">
        <v>264</v>
      </c>
      <c r="AM57" s="1050" t="s">
        <v>1167</v>
      </c>
      <c r="AN57" s="1048" t="s">
        <v>1309</v>
      </c>
      <c r="AO57" s="1032"/>
      <c r="AP57" s="1050" t="s">
        <v>1169</v>
      </c>
      <c r="AQ57" s="1050" t="s">
        <v>1310</v>
      </c>
      <c r="AR57" s="1050" t="s">
        <v>1170</v>
      </c>
      <c r="AS57" s="1050" t="s">
        <v>261</v>
      </c>
      <c r="AT57" s="1055" t="s">
        <v>1163</v>
      </c>
      <c r="AU57" s="1056"/>
      <c r="AV57" s="1057"/>
      <c r="AW57" s="1050" t="s">
        <v>1164</v>
      </c>
      <c r="AX57" s="1027" t="s">
        <v>264</v>
      </c>
      <c r="AY57" s="1050" t="s">
        <v>1167</v>
      </c>
      <c r="AZ57" s="1048" t="s">
        <v>1309</v>
      </c>
      <c r="BA57" s="1032"/>
      <c r="BB57" s="1050" t="s">
        <v>1169</v>
      </c>
      <c r="BC57" s="1050" t="s">
        <v>1311</v>
      </c>
      <c r="BD57" s="1050" t="s">
        <v>1170</v>
      </c>
      <c r="BE57" s="1050" t="s">
        <v>261</v>
      </c>
      <c r="BF57" s="1055" t="s">
        <v>1163</v>
      </c>
      <c r="BG57" s="1056"/>
      <c r="BH57" s="1057"/>
      <c r="BI57" s="1050" t="s">
        <v>1164</v>
      </c>
      <c r="BJ57" s="996" t="s">
        <v>264</v>
      </c>
      <c r="BK57" s="1050" t="s">
        <v>1167</v>
      </c>
      <c r="BL57" s="1048" t="s">
        <v>1309</v>
      </c>
      <c r="BM57" s="1032"/>
      <c r="BN57" s="1050" t="s">
        <v>1169</v>
      </c>
      <c r="BO57" s="1050" t="s">
        <v>1311</v>
      </c>
      <c r="BP57" s="1050" t="s">
        <v>1170</v>
      </c>
      <c r="BQ57" s="1050" t="s">
        <v>261</v>
      </c>
      <c r="BR57" s="1055" t="s">
        <v>1163</v>
      </c>
      <c r="BS57" s="1056"/>
      <c r="BT57" s="1057"/>
      <c r="BU57" s="1050" t="s">
        <v>1164</v>
      </c>
      <c r="BV57" s="1052" t="s">
        <v>264</v>
      </c>
      <c r="BW57" s="1050" t="s">
        <v>1167</v>
      </c>
      <c r="BX57" s="1048" t="s">
        <v>1309</v>
      </c>
      <c r="BY57" s="1032"/>
      <c r="BZ57" s="1050" t="s">
        <v>1169</v>
      </c>
      <c r="CA57" s="1050" t="s">
        <v>1310</v>
      </c>
      <c r="CB57" s="1055" t="s">
        <v>260</v>
      </c>
      <c r="CC57" s="1056"/>
      <c r="CD57" s="1056"/>
      <c r="CE57" s="1057"/>
      <c r="CF57" s="1055" t="s">
        <v>1306</v>
      </c>
      <c r="CG57" s="1057"/>
      <c r="CH57" s="1027" t="s">
        <v>419</v>
      </c>
      <c r="CI57" s="1048" t="s">
        <v>422</v>
      </c>
      <c r="CJ57" s="1058"/>
      <c r="CK57" s="1058"/>
      <c r="CL57" s="1032"/>
      <c r="CM57" s="1050" t="s">
        <v>425</v>
      </c>
      <c r="CN57" s="1055" t="s">
        <v>263</v>
      </c>
      <c r="CO57" s="1056"/>
      <c r="CP57" s="1057"/>
      <c r="CQ57" s="1008" t="s">
        <v>1165</v>
      </c>
      <c r="CR57" s="996" t="s">
        <v>1166</v>
      </c>
      <c r="CS57" s="1055" t="s">
        <v>1312</v>
      </c>
      <c r="CT57" s="1057"/>
      <c r="CU57" s="1055" t="s">
        <v>1308</v>
      </c>
      <c r="CV57" s="1056"/>
      <c r="CW57" s="1057"/>
      <c r="CX57" s="1048" t="s">
        <v>1309</v>
      </c>
      <c r="CY57" s="1032"/>
      <c r="CZ57" s="1055" t="s">
        <v>1169</v>
      </c>
      <c r="DA57" s="1056"/>
      <c r="DB57" s="1057"/>
      <c r="DC57" s="1050" t="s">
        <v>1310</v>
      </c>
      <c r="DD57" s="1050" t="s">
        <v>1170</v>
      </c>
      <c r="DE57" s="1050" t="s">
        <v>261</v>
      </c>
      <c r="DF57" s="1055" t="s">
        <v>1163</v>
      </c>
      <c r="DG57" s="1056"/>
      <c r="DH57" s="1057"/>
      <c r="DI57" s="1050" t="s">
        <v>1164</v>
      </c>
      <c r="DJ57" s="996" t="s">
        <v>264</v>
      </c>
      <c r="DK57" s="1050" t="s">
        <v>1167</v>
      </c>
      <c r="DL57" s="1048" t="s">
        <v>1309</v>
      </c>
      <c r="DM57" s="1032"/>
      <c r="DN57" s="1050" t="s">
        <v>1169</v>
      </c>
      <c r="DO57" s="1050" t="s">
        <v>1310</v>
      </c>
      <c r="DP57" s="1050" t="s">
        <v>1170</v>
      </c>
      <c r="DQ57" s="1050" t="s">
        <v>261</v>
      </c>
      <c r="DR57" s="1055" t="s">
        <v>1163</v>
      </c>
      <c r="DS57" s="1056"/>
      <c r="DT57" s="1057"/>
      <c r="DU57" s="1050" t="s">
        <v>1164</v>
      </c>
      <c r="DV57" s="1027" t="s">
        <v>264</v>
      </c>
      <c r="DW57" s="1050" t="s">
        <v>1167</v>
      </c>
      <c r="DX57" s="1048" t="s">
        <v>1309</v>
      </c>
      <c r="DY57" s="1032"/>
      <c r="DZ57" s="1050" t="s">
        <v>1169</v>
      </c>
      <c r="EA57" s="1050" t="s">
        <v>1311</v>
      </c>
      <c r="EB57" s="1050" t="s">
        <v>1170</v>
      </c>
      <c r="EC57" s="1050" t="s">
        <v>261</v>
      </c>
      <c r="ED57" s="1055" t="s">
        <v>1163</v>
      </c>
      <c r="EE57" s="1056"/>
      <c r="EF57" s="1057"/>
      <c r="EG57" s="1050" t="s">
        <v>1164</v>
      </c>
      <c r="EH57" s="996" t="s">
        <v>264</v>
      </c>
      <c r="EI57" s="1050" t="s">
        <v>1167</v>
      </c>
      <c r="EJ57" s="1048" t="s">
        <v>1309</v>
      </c>
      <c r="EK57" s="1032"/>
      <c r="EL57" s="1050" t="s">
        <v>1169</v>
      </c>
      <c r="EM57" s="1050" t="s">
        <v>1311</v>
      </c>
      <c r="EN57" s="1050" t="s">
        <v>1170</v>
      </c>
      <c r="EO57" s="1050" t="s">
        <v>261</v>
      </c>
      <c r="EP57" s="1055" t="s">
        <v>1163</v>
      </c>
      <c r="EQ57" s="1056"/>
      <c r="ER57" s="1057"/>
      <c r="ES57" s="1050" t="s">
        <v>1164</v>
      </c>
      <c r="ET57" s="1052" t="s">
        <v>264</v>
      </c>
      <c r="EU57" s="1050" t="s">
        <v>1167</v>
      </c>
      <c r="EV57" s="1048" t="s">
        <v>1309</v>
      </c>
      <c r="EW57" s="1032"/>
      <c r="EX57" s="1050" t="s">
        <v>1169</v>
      </c>
      <c r="EY57" s="1050" t="s">
        <v>1310</v>
      </c>
      <c r="EZ57" s="1064"/>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8"/>
      <c r="HN57" s="88"/>
      <c r="HO57" s="88"/>
      <c r="HP57" s="88"/>
      <c r="HQ57" s="88"/>
      <c r="HR57" s="88"/>
      <c r="HS57" s="88"/>
      <c r="HT57" s="88"/>
      <c r="HU57" s="88"/>
      <c r="HV57" s="88"/>
      <c r="HW57" s="88"/>
      <c r="HX57" s="88"/>
      <c r="HY57" s="88"/>
      <c r="HZ57" s="88"/>
      <c r="IA57" s="88"/>
      <c r="IB57" s="88"/>
      <c r="IC57" s="88"/>
      <c r="ID57" s="88"/>
      <c r="IE57" s="88"/>
      <c r="IF57" s="88"/>
      <c r="IG57" s="88"/>
      <c r="IH57" s="88"/>
      <c r="II57" s="88"/>
      <c r="IJ57" s="88"/>
      <c r="IK57" s="88"/>
      <c r="IL57" s="88"/>
      <c r="IM57" s="88"/>
      <c r="IN57" s="88"/>
      <c r="IO57" s="88"/>
      <c r="IP57" s="88"/>
      <c r="IQ57" s="88"/>
      <c r="IR57" s="88"/>
      <c r="IS57" s="88"/>
      <c r="IT57" s="88"/>
      <c r="IU57" s="88"/>
      <c r="IV57" s="88"/>
      <c r="IW57" s="88"/>
      <c r="IX57" s="88"/>
      <c r="IY57" s="88"/>
      <c r="IZ57" s="88"/>
      <c r="JA57" s="88"/>
      <c r="JB57" s="88"/>
      <c r="JC57" s="88"/>
      <c r="JD57" s="88"/>
      <c r="JE57" s="88"/>
      <c r="JF57" s="88"/>
      <c r="JG57" s="88"/>
      <c r="JH57" s="88"/>
      <c r="JI57" s="88"/>
      <c r="JJ57" s="88"/>
      <c r="JK57" s="88"/>
      <c r="JL57" s="88"/>
      <c r="JM57" s="88"/>
      <c r="JN57" s="88"/>
      <c r="JO57" s="88"/>
      <c r="JP57" s="88"/>
      <c r="JQ57" s="88"/>
      <c r="JR57" s="88"/>
      <c r="JS57" s="88"/>
      <c r="JT57" s="88"/>
      <c r="JU57" s="88"/>
      <c r="JV57" s="88"/>
      <c r="JW57" s="88"/>
      <c r="JX57" s="88"/>
      <c r="JY57" s="88"/>
      <c r="JZ57" s="88"/>
      <c r="KA57" s="88"/>
      <c r="KB57" s="88"/>
      <c r="KC57" s="88"/>
      <c r="KD57" s="88"/>
      <c r="KE57" s="88"/>
      <c r="KF57" s="88"/>
      <c r="KG57" s="88"/>
      <c r="KH57" s="88"/>
      <c r="KI57" s="88"/>
      <c r="KJ57" s="88"/>
      <c r="KK57" s="88"/>
      <c r="KL57" s="88"/>
      <c r="KM57" s="88"/>
      <c r="KN57" s="88"/>
      <c r="KO57" s="88"/>
      <c r="KP57" s="88"/>
      <c r="KQ57" s="88"/>
      <c r="KR57" s="88"/>
      <c r="KS57" s="88"/>
      <c r="KT57" s="88"/>
      <c r="KU57" s="88"/>
      <c r="KV57" s="88"/>
      <c r="KW57" s="88"/>
      <c r="KX57" s="88"/>
      <c r="KY57" s="88"/>
      <c r="KZ57" s="88"/>
    </row>
    <row r="58" spans="2:312" s="117" customFormat="1" ht="51" customHeight="1">
      <c r="B58" s="1042"/>
      <c r="C58" s="1043"/>
      <c r="D58" s="155" t="s">
        <v>1313</v>
      </c>
      <c r="E58" s="155" t="s">
        <v>1314</v>
      </c>
      <c r="F58" s="155" t="s">
        <v>1315</v>
      </c>
      <c r="G58" s="155" t="s">
        <v>1316</v>
      </c>
      <c r="H58" s="155" t="s">
        <v>1317</v>
      </c>
      <c r="I58" s="155" t="s">
        <v>1318</v>
      </c>
      <c r="J58" s="1028"/>
      <c r="K58" s="155" t="s">
        <v>1319</v>
      </c>
      <c r="L58" s="155" t="s">
        <v>1320</v>
      </c>
      <c r="M58" s="155" t="s">
        <v>1321</v>
      </c>
      <c r="N58" s="155" t="s">
        <v>1322</v>
      </c>
      <c r="O58" s="1051"/>
      <c r="P58" s="155" t="s">
        <v>1323</v>
      </c>
      <c r="Q58" s="493" t="s">
        <v>1324</v>
      </c>
      <c r="R58" s="155" t="s">
        <v>1325</v>
      </c>
      <c r="S58" s="1011"/>
      <c r="T58" s="996"/>
      <c r="U58" s="493" t="s">
        <v>1326</v>
      </c>
      <c r="V58" s="155" t="s">
        <v>1327</v>
      </c>
      <c r="W58" s="155" t="s">
        <v>1328</v>
      </c>
      <c r="X58" s="155" t="s">
        <v>1329</v>
      </c>
      <c r="Y58" s="155" t="s">
        <v>1322</v>
      </c>
      <c r="Z58" s="493" t="s">
        <v>569</v>
      </c>
      <c r="AA58" s="493" t="s">
        <v>12</v>
      </c>
      <c r="AB58" s="141" t="s">
        <v>1330</v>
      </c>
      <c r="AC58" s="155" t="s">
        <v>1331</v>
      </c>
      <c r="AD58" s="155" t="s">
        <v>1322</v>
      </c>
      <c r="AE58" s="1051"/>
      <c r="AF58" s="1051"/>
      <c r="AG58" s="1051"/>
      <c r="AH58" s="493" t="s">
        <v>419</v>
      </c>
      <c r="AI58" s="493" t="s">
        <v>422</v>
      </c>
      <c r="AJ58" s="155" t="s">
        <v>1172</v>
      </c>
      <c r="AK58" s="1051"/>
      <c r="AL58" s="996"/>
      <c r="AM58" s="1051"/>
      <c r="AN58" s="493" t="s">
        <v>569</v>
      </c>
      <c r="AO58" s="493" t="s">
        <v>12</v>
      </c>
      <c r="AP58" s="1051"/>
      <c r="AQ58" s="1051"/>
      <c r="AR58" s="1051"/>
      <c r="AS58" s="1051"/>
      <c r="AT58" s="493" t="s">
        <v>419</v>
      </c>
      <c r="AU58" s="493" t="s">
        <v>422</v>
      </c>
      <c r="AV58" s="155" t="s">
        <v>1172</v>
      </c>
      <c r="AW58" s="1051"/>
      <c r="AX58" s="1028"/>
      <c r="AY58" s="1051"/>
      <c r="AZ58" s="493" t="s">
        <v>569</v>
      </c>
      <c r="BA58" s="493" t="s">
        <v>12</v>
      </c>
      <c r="BB58" s="1051"/>
      <c r="BC58" s="1051"/>
      <c r="BD58" s="1051"/>
      <c r="BE58" s="1051"/>
      <c r="BF58" s="493" t="s">
        <v>419</v>
      </c>
      <c r="BG58" s="493" t="s">
        <v>422</v>
      </c>
      <c r="BH58" s="155" t="s">
        <v>1172</v>
      </c>
      <c r="BI58" s="1051"/>
      <c r="BJ58" s="996"/>
      <c r="BK58" s="1051"/>
      <c r="BL58" s="493" t="s">
        <v>569</v>
      </c>
      <c r="BM58" s="493" t="s">
        <v>12</v>
      </c>
      <c r="BN58" s="1051"/>
      <c r="BO58" s="1051"/>
      <c r="BP58" s="1051"/>
      <c r="BQ58" s="1051"/>
      <c r="BR58" s="493" t="s">
        <v>419</v>
      </c>
      <c r="BS58" s="493" t="s">
        <v>422</v>
      </c>
      <c r="BT58" s="155" t="s">
        <v>1172</v>
      </c>
      <c r="BU58" s="1051"/>
      <c r="BV58" s="1028"/>
      <c r="BW58" s="1051"/>
      <c r="BX58" s="493" t="s">
        <v>569</v>
      </c>
      <c r="BY58" s="493" t="s">
        <v>12</v>
      </c>
      <c r="BZ58" s="1051"/>
      <c r="CA58" s="1051"/>
      <c r="CB58" s="155" t="s">
        <v>1313</v>
      </c>
      <c r="CC58" s="155" t="s">
        <v>1314</v>
      </c>
      <c r="CD58" s="155" t="s">
        <v>1315</v>
      </c>
      <c r="CE58" s="155" t="s">
        <v>1316</v>
      </c>
      <c r="CF58" s="155" t="s">
        <v>1317</v>
      </c>
      <c r="CG58" s="155" t="s">
        <v>1318</v>
      </c>
      <c r="CH58" s="1028"/>
      <c r="CI58" s="155" t="s">
        <v>1319</v>
      </c>
      <c r="CJ58" s="155" t="s">
        <v>1320</v>
      </c>
      <c r="CK58" s="155" t="s">
        <v>1321</v>
      </c>
      <c r="CL58" s="155" t="s">
        <v>1322</v>
      </c>
      <c r="CM58" s="1051"/>
      <c r="CN58" s="155" t="s">
        <v>1323</v>
      </c>
      <c r="CO58" s="155" t="s">
        <v>1324</v>
      </c>
      <c r="CP58" s="155" t="s">
        <v>1325</v>
      </c>
      <c r="CQ58" s="1011"/>
      <c r="CR58" s="996"/>
      <c r="CS58" s="493" t="s">
        <v>1326</v>
      </c>
      <c r="CT58" s="155" t="s">
        <v>1327</v>
      </c>
      <c r="CU58" s="155" t="s">
        <v>1328</v>
      </c>
      <c r="CV58" s="155" t="s">
        <v>1329</v>
      </c>
      <c r="CW58" s="155" t="s">
        <v>1322</v>
      </c>
      <c r="CX58" s="493" t="s">
        <v>569</v>
      </c>
      <c r="CY58" s="493" t="s">
        <v>12</v>
      </c>
      <c r="CZ58" s="141" t="s">
        <v>1330</v>
      </c>
      <c r="DA58" s="155" t="s">
        <v>1331</v>
      </c>
      <c r="DB58" s="155" t="s">
        <v>1322</v>
      </c>
      <c r="DC58" s="1051"/>
      <c r="DD58" s="1051"/>
      <c r="DE58" s="1051"/>
      <c r="DF58" s="493" t="s">
        <v>419</v>
      </c>
      <c r="DG58" s="493" t="s">
        <v>422</v>
      </c>
      <c r="DH58" s="155" t="s">
        <v>1172</v>
      </c>
      <c r="DI58" s="1051"/>
      <c r="DJ58" s="996"/>
      <c r="DK58" s="1051"/>
      <c r="DL58" s="493" t="s">
        <v>569</v>
      </c>
      <c r="DM58" s="493" t="s">
        <v>12</v>
      </c>
      <c r="DN58" s="1051"/>
      <c r="DO58" s="1051"/>
      <c r="DP58" s="1051"/>
      <c r="DQ58" s="1051"/>
      <c r="DR58" s="493" t="s">
        <v>419</v>
      </c>
      <c r="DS58" s="493" t="s">
        <v>422</v>
      </c>
      <c r="DT58" s="155" t="s">
        <v>1172</v>
      </c>
      <c r="DU58" s="1051"/>
      <c r="DV58" s="1028"/>
      <c r="DW58" s="1051"/>
      <c r="DX58" s="493" t="s">
        <v>569</v>
      </c>
      <c r="DY58" s="493" t="s">
        <v>12</v>
      </c>
      <c r="DZ58" s="1051"/>
      <c r="EA58" s="1051"/>
      <c r="EB58" s="1051"/>
      <c r="EC58" s="1051"/>
      <c r="ED58" s="493" t="s">
        <v>419</v>
      </c>
      <c r="EE58" s="493" t="s">
        <v>422</v>
      </c>
      <c r="EF58" s="155" t="s">
        <v>1172</v>
      </c>
      <c r="EG58" s="1051"/>
      <c r="EH58" s="996"/>
      <c r="EI58" s="1051"/>
      <c r="EJ58" s="493" t="s">
        <v>569</v>
      </c>
      <c r="EK58" s="493" t="s">
        <v>12</v>
      </c>
      <c r="EL58" s="1051"/>
      <c r="EM58" s="1051"/>
      <c r="EN58" s="1051"/>
      <c r="EO58" s="1051"/>
      <c r="EP58" s="493" t="s">
        <v>419</v>
      </c>
      <c r="EQ58" s="493" t="s">
        <v>422</v>
      </c>
      <c r="ER58" s="155" t="s">
        <v>1172</v>
      </c>
      <c r="ES58" s="1051"/>
      <c r="ET58" s="1028"/>
      <c r="EU58" s="1051"/>
      <c r="EV58" s="493" t="s">
        <v>569</v>
      </c>
      <c r="EW58" s="493" t="s">
        <v>12</v>
      </c>
      <c r="EX58" s="1051"/>
      <c r="EY58" s="1051"/>
      <c r="EZ58" s="1065"/>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c r="ID58" s="88"/>
      <c r="IE58" s="88"/>
      <c r="IF58" s="88"/>
      <c r="IG58" s="88"/>
      <c r="IH58" s="88"/>
      <c r="II58" s="88"/>
      <c r="IJ58" s="88"/>
      <c r="IK58" s="88"/>
      <c r="IL58" s="88"/>
      <c r="IM58" s="88"/>
      <c r="IN58" s="88"/>
      <c r="IO58" s="88"/>
      <c r="IP58" s="88"/>
      <c r="IQ58" s="88"/>
      <c r="IR58" s="88"/>
      <c r="IS58" s="88"/>
      <c r="IT58" s="88"/>
      <c r="IU58" s="88"/>
      <c r="IV58" s="88"/>
      <c r="IW58" s="88"/>
      <c r="IX58" s="88"/>
      <c r="IY58" s="88"/>
      <c r="IZ58" s="88"/>
      <c r="JA58" s="88"/>
      <c r="JB58" s="88"/>
      <c r="JC58" s="88"/>
      <c r="JD58" s="88"/>
      <c r="JE58" s="88"/>
      <c r="JF58" s="88"/>
      <c r="JG58" s="88"/>
      <c r="JH58" s="88"/>
      <c r="JI58" s="88"/>
      <c r="JJ58" s="88"/>
      <c r="JK58" s="88"/>
      <c r="JL58" s="88"/>
      <c r="JM58" s="88"/>
      <c r="JN58" s="88"/>
      <c r="JO58" s="88"/>
      <c r="JP58" s="88"/>
      <c r="JQ58" s="88"/>
      <c r="JR58" s="88"/>
      <c r="JS58" s="88"/>
      <c r="JT58" s="88"/>
      <c r="JU58" s="88"/>
      <c r="JV58" s="88"/>
      <c r="JW58" s="88"/>
      <c r="JX58" s="88"/>
      <c r="JY58" s="88"/>
      <c r="JZ58" s="88"/>
      <c r="KA58" s="88"/>
      <c r="KB58" s="88"/>
      <c r="KC58" s="88"/>
      <c r="KD58" s="88"/>
      <c r="KE58" s="88"/>
      <c r="KF58" s="88"/>
      <c r="KG58" s="88"/>
      <c r="KH58" s="88"/>
      <c r="KI58" s="88"/>
      <c r="KJ58" s="88"/>
      <c r="KK58" s="88"/>
      <c r="KL58" s="88"/>
      <c r="KM58" s="88"/>
      <c r="KN58" s="88"/>
      <c r="KO58" s="88"/>
      <c r="KP58" s="88"/>
      <c r="KQ58" s="88"/>
      <c r="KR58" s="88"/>
      <c r="KS58" s="88"/>
      <c r="KT58" s="88"/>
      <c r="KU58" s="88"/>
      <c r="KV58" s="88"/>
      <c r="KW58" s="88"/>
      <c r="KX58" s="88"/>
      <c r="KY58" s="88"/>
      <c r="KZ58" s="88"/>
    </row>
    <row r="59" spans="2:312" ht="12.75" customHeight="1">
      <c r="B59" s="1044"/>
      <c r="C59" s="1045"/>
      <c r="D59" s="157" t="s">
        <v>1174</v>
      </c>
      <c r="E59" s="157" t="s">
        <v>1174</v>
      </c>
      <c r="F59" s="157" t="s">
        <v>1174</v>
      </c>
      <c r="G59" s="157" t="s">
        <v>1174</v>
      </c>
      <c r="H59" s="157" t="s">
        <v>1174</v>
      </c>
      <c r="I59" s="157" t="s">
        <v>1174</v>
      </c>
      <c r="J59" s="157" t="s">
        <v>1174</v>
      </c>
      <c r="K59" s="157" t="s">
        <v>1174</v>
      </c>
      <c r="L59" s="157" t="s">
        <v>1174</v>
      </c>
      <c r="M59" s="157" t="s">
        <v>1174</v>
      </c>
      <c r="N59" s="157" t="s">
        <v>1174</v>
      </c>
      <c r="O59" s="157" t="s">
        <v>1174</v>
      </c>
      <c r="P59" s="157" t="s">
        <v>1174</v>
      </c>
      <c r="Q59" s="157"/>
      <c r="R59" s="157" t="s">
        <v>1174</v>
      </c>
      <c r="S59" s="157" t="s">
        <v>1174</v>
      </c>
      <c r="T59" s="157" t="s">
        <v>1174</v>
      </c>
      <c r="U59" s="157" t="s">
        <v>1174</v>
      </c>
      <c r="V59" s="157"/>
      <c r="W59" s="157" t="s">
        <v>1174</v>
      </c>
      <c r="X59" s="157" t="s">
        <v>1174</v>
      </c>
      <c r="Y59" s="157" t="s">
        <v>1174</v>
      </c>
      <c r="Z59" s="157" t="s">
        <v>1174</v>
      </c>
      <c r="AA59" s="157" t="s">
        <v>1174</v>
      </c>
      <c r="AB59" s="157" t="s">
        <v>1174</v>
      </c>
      <c r="AC59" s="157" t="s">
        <v>1174</v>
      </c>
      <c r="AD59" s="157" t="s">
        <v>1174</v>
      </c>
      <c r="AE59" s="157" t="s">
        <v>1174</v>
      </c>
      <c r="AF59" s="157" t="s">
        <v>1174</v>
      </c>
      <c r="AG59" s="157" t="s">
        <v>1174</v>
      </c>
      <c r="AH59" s="157" t="s">
        <v>1174</v>
      </c>
      <c r="AI59" s="157" t="s">
        <v>1174</v>
      </c>
      <c r="AJ59" s="157" t="s">
        <v>1174</v>
      </c>
      <c r="AK59" s="157" t="s">
        <v>1174</v>
      </c>
      <c r="AL59" s="157" t="s">
        <v>1174</v>
      </c>
      <c r="AM59" s="157" t="s">
        <v>1174</v>
      </c>
      <c r="AN59" s="157" t="s">
        <v>1174</v>
      </c>
      <c r="AO59" s="157" t="s">
        <v>1174</v>
      </c>
      <c r="AP59" s="157" t="s">
        <v>1174</v>
      </c>
      <c r="AQ59" s="157" t="s">
        <v>1174</v>
      </c>
      <c r="AR59" s="157" t="s">
        <v>1174</v>
      </c>
      <c r="AS59" s="157" t="s">
        <v>1174</v>
      </c>
      <c r="AT59" s="157" t="s">
        <v>1174</v>
      </c>
      <c r="AU59" s="157" t="s">
        <v>1174</v>
      </c>
      <c r="AV59" s="157" t="s">
        <v>1174</v>
      </c>
      <c r="AW59" s="157" t="s">
        <v>1174</v>
      </c>
      <c r="AX59" s="157" t="s">
        <v>1174</v>
      </c>
      <c r="AY59" s="157" t="s">
        <v>1174</v>
      </c>
      <c r="AZ59" s="157" t="s">
        <v>1174</v>
      </c>
      <c r="BA59" s="157" t="s">
        <v>1174</v>
      </c>
      <c r="BB59" s="157" t="s">
        <v>1174</v>
      </c>
      <c r="BC59" s="157" t="s">
        <v>1174</v>
      </c>
      <c r="BD59" s="157" t="s">
        <v>1174</v>
      </c>
      <c r="BE59" s="157" t="s">
        <v>1174</v>
      </c>
      <c r="BF59" s="157" t="s">
        <v>1174</v>
      </c>
      <c r="BG59" s="157" t="s">
        <v>1174</v>
      </c>
      <c r="BH59" s="157" t="s">
        <v>1174</v>
      </c>
      <c r="BI59" s="157" t="s">
        <v>1174</v>
      </c>
      <c r="BJ59" s="157" t="s">
        <v>1174</v>
      </c>
      <c r="BK59" s="157" t="s">
        <v>1174</v>
      </c>
      <c r="BL59" s="157" t="s">
        <v>1174</v>
      </c>
      <c r="BM59" s="157" t="s">
        <v>1174</v>
      </c>
      <c r="BN59" s="157" t="s">
        <v>1174</v>
      </c>
      <c r="BO59" s="157" t="s">
        <v>1174</v>
      </c>
      <c r="BP59" s="157" t="s">
        <v>1174</v>
      </c>
      <c r="BQ59" s="157" t="s">
        <v>1174</v>
      </c>
      <c r="BR59" s="157" t="s">
        <v>1174</v>
      </c>
      <c r="BS59" s="157" t="s">
        <v>1175</v>
      </c>
      <c r="BT59" s="157" t="s">
        <v>1175</v>
      </c>
      <c r="BU59" s="157" t="s">
        <v>1174</v>
      </c>
      <c r="BV59" s="157" t="s">
        <v>1174</v>
      </c>
      <c r="BW59" s="157" t="s">
        <v>1174</v>
      </c>
      <c r="BX59" s="157" t="s">
        <v>1174</v>
      </c>
      <c r="BY59" s="157" t="s">
        <v>1174</v>
      </c>
      <c r="BZ59" s="157" t="s">
        <v>1174</v>
      </c>
      <c r="CA59" s="157" t="s">
        <v>1174</v>
      </c>
      <c r="CB59" s="157" t="s">
        <v>1174</v>
      </c>
      <c r="CC59" s="157" t="s">
        <v>1174</v>
      </c>
      <c r="CD59" s="157" t="s">
        <v>1174</v>
      </c>
      <c r="CE59" s="157" t="s">
        <v>1174</v>
      </c>
      <c r="CF59" s="157" t="s">
        <v>1174</v>
      </c>
      <c r="CG59" s="157" t="s">
        <v>1174</v>
      </c>
      <c r="CH59" s="157" t="s">
        <v>1174</v>
      </c>
      <c r="CI59" s="157" t="s">
        <v>1174</v>
      </c>
      <c r="CJ59" s="157" t="s">
        <v>1174</v>
      </c>
      <c r="CK59" s="157" t="s">
        <v>1174</v>
      </c>
      <c r="CL59" s="157" t="s">
        <v>1174</v>
      </c>
      <c r="CM59" s="157" t="s">
        <v>1174</v>
      </c>
      <c r="CN59" s="157" t="s">
        <v>1174</v>
      </c>
      <c r="CO59" s="157" t="s">
        <v>1174</v>
      </c>
      <c r="CP59" s="157" t="s">
        <v>1174</v>
      </c>
      <c r="CQ59" s="157" t="s">
        <v>1174</v>
      </c>
      <c r="CR59" s="157" t="s">
        <v>1174</v>
      </c>
      <c r="CS59" s="157" t="s">
        <v>1174</v>
      </c>
      <c r="CT59" s="157"/>
      <c r="CU59" s="157" t="s">
        <v>1174</v>
      </c>
      <c r="CV59" s="157" t="s">
        <v>1174</v>
      </c>
      <c r="CW59" s="157" t="s">
        <v>1174</v>
      </c>
      <c r="CX59" s="157" t="s">
        <v>1174</v>
      </c>
      <c r="CY59" s="157" t="s">
        <v>1174</v>
      </c>
      <c r="CZ59" s="157" t="s">
        <v>1174</v>
      </c>
      <c r="DA59" s="157" t="s">
        <v>1174</v>
      </c>
      <c r="DB59" s="157" t="s">
        <v>1174</v>
      </c>
      <c r="DC59" s="157" t="s">
        <v>1174</v>
      </c>
      <c r="DD59" s="157" t="s">
        <v>1174</v>
      </c>
      <c r="DE59" s="157" t="s">
        <v>1174</v>
      </c>
      <c r="DF59" s="157" t="s">
        <v>1174</v>
      </c>
      <c r="DG59" s="157" t="s">
        <v>1174</v>
      </c>
      <c r="DH59" s="157" t="s">
        <v>1174</v>
      </c>
      <c r="DI59" s="157" t="s">
        <v>1174</v>
      </c>
      <c r="DJ59" s="157" t="s">
        <v>1174</v>
      </c>
      <c r="DK59" s="157" t="s">
        <v>1174</v>
      </c>
      <c r="DL59" s="157" t="s">
        <v>1174</v>
      </c>
      <c r="DM59" s="157" t="s">
        <v>1174</v>
      </c>
      <c r="DN59" s="157" t="s">
        <v>1174</v>
      </c>
      <c r="DO59" s="157" t="s">
        <v>1174</v>
      </c>
      <c r="DP59" s="157" t="s">
        <v>1174</v>
      </c>
      <c r="DQ59" s="157" t="s">
        <v>1174</v>
      </c>
      <c r="DR59" s="157" t="s">
        <v>1174</v>
      </c>
      <c r="DS59" s="157" t="s">
        <v>1174</v>
      </c>
      <c r="DT59" s="157" t="s">
        <v>1174</v>
      </c>
      <c r="DU59" s="157" t="s">
        <v>1174</v>
      </c>
      <c r="DV59" s="157" t="s">
        <v>1174</v>
      </c>
      <c r="DW59" s="157" t="s">
        <v>1174</v>
      </c>
      <c r="DX59" s="157" t="s">
        <v>1174</v>
      </c>
      <c r="DY59" s="157" t="s">
        <v>1174</v>
      </c>
      <c r="DZ59" s="157" t="s">
        <v>1174</v>
      </c>
      <c r="EA59" s="157" t="s">
        <v>1174</v>
      </c>
      <c r="EB59" s="157" t="s">
        <v>1174</v>
      </c>
      <c r="EC59" s="157" t="s">
        <v>1174</v>
      </c>
      <c r="ED59" s="157" t="s">
        <v>1174</v>
      </c>
      <c r="EE59" s="157" t="s">
        <v>1174</v>
      </c>
      <c r="EF59" s="157" t="s">
        <v>1174</v>
      </c>
      <c r="EG59" s="157" t="s">
        <v>1174</v>
      </c>
      <c r="EH59" s="157" t="s">
        <v>1174</v>
      </c>
      <c r="EI59" s="157" t="s">
        <v>1174</v>
      </c>
      <c r="EJ59" s="157" t="s">
        <v>1174</v>
      </c>
      <c r="EK59" s="157" t="s">
        <v>1174</v>
      </c>
      <c r="EL59" s="157" t="s">
        <v>1174</v>
      </c>
      <c r="EM59" s="157" t="s">
        <v>1174</v>
      </c>
      <c r="EN59" s="157" t="s">
        <v>1174</v>
      </c>
      <c r="EO59" s="157" t="s">
        <v>1174</v>
      </c>
      <c r="EP59" s="157" t="s">
        <v>1174</v>
      </c>
      <c r="EQ59" s="157" t="s">
        <v>1174</v>
      </c>
      <c r="ER59" s="157" t="s">
        <v>1174</v>
      </c>
      <c r="ES59" s="157" t="s">
        <v>1174</v>
      </c>
      <c r="ET59" s="157" t="s">
        <v>1174</v>
      </c>
      <c r="EU59" s="157" t="s">
        <v>1174</v>
      </c>
      <c r="EV59" s="157" t="s">
        <v>1174</v>
      </c>
      <c r="EW59" s="157" t="s">
        <v>1174</v>
      </c>
      <c r="EX59" s="157" t="s">
        <v>1174</v>
      </c>
      <c r="EY59" s="157" t="s">
        <v>1174</v>
      </c>
      <c r="EZ59" s="157" t="s">
        <v>1174</v>
      </c>
    </row>
    <row r="60" spans="2:312" ht="27" customHeight="1">
      <c r="B60" s="638" t="s">
        <v>1194</v>
      </c>
      <c r="C60" s="631"/>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48"/>
      <c r="EI60" s="148"/>
      <c r="EJ60" s="148"/>
      <c r="EK60" s="148"/>
      <c r="EL60" s="148"/>
      <c r="EM60" s="148"/>
      <c r="EN60" s="148"/>
      <c r="EO60" s="148"/>
      <c r="EP60" s="148"/>
      <c r="EQ60" s="148"/>
      <c r="ER60" s="148"/>
      <c r="ES60" s="148"/>
      <c r="ET60" s="148"/>
      <c r="EU60" s="148"/>
      <c r="EV60" s="148"/>
      <c r="EW60" s="148"/>
      <c r="EX60" s="148"/>
      <c r="EY60" s="148"/>
      <c r="EZ60" s="148"/>
    </row>
    <row r="61" spans="2:312" ht="27" customHeight="1">
      <c r="B61" s="639" t="s">
        <v>1195</v>
      </c>
      <c r="C61" s="648" t="s">
        <v>1364</v>
      </c>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4"/>
      <c r="AG61" s="144"/>
      <c r="AH61" s="144"/>
      <c r="AI61" s="144"/>
      <c r="AJ61" s="144"/>
      <c r="AK61" s="144"/>
      <c r="AL61" s="144"/>
      <c r="AM61" s="144"/>
      <c r="AN61" s="144"/>
      <c r="AO61" s="144"/>
      <c r="AP61" s="144"/>
      <c r="AQ61" s="145">
        <f>SUM(AF61:AP61)</f>
        <v>0</v>
      </c>
      <c r="AR61" s="144"/>
      <c r="AS61" s="144"/>
      <c r="AT61" s="144"/>
      <c r="AU61" s="144"/>
      <c r="AV61" s="144"/>
      <c r="AW61" s="144"/>
      <c r="AX61" s="144"/>
      <c r="AY61" s="144"/>
      <c r="AZ61" s="144"/>
      <c r="BA61" s="144"/>
      <c r="BB61" s="144"/>
      <c r="BC61" s="145">
        <f>SUM(AR61:BB61)</f>
        <v>0</v>
      </c>
      <c r="BD61" s="144"/>
      <c r="BE61" s="144"/>
      <c r="BF61" s="144"/>
      <c r="BG61" s="144"/>
      <c r="BH61" s="144"/>
      <c r="BI61" s="144"/>
      <c r="BJ61" s="144"/>
      <c r="BK61" s="144"/>
      <c r="BL61" s="144"/>
      <c r="BM61" s="144"/>
      <c r="BN61" s="144"/>
      <c r="BO61" s="145">
        <f>SUM(BD61:BN61)</f>
        <v>0</v>
      </c>
      <c r="BP61" s="144"/>
      <c r="BQ61" s="144"/>
      <c r="BR61" s="144"/>
      <c r="BS61" s="144"/>
      <c r="BT61" s="144"/>
      <c r="BU61" s="144"/>
      <c r="BV61" s="144"/>
      <c r="BW61" s="144"/>
      <c r="BX61" s="144"/>
      <c r="BY61" s="144"/>
      <c r="BZ61" s="144"/>
      <c r="CA61" s="145">
        <f>SUM(BP61:BZ61)</f>
        <v>0</v>
      </c>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4"/>
      <c r="DE61" s="144"/>
      <c r="DF61" s="144"/>
      <c r="DG61" s="144"/>
      <c r="DH61" s="144"/>
      <c r="DI61" s="144"/>
      <c r="DJ61" s="144"/>
      <c r="DK61" s="144"/>
      <c r="DL61" s="144"/>
      <c r="DM61" s="144"/>
      <c r="DN61" s="144"/>
      <c r="DO61" s="145">
        <f>SUM(DD61:DN61)</f>
        <v>0</v>
      </c>
      <c r="DP61" s="144"/>
      <c r="DQ61" s="144"/>
      <c r="DR61" s="144"/>
      <c r="DS61" s="144"/>
      <c r="DT61" s="144"/>
      <c r="DU61" s="144"/>
      <c r="DV61" s="144"/>
      <c r="DW61" s="144"/>
      <c r="DX61" s="144"/>
      <c r="DY61" s="144"/>
      <c r="DZ61" s="144"/>
      <c r="EA61" s="145">
        <f>SUM(DP61:DZ61)</f>
        <v>0</v>
      </c>
      <c r="EB61" s="144"/>
      <c r="EC61" s="144"/>
      <c r="ED61" s="144"/>
      <c r="EE61" s="144"/>
      <c r="EF61" s="144"/>
      <c r="EG61" s="144"/>
      <c r="EH61" s="144"/>
      <c r="EI61" s="144"/>
      <c r="EJ61" s="144"/>
      <c r="EK61" s="144"/>
      <c r="EL61" s="144"/>
      <c r="EM61" s="145">
        <f>SUM(EB61:EL61)</f>
        <v>0</v>
      </c>
      <c r="EN61" s="144"/>
      <c r="EO61" s="144"/>
      <c r="EP61" s="144"/>
      <c r="EQ61" s="144"/>
      <c r="ER61" s="144"/>
      <c r="ES61" s="144"/>
      <c r="ET61" s="144"/>
      <c r="EU61" s="144"/>
      <c r="EV61" s="144"/>
      <c r="EW61" s="144"/>
      <c r="EX61" s="144"/>
      <c r="EY61" s="145">
        <f>SUM(EN61:EX61)</f>
        <v>0</v>
      </c>
      <c r="EZ61" s="126">
        <f>SUM(AQ61,BC61,BO61,CA61,DO61,EA61,EM61,EY61)</f>
        <v>0</v>
      </c>
    </row>
    <row r="62" spans="2:312" ht="27" customHeight="1">
      <c r="B62" s="639" t="s">
        <v>1197</v>
      </c>
      <c r="C62" s="648" t="s">
        <v>1365</v>
      </c>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4"/>
      <c r="AG62" s="144"/>
      <c r="AH62" s="144"/>
      <c r="AI62" s="144"/>
      <c r="AJ62" s="144"/>
      <c r="AK62" s="144"/>
      <c r="AL62" s="144"/>
      <c r="AM62" s="144"/>
      <c r="AN62" s="144"/>
      <c r="AO62" s="144"/>
      <c r="AP62" s="144"/>
      <c r="AQ62" s="145">
        <f>SUM(AF62:AP62)</f>
        <v>0</v>
      </c>
      <c r="AR62" s="144"/>
      <c r="AS62" s="144"/>
      <c r="AT62" s="144"/>
      <c r="AU62" s="144"/>
      <c r="AV62" s="144"/>
      <c r="AW62" s="144"/>
      <c r="AX62" s="144"/>
      <c r="AY62" s="144"/>
      <c r="AZ62" s="144"/>
      <c r="BA62" s="144"/>
      <c r="BB62" s="144"/>
      <c r="BC62" s="145">
        <f>SUM(AR62:BB62)</f>
        <v>0</v>
      </c>
      <c r="BD62" s="144"/>
      <c r="BE62" s="144"/>
      <c r="BF62" s="144"/>
      <c r="BG62" s="144"/>
      <c r="BH62" s="144"/>
      <c r="BI62" s="144"/>
      <c r="BJ62" s="144"/>
      <c r="BK62" s="144"/>
      <c r="BL62" s="144"/>
      <c r="BM62" s="144"/>
      <c r="BN62" s="144"/>
      <c r="BO62" s="145">
        <f>SUM(BD62:BN62)</f>
        <v>0</v>
      </c>
      <c r="BP62" s="144"/>
      <c r="BQ62" s="144"/>
      <c r="BR62" s="144"/>
      <c r="BS62" s="144"/>
      <c r="BT62" s="144"/>
      <c r="BU62" s="144"/>
      <c r="BV62" s="144"/>
      <c r="BW62" s="144"/>
      <c r="BX62" s="144"/>
      <c r="BY62" s="144"/>
      <c r="BZ62" s="144"/>
      <c r="CA62" s="145">
        <f>SUM(BP62:BZ62)</f>
        <v>0</v>
      </c>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4"/>
      <c r="DE62" s="144"/>
      <c r="DF62" s="144"/>
      <c r="DG62" s="144"/>
      <c r="DH62" s="144"/>
      <c r="DI62" s="144"/>
      <c r="DJ62" s="144"/>
      <c r="DK62" s="144"/>
      <c r="DL62" s="144"/>
      <c r="DM62" s="144"/>
      <c r="DN62" s="144"/>
      <c r="DO62" s="145">
        <f>SUM(DD62:DN62)</f>
        <v>0</v>
      </c>
      <c r="DP62" s="144"/>
      <c r="DQ62" s="144"/>
      <c r="DR62" s="144"/>
      <c r="DS62" s="144"/>
      <c r="DT62" s="144"/>
      <c r="DU62" s="144"/>
      <c r="DV62" s="144"/>
      <c r="DW62" s="144"/>
      <c r="DX62" s="144"/>
      <c r="DY62" s="144"/>
      <c r="DZ62" s="144"/>
      <c r="EA62" s="145">
        <f>SUM(DP62:DZ62)</f>
        <v>0</v>
      </c>
      <c r="EB62" s="144"/>
      <c r="EC62" s="144"/>
      <c r="ED62" s="144"/>
      <c r="EE62" s="144"/>
      <c r="EF62" s="144"/>
      <c r="EG62" s="144"/>
      <c r="EH62" s="144"/>
      <c r="EI62" s="144"/>
      <c r="EJ62" s="144"/>
      <c r="EK62" s="144"/>
      <c r="EL62" s="144"/>
      <c r="EM62" s="145">
        <f>SUM(EB62:EL62)</f>
        <v>0</v>
      </c>
      <c r="EN62" s="144"/>
      <c r="EO62" s="144"/>
      <c r="EP62" s="144"/>
      <c r="EQ62" s="144"/>
      <c r="ER62" s="144"/>
      <c r="ES62" s="144"/>
      <c r="ET62" s="144"/>
      <c r="EU62" s="144"/>
      <c r="EV62" s="144"/>
      <c r="EW62" s="144"/>
      <c r="EX62" s="144"/>
      <c r="EY62" s="145">
        <f>SUM(EN62:EX62)</f>
        <v>0</v>
      </c>
      <c r="EZ62" s="126">
        <f>SUM(AQ62,BC62,BO62,CA62,DO62,EA62,EM62,EY62)</f>
        <v>0</v>
      </c>
    </row>
    <row r="63" spans="2:312" ht="27" customHeight="1">
      <c r="B63" s="638" t="s">
        <v>1366</v>
      </c>
      <c r="C63" s="631"/>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30"/>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48"/>
      <c r="EI63" s="148"/>
      <c r="EJ63" s="148"/>
      <c r="EK63" s="148"/>
      <c r="EL63" s="148"/>
      <c r="EM63" s="148"/>
      <c r="EN63" s="148"/>
      <c r="EO63" s="148"/>
      <c r="EP63" s="148"/>
      <c r="EQ63" s="148"/>
      <c r="ER63" s="148"/>
      <c r="ES63" s="148"/>
      <c r="ET63" s="148"/>
      <c r="EU63" s="148"/>
      <c r="EV63" s="148"/>
      <c r="EW63" s="148"/>
      <c r="EX63" s="148"/>
      <c r="EY63" s="148"/>
      <c r="EZ63" s="148"/>
    </row>
    <row r="64" spans="2:312" ht="27" customHeight="1">
      <c r="B64" s="639" t="s">
        <v>1367</v>
      </c>
      <c r="C64" s="648" t="s">
        <v>1368</v>
      </c>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4"/>
      <c r="AG64" s="144"/>
      <c r="AH64" s="144"/>
      <c r="AI64" s="144"/>
      <c r="AJ64" s="144"/>
      <c r="AK64" s="144"/>
      <c r="AL64" s="144"/>
      <c r="AM64" s="144"/>
      <c r="AN64" s="144"/>
      <c r="AO64" s="144"/>
      <c r="AP64" s="144"/>
      <c r="AQ64" s="145">
        <f>SUM(AF64:AP64)</f>
        <v>0</v>
      </c>
      <c r="AR64" s="144"/>
      <c r="AS64" s="144"/>
      <c r="AT64" s="144"/>
      <c r="AU64" s="144"/>
      <c r="AV64" s="144"/>
      <c r="AW64" s="144"/>
      <c r="AX64" s="144"/>
      <c r="AY64" s="144"/>
      <c r="AZ64" s="144"/>
      <c r="BA64" s="144"/>
      <c r="BB64" s="144"/>
      <c r="BC64" s="145">
        <f>SUM(AR64:BB64)</f>
        <v>0</v>
      </c>
      <c r="BD64" s="144"/>
      <c r="BE64" s="144"/>
      <c r="BF64" s="144"/>
      <c r="BG64" s="144"/>
      <c r="BH64" s="144"/>
      <c r="BI64" s="144"/>
      <c r="BJ64" s="144"/>
      <c r="BK64" s="144"/>
      <c r="BL64" s="144"/>
      <c r="BM64" s="144"/>
      <c r="BN64" s="144"/>
      <c r="BO64" s="145">
        <f>SUM(BD64:BN64)</f>
        <v>0</v>
      </c>
      <c r="BP64" s="144"/>
      <c r="BQ64" s="144"/>
      <c r="BR64" s="144"/>
      <c r="BS64" s="144"/>
      <c r="BT64" s="144"/>
      <c r="BU64" s="144"/>
      <c r="BV64" s="144"/>
      <c r="BW64" s="144"/>
      <c r="BX64" s="144"/>
      <c r="BY64" s="144"/>
      <c r="BZ64" s="144"/>
      <c r="CA64" s="145">
        <f>SUM(BP64:BZ64)</f>
        <v>0</v>
      </c>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4"/>
      <c r="DE64" s="144"/>
      <c r="DF64" s="144"/>
      <c r="DG64" s="144"/>
      <c r="DH64" s="144"/>
      <c r="DI64" s="144"/>
      <c r="DJ64" s="144"/>
      <c r="DK64" s="144"/>
      <c r="DL64" s="144"/>
      <c r="DM64" s="144"/>
      <c r="DN64" s="144"/>
      <c r="DO64" s="145">
        <f>SUM(DD64:DN64)</f>
        <v>0</v>
      </c>
      <c r="DP64" s="144"/>
      <c r="DQ64" s="144"/>
      <c r="DR64" s="144"/>
      <c r="DS64" s="144"/>
      <c r="DT64" s="144"/>
      <c r="DU64" s="144"/>
      <c r="DV64" s="144"/>
      <c r="DW64" s="144"/>
      <c r="DX64" s="144"/>
      <c r="DY64" s="144"/>
      <c r="DZ64" s="144"/>
      <c r="EA64" s="145">
        <f>SUM(DP64:DZ64)</f>
        <v>0</v>
      </c>
      <c r="EB64" s="144"/>
      <c r="EC64" s="144"/>
      <c r="ED64" s="144"/>
      <c r="EE64" s="144"/>
      <c r="EF64" s="144"/>
      <c r="EG64" s="144"/>
      <c r="EH64" s="144"/>
      <c r="EI64" s="144"/>
      <c r="EJ64" s="144"/>
      <c r="EK64" s="144"/>
      <c r="EL64" s="144"/>
      <c r="EM64" s="145">
        <f>SUM(EB64:EL64)</f>
        <v>0</v>
      </c>
      <c r="EN64" s="144"/>
      <c r="EO64" s="144"/>
      <c r="EP64" s="144"/>
      <c r="EQ64" s="144"/>
      <c r="ER64" s="144"/>
      <c r="ES64" s="144"/>
      <c r="ET64" s="144"/>
      <c r="EU64" s="144"/>
      <c r="EV64" s="144"/>
      <c r="EW64" s="144"/>
      <c r="EX64" s="144"/>
      <c r="EY64" s="145">
        <f>SUM(EN64:EX64)</f>
        <v>0</v>
      </c>
      <c r="EZ64" s="126">
        <f>SUM(AQ64,BC64,BO64,CA64,DO64,EA64,EM64,EY64)</f>
        <v>0</v>
      </c>
    </row>
    <row r="65" spans="2:157" ht="27" customHeight="1">
      <c r="B65" s="639" t="s">
        <v>1369</v>
      </c>
      <c r="C65" s="648" t="s">
        <v>1370</v>
      </c>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4"/>
      <c r="AG65" s="144"/>
      <c r="AH65" s="144"/>
      <c r="AI65" s="144"/>
      <c r="AJ65" s="144"/>
      <c r="AK65" s="144"/>
      <c r="AL65" s="144"/>
      <c r="AM65" s="144"/>
      <c r="AN65" s="144"/>
      <c r="AO65" s="144"/>
      <c r="AP65" s="144"/>
      <c r="AQ65" s="145">
        <f>SUM(AF65:AP65)</f>
        <v>0</v>
      </c>
      <c r="AR65" s="144"/>
      <c r="AS65" s="144"/>
      <c r="AT65" s="144"/>
      <c r="AU65" s="144"/>
      <c r="AV65" s="144"/>
      <c r="AW65" s="144"/>
      <c r="AX65" s="144"/>
      <c r="AY65" s="144"/>
      <c r="AZ65" s="144"/>
      <c r="BA65" s="144"/>
      <c r="BB65" s="144"/>
      <c r="BC65" s="145">
        <f>SUM(AR65:BB65)</f>
        <v>0</v>
      </c>
      <c r="BD65" s="144"/>
      <c r="BE65" s="144"/>
      <c r="BF65" s="144"/>
      <c r="BG65" s="144"/>
      <c r="BH65" s="144"/>
      <c r="BI65" s="144"/>
      <c r="BJ65" s="144"/>
      <c r="BK65" s="144"/>
      <c r="BL65" s="144"/>
      <c r="BM65" s="144"/>
      <c r="BN65" s="144"/>
      <c r="BO65" s="145">
        <f>SUM(BD65:BN65)</f>
        <v>0</v>
      </c>
      <c r="BP65" s="144"/>
      <c r="BQ65" s="144"/>
      <c r="BR65" s="144"/>
      <c r="BS65" s="144"/>
      <c r="BT65" s="144"/>
      <c r="BU65" s="144"/>
      <c r="BV65" s="144"/>
      <c r="BW65" s="144"/>
      <c r="BX65" s="144"/>
      <c r="BY65" s="144"/>
      <c r="BZ65" s="144"/>
      <c r="CA65" s="145">
        <f>SUM(BP65:BZ65)</f>
        <v>0</v>
      </c>
      <c r="CB65" s="148"/>
      <c r="CC65" s="148"/>
      <c r="CD65" s="148"/>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4"/>
      <c r="DE65" s="144"/>
      <c r="DF65" s="144"/>
      <c r="DG65" s="144"/>
      <c r="DH65" s="144"/>
      <c r="DI65" s="144"/>
      <c r="DJ65" s="144"/>
      <c r="DK65" s="144"/>
      <c r="DL65" s="144"/>
      <c r="DM65" s="144"/>
      <c r="DN65" s="144"/>
      <c r="DO65" s="145">
        <f>SUM(DD65:DN65)</f>
        <v>0</v>
      </c>
      <c r="DP65" s="144"/>
      <c r="DQ65" s="144"/>
      <c r="DR65" s="144"/>
      <c r="DS65" s="144"/>
      <c r="DT65" s="144"/>
      <c r="DU65" s="144"/>
      <c r="DV65" s="144"/>
      <c r="DW65" s="144"/>
      <c r="DX65" s="144"/>
      <c r="DY65" s="144"/>
      <c r="DZ65" s="144"/>
      <c r="EA65" s="145">
        <f>SUM(DP65:DZ65)</f>
        <v>0</v>
      </c>
      <c r="EB65" s="144"/>
      <c r="EC65" s="144"/>
      <c r="ED65" s="144"/>
      <c r="EE65" s="144"/>
      <c r="EF65" s="144"/>
      <c r="EG65" s="144"/>
      <c r="EH65" s="144"/>
      <c r="EI65" s="144"/>
      <c r="EJ65" s="144"/>
      <c r="EK65" s="144"/>
      <c r="EL65" s="144"/>
      <c r="EM65" s="145">
        <f>SUM(EB65:EL65)</f>
        <v>0</v>
      </c>
      <c r="EN65" s="144"/>
      <c r="EO65" s="144"/>
      <c r="EP65" s="144"/>
      <c r="EQ65" s="144"/>
      <c r="ER65" s="144"/>
      <c r="ES65" s="144"/>
      <c r="ET65" s="144"/>
      <c r="EU65" s="144"/>
      <c r="EV65" s="144"/>
      <c r="EW65" s="144"/>
      <c r="EX65" s="144"/>
      <c r="EY65" s="145">
        <f>SUM(EN65:EX65)</f>
        <v>0</v>
      </c>
      <c r="EZ65" s="126">
        <f>SUM(AQ65,BC65,BO65,CA65,DO65,EA65,EM65,EY65)</f>
        <v>0</v>
      </c>
    </row>
    <row r="66" spans="2:157" ht="27" customHeight="1">
      <c r="B66" s="639" t="s">
        <v>1371</v>
      </c>
      <c r="C66" s="648" t="s">
        <v>1372</v>
      </c>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4"/>
      <c r="AG66" s="144"/>
      <c r="AH66" s="144"/>
      <c r="AI66" s="144"/>
      <c r="AJ66" s="144"/>
      <c r="AK66" s="144"/>
      <c r="AL66" s="144"/>
      <c r="AM66" s="144"/>
      <c r="AN66" s="144"/>
      <c r="AO66" s="144"/>
      <c r="AP66" s="144"/>
      <c r="AQ66" s="145">
        <f>SUM(AF66:AP66)</f>
        <v>0</v>
      </c>
      <c r="AR66" s="144"/>
      <c r="AS66" s="144"/>
      <c r="AT66" s="144"/>
      <c r="AU66" s="144"/>
      <c r="AV66" s="144"/>
      <c r="AW66" s="144"/>
      <c r="AX66" s="144"/>
      <c r="AY66" s="144"/>
      <c r="AZ66" s="144"/>
      <c r="BA66" s="144"/>
      <c r="BB66" s="144"/>
      <c r="BC66" s="145">
        <f>SUM(AR66:BB66)</f>
        <v>0</v>
      </c>
      <c r="BD66" s="144"/>
      <c r="BE66" s="144"/>
      <c r="BF66" s="144"/>
      <c r="BG66" s="144"/>
      <c r="BH66" s="144"/>
      <c r="BI66" s="144"/>
      <c r="BJ66" s="144"/>
      <c r="BK66" s="144"/>
      <c r="BL66" s="144"/>
      <c r="BM66" s="144"/>
      <c r="BN66" s="144"/>
      <c r="BO66" s="145">
        <f>SUM(BD66:BN66)</f>
        <v>0</v>
      </c>
      <c r="BP66" s="144"/>
      <c r="BQ66" s="144"/>
      <c r="BR66" s="144"/>
      <c r="BS66" s="144"/>
      <c r="BT66" s="144"/>
      <c r="BU66" s="144"/>
      <c r="BV66" s="144"/>
      <c r="BW66" s="144"/>
      <c r="BX66" s="144"/>
      <c r="BY66" s="144"/>
      <c r="BZ66" s="144"/>
      <c r="CA66" s="145">
        <f>SUM(BP66:BZ66)</f>
        <v>0</v>
      </c>
      <c r="CB66" s="148"/>
      <c r="CC66" s="148"/>
      <c r="CD66" s="148"/>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4"/>
      <c r="DE66" s="144"/>
      <c r="DF66" s="144"/>
      <c r="DG66" s="144"/>
      <c r="DH66" s="144"/>
      <c r="DI66" s="144"/>
      <c r="DJ66" s="144"/>
      <c r="DK66" s="144"/>
      <c r="DL66" s="144"/>
      <c r="DM66" s="144"/>
      <c r="DN66" s="144"/>
      <c r="DO66" s="145">
        <f>SUM(DD66:DN66)</f>
        <v>0</v>
      </c>
      <c r="DP66" s="144"/>
      <c r="DQ66" s="144"/>
      <c r="DR66" s="144"/>
      <c r="DS66" s="144"/>
      <c r="DT66" s="144"/>
      <c r="DU66" s="144"/>
      <c r="DV66" s="144"/>
      <c r="DW66" s="144"/>
      <c r="DX66" s="144"/>
      <c r="DY66" s="144"/>
      <c r="DZ66" s="144"/>
      <c r="EA66" s="145">
        <f>SUM(DP66:DZ66)</f>
        <v>0</v>
      </c>
      <c r="EB66" s="144"/>
      <c r="EC66" s="144"/>
      <c r="ED66" s="144"/>
      <c r="EE66" s="144"/>
      <c r="EF66" s="144"/>
      <c r="EG66" s="144"/>
      <c r="EH66" s="144"/>
      <c r="EI66" s="144"/>
      <c r="EJ66" s="144"/>
      <c r="EK66" s="144"/>
      <c r="EL66" s="144"/>
      <c r="EM66" s="145">
        <f>SUM(EB66:EL66)</f>
        <v>0</v>
      </c>
      <c r="EN66" s="144"/>
      <c r="EO66" s="144"/>
      <c r="EP66" s="144"/>
      <c r="EQ66" s="144"/>
      <c r="ER66" s="144"/>
      <c r="ES66" s="144"/>
      <c r="ET66" s="144"/>
      <c r="EU66" s="144"/>
      <c r="EV66" s="144"/>
      <c r="EW66" s="144"/>
      <c r="EX66" s="144"/>
      <c r="EY66" s="145">
        <f>SUM(EN66:EX66)</f>
        <v>0</v>
      </c>
      <c r="EZ66" s="126">
        <f>SUM(AQ66,BC66,BO66,CA66,DO66,EA66,EM66,EY66)</f>
        <v>0</v>
      </c>
    </row>
    <row r="67" spans="2:157" ht="27" customHeight="1">
      <c r="B67" s="639" t="s">
        <v>1373</v>
      </c>
      <c r="C67" s="648" t="s">
        <v>1374</v>
      </c>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4"/>
      <c r="AG67" s="144"/>
      <c r="AH67" s="144"/>
      <c r="AI67" s="144"/>
      <c r="AJ67" s="144"/>
      <c r="AK67" s="144"/>
      <c r="AL67" s="144"/>
      <c r="AM67" s="144"/>
      <c r="AN67" s="144"/>
      <c r="AO67" s="144"/>
      <c r="AP67" s="144"/>
      <c r="AQ67" s="145">
        <f>SUM(AF67:AP67)</f>
        <v>0</v>
      </c>
      <c r="AR67" s="144"/>
      <c r="AS67" s="144"/>
      <c r="AT67" s="144"/>
      <c r="AU67" s="144"/>
      <c r="AV67" s="144"/>
      <c r="AW67" s="144"/>
      <c r="AX67" s="144"/>
      <c r="AY67" s="144"/>
      <c r="AZ67" s="144"/>
      <c r="BA67" s="144"/>
      <c r="BB67" s="144"/>
      <c r="BC67" s="145">
        <f>SUM(AR67:BB67)</f>
        <v>0</v>
      </c>
      <c r="BD67" s="144"/>
      <c r="BE67" s="144"/>
      <c r="BF67" s="144"/>
      <c r="BG67" s="144"/>
      <c r="BH67" s="144"/>
      <c r="BI67" s="144"/>
      <c r="BJ67" s="144"/>
      <c r="BK67" s="144"/>
      <c r="BL67" s="144"/>
      <c r="BM67" s="144"/>
      <c r="BN67" s="144"/>
      <c r="BO67" s="145">
        <f>SUM(BD67:BN67)</f>
        <v>0</v>
      </c>
      <c r="BP67" s="144"/>
      <c r="BQ67" s="144"/>
      <c r="BR67" s="144"/>
      <c r="BS67" s="144"/>
      <c r="BT67" s="144"/>
      <c r="BU67" s="144"/>
      <c r="BV67" s="144"/>
      <c r="BW67" s="144"/>
      <c r="BX67" s="144"/>
      <c r="BY67" s="144"/>
      <c r="BZ67" s="144"/>
      <c r="CA67" s="145">
        <f>SUM(BP67:BZ67)</f>
        <v>0</v>
      </c>
      <c r="CB67" s="148"/>
      <c r="CC67" s="148"/>
      <c r="CD67" s="148"/>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4"/>
      <c r="DE67" s="144"/>
      <c r="DF67" s="144"/>
      <c r="DG67" s="144"/>
      <c r="DH67" s="144"/>
      <c r="DI67" s="144"/>
      <c r="DJ67" s="144"/>
      <c r="DK67" s="144"/>
      <c r="DL67" s="144"/>
      <c r="DM67" s="144"/>
      <c r="DN67" s="144"/>
      <c r="DO67" s="145">
        <f>SUM(DD67:DN67)</f>
        <v>0</v>
      </c>
      <c r="DP67" s="144"/>
      <c r="DQ67" s="144"/>
      <c r="DR67" s="144"/>
      <c r="DS67" s="144"/>
      <c r="DT67" s="144"/>
      <c r="DU67" s="144"/>
      <c r="DV67" s="144"/>
      <c r="DW67" s="144"/>
      <c r="DX67" s="144"/>
      <c r="DY67" s="144"/>
      <c r="DZ67" s="144"/>
      <c r="EA67" s="145">
        <f>SUM(DP67:DZ67)</f>
        <v>0</v>
      </c>
      <c r="EB67" s="144"/>
      <c r="EC67" s="144"/>
      <c r="ED67" s="144"/>
      <c r="EE67" s="144"/>
      <c r="EF67" s="144"/>
      <c r="EG67" s="144"/>
      <c r="EH67" s="144"/>
      <c r="EI67" s="144"/>
      <c r="EJ67" s="144"/>
      <c r="EK67" s="144"/>
      <c r="EL67" s="144"/>
      <c r="EM67" s="145">
        <f>SUM(EB67:EL67)</f>
        <v>0</v>
      </c>
      <c r="EN67" s="144"/>
      <c r="EO67" s="144"/>
      <c r="EP67" s="144"/>
      <c r="EQ67" s="144"/>
      <c r="ER67" s="144"/>
      <c r="ES67" s="144"/>
      <c r="ET67" s="144"/>
      <c r="EU67" s="144"/>
      <c r="EV67" s="144"/>
      <c r="EW67" s="144"/>
      <c r="EX67" s="144"/>
      <c r="EY67" s="145">
        <f>SUM(EN67:EX67)</f>
        <v>0</v>
      </c>
      <c r="EZ67" s="126">
        <f>SUM(AQ67,BC67,BO67,CA67,DO67,EA67,EM67,EY67)</f>
        <v>0</v>
      </c>
    </row>
    <row r="68" spans="2:157" ht="27" customHeight="1">
      <c r="B68" s="638" t="s">
        <v>1375</v>
      </c>
      <c r="C68" s="631"/>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30"/>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48"/>
      <c r="EI68" s="148"/>
      <c r="EJ68" s="148"/>
      <c r="EK68" s="148"/>
      <c r="EL68" s="148"/>
      <c r="EM68" s="148"/>
      <c r="EN68" s="148"/>
      <c r="EO68" s="148"/>
      <c r="EP68" s="148"/>
      <c r="EQ68" s="148"/>
      <c r="ER68" s="148"/>
      <c r="ES68" s="148"/>
      <c r="ET68" s="148"/>
      <c r="EU68" s="148"/>
      <c r="EV68" s="148"/>
      <c r="EW68" s="148"/>
      <c r="EX68" s="148"/>
      <c r="EY68" s="148"/>
      <c r="EZ68" s="148"/>
    </row>
    <row r="69" spans="2:157" ht="27" customHeight="1">
      <c r="B69" s="639" t="s">
        <v>1376</v>
      </c>
      <c r="C69" s="648" t="s">
        <v>1377</v>
      </c>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4"/>
      <c r="AG69" s="144"/>
      <c r="AH69" s="144"/>
      <c r="AI69" s="144"/>
      <c r="AJ69" s="144"/>
      <c r="AK69" s="144"/>
      <c r="AL69" s="144"/>
      <c r="AM69" s="144"/>
      <c r="AN69" s="144"/>
      <c r="AO69" s="144"/>
      <c r="AP69" s="144"/>
      <c r="AQ69" s="145">
        <f>SUM(AF69:AP69)</f>
        <v>0</v>
      </c>
      <c r="AR69" s="144"/>
      <c r="AS69" s="144"/>
      <c r="AT69" s="144"/>
      <c r="AU69" s="144"/>
      <c r="AV69" s="144"/>
      <c r="AW69" s="144"/>
      <c r="AX69" s="144"/>
      <c r="AY69" s="144"/>
      <c r="AZ69" s="144"/>
      <c r="BA69" s="144"/>
      <c r="BB69" s="144"/>
      <c r="BC69" s="145">
        <f>SUM(AR69:BB69)</f>
        <v>0</v>
      </c>
      <c r="BD69" s="144"/>
      <c r="BE69" s="144"/>
      <c r="BF69" s="144"/>
      <c r="BG69" s="144"/>
      <c r="BH69" s="144"/>
      <c r="BI69" s="144"/>
      <c r="BJ69" s="144"/>
      <c r="BK69" s="144"/>
      <c r="BL69" s="144"/>
      <c r="BM69" s="144"/>
      <c r="BN69" s="144"/>
      <c r="BO69" s="145">
        <f>SUM(BD69:BN69)</f>
        <v>0</v>
      </c>
      <c r="BP69" s="144"/>
      <c r="BQ69" s="144"/>
      <c r="BR69" s="144"/>
      <c r="BS69" s="144"/>
      <c r="BT69" s="144"/>
      <c r="BU69" s="144"/>
      <c r="BV69" s="144"/>
      <c r="BW69" s="144"/>
      <c r="BX69" s="144"/>
      <c r="BY69" s="144"/>
      <c r="BZ69" s="144"/>
      <c r="CA69" s="145">
        <f>SUM(BP69:BZ69)</f>
        <v>0</v>
      </c>
      <c r="CB69" s="148"/>
      <c r="CC69" s="148"/>
      <c r="CD69" s="148"/>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4"/>
      <c r="DE69" s="144"/>
      <c r="DF69" s="144"/>
      <c r="DG69" s="144"/>
      <c r="DH69" s="144"/>
      <c r="DI69" s="144"/>
      <c r="DJ69" s="144"/>
      <c r="DK69" s="144"/>
      <c r="DL69" s="144"/>
      <c r="DM69" s="144"/>
      <c r="DN69" s="144"/>
      <c r="DO69" s="145">
        <f>SUM(DD69:DN69)</f>
        <v>0</v>
      </c>
      <c r="DP69" s="144"/>
      <c r="DQ69" s="144"/>
      <c r="DR69" s="144"/>
      <c r="DS69" s="144"/>
      <c r="DT69" s="144"/>
      <c r="DU69" s="144"/>
      <c r="DV69" s="144"/>
      <c r="DW69" s="144"/>
      <c r="DX69" s="144"/>
      <c r="DY69" s="144"/>
      <c r="DZ69" s="144"/>
      <c r="EA69" s="145">
        <f>SUM(DP69:DZ69)</f>
        <v>0</v>
      </c>
      <c r="EB69" s="144"/>
      <c r="EC69" s="144"/>
      <c r="ED69" s="144"/>
      <c r="EE69" s="144"/>
      <c r="EF69" s="144"/>
      <c r="EG69" s="144"/>
      <c r="EH69" s="144"/>
      <c r="EI69" s="144"/>
      <c r="EJ69" s="144"/>
      <c r="EK69" s="144"/>
      <c r="EL69" s="144"/>
      <c r="EM69" s="145">
        <f>SUM(EB69:EL69)</f>
        <v>0</v>
      </c>
      <c r="EN69" s="144"/>
      <c r="EO69" s="144"/>
      <c r="EP69" s="144"/>
      <c r="EQ69" s="144"/>
      <c r="ER69" s="144"/>
      <c r="ES69" s="144"/>
      <c r="ET69" s="144"/>
      <c r="EU69" s="144"/>
      <c r="EV69" s="144"/>
      <c r="EW69" s="144"/>
      <c r="EX69" s="144"/>
      <c r="EY69" s="145">
        <f>SUM(EN69:EX69)</f>
        <v>0</v>
      </c>
      <c r="EZ69" s="126">
        <f>SUM(AQ69,BC69,BO69,CA69,DO69,EA69,EM69,EY69)</f>
        <v>0</v>
      </c>
    </row>
    <row r="70" spans="2:157" ht="27" customHeight="1">
      <c r="B70" s="639" t="s">
        <v>1378</v>
      </c>
      <c r="C70" s="648" t="s">
        <v>1379</v>
      </c>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4"/>
      <c r="AG70" s="144"/>
      <c r="AH70" s="144"/>
      <c r="AI70" s="144"/>
      <c r="AJ70" s="144"/>
      <c r="AK70" s="144"/>
      <c r="AL70" s="144"/>
      <c r="AM70" s="144"/>
      <c r="AN70" s="144"/>
      <c r="AO70" s="144"/>
      <c r="AP70" s="144"/>
      <c r="AQ70" s="145">
        <f>SUM(AF70:AP70)</f>
        <v>0</v>
      </c>
      <c r="AR70" s="144"/>
      <c r="AS70" s="144"/>
      <c r="AT70" s="144"/>
      <c r="AU70" s="144"/>
      <c r="AV70" s="144"/>
      <c r="AW70" s="144"/>
      <c r="AX70" s="144"/>
      <c r="AY70" s="144"/>
      <c r="AZ70" s="144"/>
      <c r="BA70" s="144"/>
      <c r="BB70" s="144"/>
      <c r="BC70" s="145">
        <f>SUM(AR70:BB70)</f>
        <v>0</v>
      </c>
      <c r="BD70" s="144"/>
      <c r="BE70" s="144"/>
      <c r="BF70" s="144"/>
      <c r="BG70" s="144"/>
      <c r="BH70" s="144"/>
      <c r="BI70" s="144"/>
      <c r="BJ70" s="144"/>
      <c r="BK70" s="144"/>
      <c r="BL70" s="144"/>
      <c r="BM70" s="144"/>
      <c r="BN70" s="144"/>
      <c r="BO70" s="145">
        <f>SUM(BD70:BN70)</f>
        <v>0</v>
      </c>
      <c r="BP70" s="144"/>
      <c r="BQ70" s="144"/>
      <c r="BR70" s="144"/>
      <c r="BS70" s="144"/>
      <c r="BT70" s="144"/>
      <c r="BU70" s="144"/>
      <c r="BV70" s="144"/>
      <c r="BW70" s="144"/>
      <c r="BX70" s="144"/>
      <c r="BY70" s="144"/>
      <c r="BZ70" s="144"/>
      <c r="CA70" s="145">
        <f>SUM(BP70:BZ70)</f>
        <v>0</v>
      </c>
      <c r="CB70" s="148"/>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4"/>
      <c r="DE70" s="144"/>
      <c r="DF70" s="144"/>
      <c r="DG70" s="144"/>
      <c r="DH70" s="144"/>
      <c r="DI70" s="144"/>
      <c r="DJ70" s="144"/>
      <c r="DK70" s="144"/>
      <c r="DL70" s="144"/>
      <c r="DM70" s="144"/>
      <c r="DN70" s="144"/>
      <c r="DO70" s="145">
        <f>SUM(DD70:DN70)</f>
        <v>0</v>
      </c>
      <c r="DP70" s="144"/>
      <c r="DQ70" s="144"/>
      <c r="DR70" s="144"/>
      <c r="DS70" s="144"/>
      <c r="DT70" s="144"/>
      <c r="DU70" s="144"/>
      <c r="DV70" s="144"/>
      <c r="DW70" s="144"/>
      <c r="DX70" s="144"/>
      <c r="DY70" s="144"/>
      <c r="DZ70" s="144"/>
      <c r="EA70" s="145">
        <f>SUM(DP70:DZ70)</f>
        <v>0</v>
      </c>
      <c r="EB70" s="144"/>
      <c r="EC70" s="144"/>
      <c r="ED70" s="144"/>
      <c r="EE70" s="144"/>
      <c r="EF70" s="144"/>
      <c r="EG70" s="144"/>
      <c r="EH70" s="144"/>
      <c r="EI70" s="144"/>
      <c r="EJ70" s="144"/>
      <c r="EK70" s="144"/>
      <c r="EL70" s="144"/>
      <c r="EM70" s="145">
        <f>SUM(EB70:EL70)</f>
        <v>0</v>
      </c>
      <c r="EN70" s="144"/>
      <c r="EO70" s="144"/>
      <c r="EP70" s="144"/>
      <c r="EQ70" s="144"/>
      <c r="ER70" s="144"/>
      <c r="ES70" s="144"/>
      <c r="ET70" s="144"/>
      <c r="EU70" s="144"/>
      <c r="EV70" s="144"/>
      <c r="EW70" s="144"/>
      <c r="EX70" s="144"/>
      <c r="EY70" s="145">
        <f>SUM(EN70:EX70)</f>
        <v>0</v>
      </c>
      <c r="EZ70" s="126">
        <f>SUM(AQ70,BC70,BO70,CA70,DO70,EA70,EM70,EY70)</f>
        <v>0</v>
      </c>
    </row>
    <row r="71" spans="2:157" ht="27" customHeight="1">
      <c r="B71" s="639" t="s">
        <v>1380</v>
      </c>
      <c r="C71" s="648" t="s">
        <v>1381</v>
      </c>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4"/>
      <c r="AG71" s="144"/>
      <c r="AH71" s="144"/>
      <c r="AI71" s="144"/>
      <c r="AJ71" s="144"/>
      <c r="AK71" s="144"/>
      <c r="AL71" s="144"/>
      <c r="AM71" s="144"/>
      <c r="AN71" s="144"/>
      <c r="AO71" s="144"/>
      <c r="AP71" s="144"/>
      <c r="AQ71" s="145">
        <f>SUM(AF71:AP71)</f>
        <v>0</v>
      </c>
      <c r="AR71" s="144"/>
      <c r="AS71" s="144"/>
      <c r="AT71" s="144"/>
      <c r="AU71" s="144"/>
      <c r="AV71" s="144"/>
      <c r="AW71" s="144"/>
      <c r="AX71" s="144"/>
      <c r="AY71" s="144"/>
      <c r="AZ71" s="144"/>
      <c r="BA71" s="144"/>
      <c r="BB71" s="144"/>
      <c r="BC71" s="145">
        <f>SUM(AR71:BB71)</f>
        <v>0</v>
      </c>
      <c r="BD71" s="144"/>
      <c r="BE71" s="144"/>
      <c r="BF71" s="144"/>
      <c r="BG71" s="144"/>
      <c r="BH71" s="144"/>
      <c r="BI71" s="144"/>
      <c r="BJ71" s="144"/>
      <c r="BK71" s="144"/>
      <c r="BL71" s="144"/>
      <c r="BM71" s="144"/>
      <c r="BN71" s="144"/>
      <c r="BO71" s="145">
        <f>SUM(BD71:BN71)</f>
        <v>0</v>
      </c>
      <c r="BP71" s="144"/>
      <c r="BQ71" s="144"/>
      <c r="BR71" s="144"/>
      <c r="BS71" s="144"/>
      <c r="BT71" s="144"/>
      <c r="BU71" s="144"/>
      <c r="BV71" s="144"/>
      <c r="BW71" s="144"/>
      <c r="BX71" s="144"/>
      <c r="BY71" s="144"/>
      <c r="BZ71" s="144"/>
      <c r="CA71" s="145">
        <f>SUM(BP71:BZ71)</f>
        <v>0</v>
      </c>
      <c r="CB71" s="148"/>
      <c r="CC71" s="148"/>
      <c r="CD71" s="148"/>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4"/>
      <c r="DE71" s="144"/>
      <c r="DF71" s="144"/>
      <c r="DG71" s="144"/>
      <c r="DH71" s="144"/>
      <c r="DI71" s="144"/>
      <c r="DJ71" s="144"/>
      <c r="DK71" s="144"/>
      <c r="DL71" s="144"/>
      <c r="DM71" s="144"/>
      <c r="DN71" s="144"/>
      <c r="DO71" s="145">
        <f>SUM(DD71:DN71)</f>
        <v>0</v>
      </c>
      <c r="DP71" s="144"/>
      <c r="DQ71" s="144"/>
      <c r="DR71" s="144"/>
      <c r="DS71" s="144"/>
      <c r="DT71" s="144"/>
      <c r="DU71" s="144"/>
      <c r="DV71" s="144"/>
      <c r="DW71" s="144"/>
      <c r="DX71" s="144"/>
      <c r="DY71" s="144"/>
      <c r="DZ71" s="144"/>
      <c r="EA71" s="145">
        <f>SUM(DP71:DZ71)</f>
        <v>0</v>
      </c>
      <c r="EB71" s="144"/>
      <c r="EC71" s="144"/>
      <c r="ED71" s="144"/>
      <c r="EE71" s="144"/>
      <c r="EF71" s="144"/>
      <c r="EG71" s="144"/>
      <c r="EH71" s="144"/>
      <c r="EI71" s="144"/>
      <c r="EJ71" s="144"/>
      <c r="EK71" s="144"/>
      <c r="EL71" s="144"/>
      <c r="EM71" s="145">
        <f>SUM(EB71:EL71)</f>
        <v>0</v>
      </c>
      <c r="EN71" s="144"/>
      <c r="EO71" s="144"/>
      <c r="EP71" s="144"/>
      <c r="EQ71" s="144"/>
      <c r="ER71" s="144"/>
      <c r="ES71" s="144"/>
      <c r="ET71" s="144"/>
      <c r="EU71" s="144"/>
      <c r="EV71" s="144"/>
      <c r="EW71" s="144"/>
      <c r="EX71" s="144"/>
      <c r="EY71" s="145">
        <f>SUM(EN71:EX71)</f>
        <v>0</v>
      </c>
      <c r="EZ71" s="126">
        <f>SUM(AQ71,BC71,BO71,CA71,DO71,EA71,EM71,EY71)</f>
        <v>0</v>
      </c>
    </row>
    <row r="72" spans="2:157" ht="27" customHeight="1">
      <c r="B72" s="639" t="s">
        <v>1382</v>
      </c>
      <c r="C72" s="648" t="s">
        <v>1383</v>
      </c>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4"/>
      <c r="AG72" s="144"/>
      <c r="AH72" s="144"/>
      <c r="AI72" s="144"/>
      <c r="AJ72" s="144"/>
      <c r="AK72" s="144"/>
      <c r="AL72" s="144"/>
      <c r="AM72" s="144"/>
      <c r="AN72" s="144"/>
      <c r="AO72" s="144"/>
      <c r="AP72" s="144"/>
      <c r="AQ72" s="145">
        <f>SUM(AF72:AP72)</f>
        <v>0</v>
      </c>
      <c r="AR72" s="144"/>
      <c r="AS72" s="144"/>
      <c r="AT72" s="144"/>
      <c r="AU72" s="144"/>
      <c r="AV72" s="144"/>
      <c r="AW72" s="144"/>
      <c r="AX72" s="144"/>
      <c r="AY72" s="144"/>
      <c r="AZ72" s="144"/>
      <c r="BA72" s="144"/>
      <c r="BB72" s="144"/>
      <c r="BC72" s="145">
        <f>SUM(AR72:BB72)</f>
        <v>0</v>
      </c>
      <c r="BD72" s="144"/>
      <c r="BE72" s="144"/>
      <c r="BF72" s="144"/>
      <c r="BG72" s="144"/>
      <c r="BH72" s="144"/>
      <c r="BI72" s="144"/>
      <c r="BJ72" s="144"/>
      <c r="BK72" s="144"/>
      <c r="BL72" s="144"/>
      <c r="BM72" s="144"/>
      <c r="BN72" s="144"/>
      <c r="BO72" s="145">
        <f>SUM(BD72:BN72)</f>
        <v>0</v>
      </c>
      <c r="BP72" s="144"/>
      <c r="BQ72" s="144"/>
      <c r="BR72" s="144"/>
      <c r="BS72" s="144"/>
      <c r="BT72" s="144"/>
      <c r="BU72" s="144"/>
      <c r="BV72" s="144"/>
      <c r="BW72" s="144"/>
      <c r="BX72" s="144"/>
      <c r="BY72" s="144"/>
      <c r="BZ72" s="144"/>
      <c r="CA72" s="145">
        <f>SUM(BP72:BZ72)</f>
        <v>0</v>
      </c>
      <c r="CB72" s="148"/>
      <c r="CC72" s="148"/>
      <c r="CD72" s="148"/>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4"/>
      <c r="DE72" s="144"/>
      <c r="DF72" s="144"/>
      <c r="DG72" s="144"/>
      <c r="DH72" s="144"/>
      <c r="DI72" s="144"/>
      <c r="DJ72" s="144"/>
      <c r="DK72" s="144"/>
      <c r="DL72" s="144"/>
      <c r="DM72" s="144"/>
      <c r="DN72" s="144"/>
      <c r="DO72" s="145">
        <f>SUM(DD72:DN72)</f>
        <v>0</v>
      </c>
      <c r="DP72" s="144"/>
      <c r="DQ72" s="144"/>
      <c r="DR72" s="144"/>
      <c r="DS72" s="144"/>
      <c r="DT72" s="144"/>
      <c r="DU72" s="144"/>
      <c r="DV72" s="144"/>
      <c r="DW72" s="144"/>
      <c r="DX72" s="144"/>
      <c r="DY72" s="144"/>
      <c r="DZ72" s="144"/>
      <c r="EA72" s="145">
        <f>SUM(DP72:DZ72)</f>
        <v>0</v>
      </c>
      <c r="EB72" s="144"/>
      <c r="EC72" s="144"/>
      <c r="ED72" s="144"/>
      <c r="EE72" s="144"/>
      <c r="EF72" s="144"/>
      <c r="EG72" s="144"/>
      <c r="EH72" s="144"/>
      <c r="EI72" s="144"/>
      <c r="EJ72" s="144"/>
      <c r="EK72" s="144"/>
      <c r="EL72" s="144"/>
      <c r="EM72" s="145">
        <f>SUM(EB72:EL72)</f>
        <v>0</v>
      </c>
      <c r="EN72" s="144"/>
      <c r="EO72" s="144"/>
      <c r="EP72" s="144"/>
      <c r="EQ72" s="144"/>
      <c r="ER72" s="144"/>
      <c r="ES72" s="144"/>
      <c r="ET72" s="144"/>
      <c r="EU72" s="144"/>
      <c r="EV72" s="144"/>
      <c r="EW72" s="144"/>
      <c r="EX72" s="144"/>
      <c r="EY72" s="145">
        <f>SUM(EN72:EX72)</f>
        <v>0</v>
      </c>
      <c r="EZ72" s="126">
        <f>SUM(AQ72,BC72,BO72,CA72,DO72,EA72,EM72,EY72)</f>
        <v>0</v>
      </c>
    </row>
    <row r="73" spans="2:157" ht="14.65" customHeight="1"/>
    <row r="74" spans="2:157" ht="14.65" customHeight="1">
      <c r="B74" s="105" t="s">
        <v>1384</v>
      </c>
      <c r="D74" s="105"/>
      <c r="AH74" s="111"/>
      <c r="AI74" s="111"/>
      <c r="AJ74" s="111"/>
      <c r="AK74" s="111"/>
      <c r="AL74" s="111"/>
      <c r="AM74" s="111"/>
      <c r="AN74" s="111"/>
      <c r="AO74" s="111"/>
      <c r="AP74" s="111"/>
      <c r="AQ74" s="111"/>
      <c r="AS74" s="111"/>
      <c r="AT74" s="111"/>
      <c r="AU74" s="111"/>
      <c r="AV74" s="111"/>
      <c r="AW74" s="111"/>
      <c r="AX74" s="111"/>
      <c r="AY74" s="111"/>
      <c r="AZ74" s="111"/>
      <c r="BA74" s="111"/>
      <c r="BB74" s="111"/>
      <c r="BC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11"/>
      <c r="EN74" s="111"/>
      <c r="EO74" s="111"/>
      <c r="EP74" s="111"/>
      <c r="EQ74" s="111"/>
      <c r="ER74" s="111"/>
      <c r="ES74" s="111"/>
      <c r="ET74" s="111"/>
      <c r="EU74" s="111"/>
      <c r="EV74" s="111"/>
      <c r="EW74" s="111"/>
      <c r="EX74" s="111"/>
      <c r="EY74" s="111"/>
      <c r="EZ74" s="111"/>
    </row>
    <row r="75" spans="2:157" ht="14.65" customHeight="1">
      <c r="B75" s="649" t="s">
        <v>1385</v>
      </c>
      <c r="C75" s="649" t="s">
        <v>256</v>
      </c>
      <c r="D75" s="105"/>
      <c r="AF75" s="649" t="s">
        <v>1399</v>
      </c>
      <c r="AG75" s="649" t="s">
        <v>1400</v>
      </c>
      <c r="AH75" s="649" t="s">
        <v>1401</v>
      </c>
      <c r="AI75" s="649" t="s">
        <v>1402</v>
      </c>
      <c r="AJ75" s="649" t="s">
        <v>1403</v>
      </c>
      <c r="AK75" s="649" t="s">
        <v>1404</v>
      </c>
      <c r="AL75" s="649" t="s">
        <v>1405</v>
      </c>
      <c r="AM75" s="649" t="s">
        <v>1406</v>
      </c>
      <c r="AN75" s="649" t="s">
        <v>1407</v>
      </c>
      <c r="AO75" s="649" t="s">
        <v>1408</v>
      </c>
      <c r="AP75" s="649" t="s">
        <v>1409</v>
      </c>
      <c r="AQ75" s="105"/>
      <c r="AR75" s="649" t="s">
        <v>1410</v>
      </c>
      <c r="AS75" s="649" t="s">
        <v>1411</v>
      </c>
      <c r="AT75" s="649" t="s">
        <v>1412</v>
      </c>
      <c r="AU75" s="105"/>
      <c r="AV75" s="105"/>
      <c r="AW75" s="649" t="s">
        <v>1413</v>
      </c>
      <c r="AX75" s="649" t="s">
        <v>1414</v>
      </c>
      <c r="AY75" s="649" t="s">
        <v>1415</v>
      </c>
      <c r="AZ75" s="649" t="s">
        <v>1416</v>
      </c>
      <c r="BA75" s="649" t="s">
        <v>1417</v>
      </c>
      <c r="BB75" s="649" t="s">
        <v>1418</v>
      </c>
      <c r="BC75" s="105"/>
      <c r="BD75" s="649" t="s">
        <v>1480</v>
      </c>
      <c r="BE75" s="649" t="s">
        <v>1481</v>
      </c>
      <c r="BF75" s="649" t="s">
        <v>1482</v>
      </c>
      <c r="BG75" s="649" t="s">
        <v>1483</v>
      </c>
      <c r="BH75" s="649" t="s">
        <v>1484</v>
      </c>
      <c r="BI75" s="649" t="s">
        <v>1485</v>
      </c>
      <c r="BJ75" s="649" t="s">
        <v>1486</v>
      </c>
      <c r="BK75" s="649" t="s">
        <v>1487</v>
      </c>
      <c r="BL75" s="649" t="s">
        <v>1488</v>
      </c>
      <c r="BM75" s="649" t="s">
        <v>1489</v>
      </c>
      <c r="BN75" s="649" t="s">
        <v>1490</v>
      </c>
      <c r="BO75" s="105" t="s">
        <v>168</v>
      </c>
      <c r="BP75" s="649" t="s">
        <v>1491</v>
      </c>
      <c r="BQ75" s="649" t="s">
        <v>1492</v>
      </c>
      <c r="BR75" s="649" t="s">
        <v>1493</v>
      </c>
      <c r="BS75" s="105" t="s">
        <v>168</v>
      </c>
      <c r="BT75" s="105" t="s">
        <v>168</v>
      </c>
      <c r="BU75" s="649" t="s">
        <v>1494</v>
      </c>
      <c r="BV75" s="649" t="s">
        <v>1495</v>
      </c>
      <c r="BW75" s="649" t="s">
        <v>1496</v>
      </c>
      <c r="BX75" s="649" t="s">
        <v>1497</v>
      </c>
      <c r="BY75" s="649" t="s">
        <v>1498</v>
      </c>
      <c r="BZ75" s="649" t="s">
        <v>1499</v>
      </c>
      <c r="CA75" s="105"/>
      <c r="CB75" s="105"/>
      <c r="CC75" s="105"/>
      <c r="CD75" s="105"/>
      <c r="CE75" s="105"/>
      <c r="CF75" s="105"/>
      <c r="CG75" s="105"/>
      <c r="CH75" s="105"/>
      <c r="CI75" s="105"/>
      <c r="CJ75" s="105"/>
      <c r="CK75" s="105"/>
      <c r="CL75" s="105"/>
      <c r="CM75" s="105"/>
      <c r="CN75" s="105"/>
      <c r="CO75" s="105"/>
      <c r="CP75" s="105"/>
      <c r="CQ75" s="105"/>
      <c r="CR75" s="105"/>
      <c r="CS75" s="105"/>
      <c r="CT75" s="105"/>
      <c r="CU75" s="105"/>
      <c r="CV75" s="105"/>
      <c r="CW75" s="105"/>
      <c r="CX75" s="105"/>
      <c r="CY75" s="105"/>
      <c r="CZ75" s="105"/>
      <c r="DA75" s="105"/>
      <c r="DB75" s="105"/>
      <c r="DC75" s="105"/>
      <c r="DD75" s="649" t="s">
        <v>1432</v>
      </c>
      <c r="DE75" s="649" t="s">
        <v>1433</v>
      </c>
      <c r="DF75" s="649" t="s">
        <v>1434</v>
      </c>
      <c r="DG75" s="649" t="s">
        <v>1435</v>
      </c>
      <c r="DH75" s="649" t="s">
        <v>1436</v>
      </c>
      <c r="DI75" s="649" t="s">
        <v>1437</v>
      </c>
      <c r="DJ75" s="649" t="s">
        <v>1438</v>
      </c>
      <c r="DK75" s="649" t="s">
        <v>1439</v>
      </c>
      <c r="DL75" s="649" t="s">
        <v>1440</v>
      </c>
      <c r="DM75" s="649" t="s">
        <v>1441</v>
      </c>
      <c r="DN75" s="649" t="s">
        <v>1442</v>
      </c>
      <c r="DO75" s="105" t="s">
        <v>168</v>
      </c>
      <c r="DP75" s="649" t="s">
        <v>1443</v>
      </c>
      <c r="DQ75" s="649" t="s">
        <v>1444</v>
      </c>
      <c r="DR75" s="649" t="s">
        <v>1445</v>
      </c>
      <c r="DS75" s="105" t="s">
        <v>168</v>
      </c>
      <c r="DT75" s="105" t="s">
        <v>168</v>
      </c>
      <c r="DU75" s="649" t="s">
        <v>1446</v>
      </c>
      <c r="DV75" s="649" t="s">
        <v>1447</v>
      </c>
      <c r="DW75" s="649" t="s">
        <v>1448</v>
      </c>
      <c r="DX75" s="649" t="s">
        <v>1449</v>
      </c>
      <c r="DY75" s="649" t="s">
        <v>1450</v>
      </c>
      <c r="DZ75" s="649" t="s">
        <v>1451</v>
      </c>
      <c r="EA75" s="105"/>
      <c r="EB75" s="649" t="s">
        <v>1500</v>
      </c>
      <c r="EC75" s="649" t="s">
        <v>1501</v>
      </c>
      <c r="ED75" s="649" t="s">
        <v>1502</v>
      </c>
      <c r="EE75" s="649" t="s">
        <v>1503</v>
      </c>
      <c r="EF75" s="649" t="s">
        <v>1504</v>
      </c>
      <c r="EG75" s="649" t="s">
        <v>1505</v>
      </c>
      <c r="EH75" s="649" t="s">
        <v>1506</v>
      </c>
      <c r="EI75" s="649" t="s">
        <v>1507</v>
      </c>
      <c r="EJ75" s="649" t="s">
        <v>1508</v>
      </c>
      <c r="EK75" s="649" t="s">
        <v>1509</v>
      </c>
      <c r="EL75" s="649" t="s">
        <v>1510</v>
      </c>
      <c r="EM75" s="105"/>
      <c r="EN75" s="649" t="s">
        <v>1511</v>
      </c>
      <c r="EO75" s="649" t="s">
        <v>1512</v>
      </c>
      <c r="EP75" s="649" t="s">
        <v>1513</v>
      </c>
      <c r="EQ75" s="105"/>
      <c r="ER75" s="105"/>
      <c r="ES75" s="649" t="s">
        <v>1514</v>
      </c>
      <c r="ET75" s="649" t="s">
        <v>1515</v>
      </c>
      <c r="EU75" s="649" t="s">
        <v>1516</v>
      </c>
      <c r="EV75" s="649" t="s">
        <v>1517</v>
      </c>
      <c r="EW75" s="649" t="s">
        <v>1518</v>
      </c>
      <c r="EX75" s="649" t="s">
        <v>1519</v>
      </c>
    </row>
    <row r="76" spans="2:157" ht="14.65" customHeight="1">
      <c r="B76" s="649" t="s">
        <v>1452</v>
      </c>
      <c r="C76" s="136" t="str">
        <f ca="1">IF(COUNTIF(D76:EZ76,"Commentary Required")&gt;0,"Commentary Required","OK")</f>
        <v>OK</v>
      </c>
      <c r="D76" s="168"/>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36" t="str" cm="1">
        <f t="array" aca="1" ref="AF76" ca="1">IF(OR(IFERROR(C5="Quarterly",FALSE),SUM(AF17,AF31)=0),"N/A",IF(ISERROR(INDIRECT("B.G.TR.1."&amp;AF$75&amp;"!T97")&amp;INDIRECT("B.G.TR.2."&amp;AF$75&amp;"!T97")),"Commentary Required","OK"))</f>
        <v>N/A</v>
      </c>
      <c r="AG76" s="136" t="str" cm="1">
        <f t="array" aca="1" ref="AG76" ca="1">IF(OR(IFERROR(C5="Quarterly",FALSE),SUM(AG17,AG31)=0),"N/A",IF(ISERROR(INDIRECT("B.G.TR.1."&amp;AG$75&amp;"!T97")&amp;INDIRECT("B.G.TR.2."&amp;AG$75&amp;"!T97")),"Commentary Required","OK"))</f>
        <v>N/A</v>
      </c>
      <c r="AH76" s="136" t="str" cm="1">
        <f t="array" aca="1" ref="AH76" ca="1">IF(OR(IFERROR(C5="Quarterly",FALSE),SUM(AH17,AH31)=0),"N/A",IF(ISERROR(INDIRECT("B.G.TR.1."&amp;AH$75&amp;"!T97")&amp;INDIRECT("B.G.TR.2."&amp;AH$75&amp;"!T97")),"Commentary Required","OK"))</f>
        <v>N/A</v>
      </c>
      <c r="AI76" s="136" t="str" cm="1">
        <f t="array" aca="1" ref="AI76" ca="1">IF(OR(IFERROR(C5="Quarterly",FALSE),SUM(AI17,AI31)=0),"N/A",IF(ISERROR(INDIRECT("B.G.TR.1."&amp;AI$75&amp;"!T97")&amp;INDIRECT("B.G.TR.2."&amp;AI$75&amp;"!T97")),"Commentary Required","OK"))</f>
        <v>N/A</v>
      </c>
      <c r="AJ76" s="136" t="str" cm="1">
        <f t="array" aca="1" ref="AJ76" ca="1">IF(OR(IFERROR(C5="Quarterly",FALSE),SUM(AJ17,AJ31)=0),"N/A",IF(ISERROR(INDIRECT("B.G.TR.1."&amp;AJ$75&amp;"!T97")&amp;INDIRECT("B.G.TR.2."&amp;AJ$75&amp;"!T97")),"Commentary Required","OK"))</f>
        <v>N/A</v>
      </c>
      <c r="AK76" s="136" t="str" cm="1">
        <f t="array" aca="1" ref="AK76" ca="1">IF(OR(IFERROR(C5="Quarterly",FALSE),SUM(AK17,AK31)=0),"N/A",IF(ISERROR(INDIRECT("B.G.TR.1."&amp;AK$75&amp;"!T97")&amp;INDIRECT("B.G.TR.2."&amp;AK$75&amp;"!T97")),"Commentary Required","OK"))</f>
        <v>N/A</v>
      </c>
      <c r="AL76" s="136" t="str" cm="1">
        <f t="array" aca="1" ref="AL76" ca="1">IF(OR(IFERROR(C5="Quarterly",FALSE),SUM(AL17,AL31)=0),"N/A",IF(ISERROR(INDIRECT("B.G.TR.1."&amp;AL$75&amp;"!T97")&amp;INDIRECT("B.G.TR.2."&amp;AL$75&amp;"!T97")),"Commentary Required","OK"))</f>
        <v>N/A</v>
      </c>
      <c r="AM76" s="136" t="str" cm="1">
        <f t="array" aca="1" ref="AM76" ca="1">IF(OR(IFERROR(C5="Quarterly",FALSE),SUM(AM17,AM31)=0),"N/A",IF(ISERROR(INDIRECT("B.G.TR.1."&amp;AM$75&amp;"!T97")&amp;INDIRECT("B.G.TR.2."&amp;AM$75&amp;"!T97")),"Commentary Required","OK"))</f>
        <v>N/A</v>
      </c>
      <c r="AN76" s="136" t="str" cm="1">
        <f t="array" aca="1" ref="AN76" ca="1">IF(OR(IFERROR(C5="Quarterly",FALSE),SUM(AN17,AN31)=0),"N/A",IF(ISERROR(INDIRECT("B.G.TR.1."&amp;AN$75&amp;"!T97")&amp;INDIRECT("B.G.TR.2."&amp;AN$75&amp;"!T97")),"Commentary Required","OK"))</f>
        <v>N/A</v>
      </c>
      <c r="AO76" s="136" t="str" cm="1">
        <f t="array" aca="1" ref="AO76" ca="1">IF(OR(IFERROR(C5="Quarterly",FALSE),SUM(AO17,AO31)=0),"N/A",IF(ISERROR(INDIRECT("B.G.TR.1."&amp;AO$75&amp;"!T97")&amp;INDIRECT("B.G.TR.2."&amp;AO$75&amp;"!T97")),"Commentary Required","OK"))</f>
        <v>N/A</v>
      </c>
      <c r="AP76" s="136" t="str" cm="1">
        <f t="array" aca="1" ref="AP76" ca="1">IF(OR(IFERROR(C5="Quarterly",FALSE),SUM(AP17,AP31)=0),"N/A",IF(ISERROR(INDIRECT("B.G.TR.1."&amp;AP$75&amp;"!T97")&amp;INDIRECT("B.G.TR.2."&amp;AP$75&amp;"!T97")),"Commentary Required","OK"))</f>
        <v>N/A</v>
      </c>
      <c r="AQ76" s="168"/>
      <c r="AR76" s="136" t="str" cm="1">
        <f t="array" aca="1" ref="AR76" ca="1">IF(OR(IFERROR(C5="Quarterly",FALSE),SUM(AR17,AR31)=0),"N/A",IF(ISERROR(INDIRECT("B.G.TR.1."&amp;AR$75&amp;"!T97")&amp;INDIRECT("B.G.TR.2."&amp;AR$75&amp;"!T97")),"Commentary Required","OK"))</f>
        <v>N/A</v>
      </c>
      <c r="AS76" s="136" t="str" cm="1">
        <f t="array" aca="1" ref="AS76" ca="1">IF(OR(IFERROR(C5="Quarterly",FALSE),SUM(AS17,AS31)=0),"N/A",IF(ISERROR(INDIRECT("B.G.TR.1."&amp;AS$75&amp;"!T97")&amp;INDIRECT("B.G.TR.2."&amp;AS$75&amp;"!T97")),"Commentary Required","OK"))</f>
        <v>N/A</v>
      </c>
      <c r="AT76" s="136" t="str" cm="1">
        <f t="array" aca="1" ref="AT76" ca="1">IF(OR(IFERROR(C5="Quarterly",FALSE),SUM(AT17:AV17,AT31:AV31)=0),"N/A",IF(ISERROR(INDIRECT("B.G.TR.1."&amp;AT$75&amp;"!T97")&amp;INDIRECT("B.G.TR.2."&amp;AT$75&amp;"!T97")),"Commentary Required","OK"))</f>
        <v>N/A</v>
      </c>
      <c r="AU76" s="168"/>
      <c r="AV76" s="168"/>
      <c r="AW76" s="136" t="str" cm="1">
        <f t="array" aca="1" ref="AW76" ca="1">IF(OR(IFERROR(C5="Quarterly",FALSE),SUM(AW17,AW31)=0),"N/A",IF(ISERROR(INDIRECT("B.G.TR.1."&amp;AW$75&amp;"!T97")&amp;INDIRECT("B.G.TR.2."&amp;AW$75&amp;"!T97")),"Commentary Required","OK"))</f>
        <v>N/A</v>
      </c>
      <c r="AX76" s="136" t="str" cm="1">
        <f t="array" aca="1" ref="AX76" ca="1">IF(OR(IFERROR(C5="Quarterly",FALSE),SUM(AX17,AX31)=0),"N/A",IF(ISERROR(INDIRECT("B.G.TR.1."&amp;AX$75&amp;"!T97")&amp;INDIRECT("B.G.TR.2."&amp;AX$75&amp;"!T97")),"Commentary Required","OK"))</f>
        <v>N/A</v>
      </c>
      <c r="AY76" s="136" t="str" cm="1">
        <f t="array" aca="1" ref="AY76" ca="1">IF(OR(IFERROR(C5="Quarterly",FALSE),SUM(AY17,AY31)=0),"N/A",IF(ISERROR(INDIRECT("B.G.TR.1."&amp;AY$75&amp;"!T97")&amp;INDIRECT("B.G.TR.2."&amp;AY$75&amp;"!T97")),"Commentary Required","OK"))</f>
        <v>N/A</v>
      </c>
      <c r="AZ76" s="136" t="str" cm="1">
        <f t="array" aca="1" ref="AZ76" ca="1">IF(OR(IFERROR(C5="Quarterly",FALSE),SUM(AZ17,AZ31)=0),"N/A",IF(ISERROR(INDIRECT("B.G.TR.1."&amp;AZ$75&amp;"!T97")&amp;INDIRECT("B.G.TR.2."&amp;AZ$75&amp;"!T97")),"Commentary Required","OK"))</f>
        <v>N/A</v>
      </c>
      <c r="BA76" s="136" t="str" cm="1">
        <f t="array" aca="1" ref="BA76" ca="1">IF(OR(IFERROR(C5="Quarterly",FALSE),SUM(BA17,BA31)=0),"N/A",IF(ISERROR(INDIRECT("B.G.TR.1."&amp;BA$75&amp;"!T97")&amp;INDIRECT("B.G.TR.2."&amp;BA$75&amp;"!T97")),"Commentary Required","OK"))</f>
        <v>N/A</v>
      </c>
      <c r="BB76" s="136" t="str" cm="1">
        <f t="array" aca="1" ref="BB76" ca="1">IF(OR(IFERROR(C5="Quarterly",FALSE),SUM(BB17,BB31)=0),"N/A",IF(ISERROR(INDIRECT("B.G.TR.1."&amp;BB$75&amp;"!T97")&amp;INDIRECT("B.G.TR.2."&amp;BB$75&amp;"!T97")),"Commentary Required","OK"))</f>
        <v>N/A</v>
      </c>
      <c r="BC76" s="168"/>
      <c r="BD76" s="136" t="str" cm="1">
        <f t="array" aca="1" ref="BD76" ca="1">IF(OR(IFERROR(C5="Quarterly",FALSE),SUM(BD17,BD31)=0),"N/A",IF(ISERROR(INDIRECT("B.G.TR.1."&amp;BD$75&amp;"!T97")&amp;INDIRECT("B.G.TR.2."&amp;BD$75&amp;"!T97")),"Commentary Required","OK"))</f>
        <v>N/A</v>
      </c>
      <c r="BE76" s="136" t="str" cm="1">
        <f t="array" aca="1" ref="BE76" ca="1">IF(OR(IFERROR(C5="Quarterly",FALSE),SUM(BE17,BE31)=0),"N/A",IF(ISERROR(INDIRECT("B.G.TR.1."&amp;BE$75&amp;"!T97")&amp;INDIRECT("B.G.TR.2."&amp;BE$75&amp;"!T97")),"Commentary Required","OK"))</f>
        <v>N/A</v>
      </c>
      <c r="BF76" s="136" t="str" cm="1">
        <f t="array" aca="1" ref="BF76" ca="1">IF(OR(IFERROR(C5="Quarterly",FALSE),SUM(BF17,BF31)=0),"N/A",IF(ISERROR(INDIRECT("B.G.TR.1."&amp;BF$75&amp;"!T97")&amp;INDIRECT("B.G.TR.2."&amp;BF$75&amp;"!T97")),"Commentary Required","OK"))</f>
        <v>N/A</v>
      </c>
      <c r="BG76" s="136" t="str" cm="1">
        <f t="array" aca="1" ref="BG76" ca="1">IF(OR(IFERROR(C5="Quarterly",FALSE),SUM(BG17,BG31)=0),"N/A",IF(ISERROR(INDIRECT("B.G.TR.1."&amp;BG$75&amp;"!T97")&amp;INDIRECT("B.G.TR.2."&amp;BG$75&amp;"!T97")),"Commentary Required","OK"))</f>
        <v>N/A</v>
      </c>
      <c r="BH76" s="136" t="str" cm="1">
        <f t="array" aca="1" ref="BH76" ca="1">IF(OR(IFERROR(C5="Quarterly",FALSE),SUM(BH17,BH31)=0),"N/A",IF(ISERROR(INDIRECT("B.G.TR.1."&amp;BH$75&amp;"!T97")&amp;INDIRECT("B.G.TR.2."&amp;BH$75&amp;"!T97")),"Commentary Required","OK"))</f>
        <v>N/A</v>
      </c>
      <c r="BI76" s="136" t="str" cm="1">
        <f t="array" aca="1" ref="BI76" ca="1">IF(OR(IFERROR(C5="Quarterly",FALSE),SUM(BI17,BI31)=0),"N/A",IF(ISERROR(INDIRECT("B.G.TR.1."&amp;BI$75&amp;"!T97")&amp;INDIRECT("B.G.TR.2."&amp;BI$75&amp;"!T97")),"Commentary Required","OK"))</f>
        <v>N/A</v>
      </c>
      <c r="BJ76" s="136" t="str" cm="1">
        <f t="array" aca="1" ref="BJ76" ca="1">IF(OR(IFERROR(C5="Quarterly",FALSE),SUM(BJ17,BJ31)=0),"N/A",IF(ISERROR(INDIRECT("B.G.TR.1."&amp;BJ$75&amp;"!T97")&amp;INDIRECT("B.G.TR.2."&amp;BJ$75&amp;"!T97")),"Commentary Required","OK"))</f>
        <v>N/A</v>
      </c>
      <c r="BK76" s="136" t="str" cm="1">
        <f t="array" aca="1" ref="BK76" ca="1">IF(OR(IFERROR(C5="Quarterly",FALSE),SUM(BK17,BK31)=0),"N/A",IF(ISERROR(INDIRECT("B.G.TR.1."&amp;BK$75&amp;"!T97")&amp;INDIRECT("B.G.TR.2."&amp;BK$75&amp;"!T97")),"Commentary Required","OK"))</f>
        <v>N/A</v>
      </c>
      <c r="BL76" s="136" t="str" cm="1">
        <f t="array" aca="1" ref="BL76" ca="1">IF(OR(IFERROR(C5="Quarterly",FALSE),SUM(BL17,BL31)=0),"N/A",IF(ISERROR(INDIRECT("B.G.TR.1."&amp;BL$75&amp;"!T97")&amp;INDIRECT("B.G.TR.2."&amp;BL$75&amp;"!T97")),"Commentary Required","OK"))</f>
        <v>N/A</v>
      </c>
      <c r="BM76" s="136" t="str" cm="1">
        <f t="array" aca="1" ref="BM76" ca="1">IF(OR(IFERROR(C5="Quarterly",FALSE),SUM(BM17,BM31)=0),"N/A",IF(ISERROR(INDIRECT("B.G.TR.1."&amp;BM$75&amp;"!T97")&amp;INDIRECT("B.G.TR.2."&amp;BM$75&amp;"!T97")),"Commentary Required","OK"))</f>
        <v>N/A</v>
      </c>
      <c r="BN76" s="136" t="str" cm="1">
        <f t="array" aca="1" ref="BN76" ca="1">IF(OR(IFERROR(C5="Quarterly",FALSE),SUM(BN17,BN31)=0),"N/A",IF(ISERROR(INDIRECT("B.G.TR.1."&amp;BN$75&amp;"!T97")&amp;INDIRECT("B.G.TR.2."&amp;BN$75&amp;"!T97")),"Commentary Required","OK"))</f>
        <v>N/A</v>
      </c>
      <c r="BO76" s="168"/>
      <c r="BP76" s="136" t="str" cm="1">
        <f t="array" aca="1" ref="BP76" ca="1">IF(OR(IFERROR(C5="Quarterly",FALSE),SUM(BP17,BP31)=0),"N/A",IF(ISERROR(INDIRECT("B.G.TR.1."&amp;BP$75&amp;"!T97")&amp;INDIRECT("B.G.TR.2."&amp;BP$75&amp;"!T97")),"Commentary Required","OK"))</f>
        <v>N/A</v>
      </c>
      <c r="BQ76" s="136" t="str" cm="1">
        <f t="array" aca="1" ref="BQ76" ca="1">IF(OR(IFERROR(C5="Quarterly",FALSE),SUM(BQ17,BQ31)=0),"N/A",IF(ISERROR(INDIRECT("B.G.TR.1."&amp;BQ$75&amp;"!T97")&amp;INDIRECT("B.G.TR.2."&amp;BQ$75&amp;"!T97")),"Commentary Required","OK"))</f>
        <v>N/A</v>
      </c>
      <c r="BR76" s="136" t="str" cm="1">
        <f t="array" aca="1" ref="BR76" ca="1">IF(OR(IFERROR(C5="Quarterly",FALSE),SUM(BR17:BT17,BR31:BT31)=0),"N/A",IF(ISERROR(INDIRECT("B.G.TR.1."&amp;BR$75&amp;"!T97")&amp;INDIRECT("B.G.TR.2."&amp;BR$75&amp;"!T97")),"Commentary Required","OK"))</f>
        <v>N/A</v>
      </c>
      <c r="BS76" s="168"/>
      <c r="BT76" s="168"/>
      <c r="BU76" s="136" t="str" cm="1">
        <f t="array" aca="1" ref="BU76" ca="1">IF(OR(IFERROR(C5="Quarterly",FALSE),SUM(BU17,BU31)=0),"N/A",IF(ISERROR(INDIRECT("B.G.TR.1."&amp;BU$75&amp;"!T97")&amp;INDIRECT("B.G.TR.2."&amp;BU$75&amp;"!T97")),"Commentary Required","OK"))</f>
        <v>N/A</v>
      </c>
      <c r="BV76" s="136" t="str" cm="1">
        <f t="array" aca="1" ref="BV76" ca="1">IF(OR(IFERROR(C5="Quarterly",FALSE),SUM(BV17,BV31)=0),"N/A",IF(ISERROR(INDIRECT("B.G.TR.1."&amp;BV$75&amp;"!T97")&amp;INDIRECT("B.G.TR.2."&amp;BV$75&amp;"!T97")),"Commentary Required","OK"))</f>
        <v>N/A</v>
      </c>
      <c r="BW76" s="136" t="str" cm="1">
        <f t="array" aca="1" ref="BW76" ca="1">IF(OR(IFERROR(C5="Quarterly",FALSE),SUM(BW17,BW31)=0),"N/A",IF(ISERROR(INDIRECT("B.G.TR.1."&amp;BW$75&amp;"!T97")&amp;INDIRECT("B.G.TR.2."&amp;BW$75&amp;"!T97")),"Commentary Required","OK"))</f>
        <v>N/A</v>
      </c>
      <c r="BX76" s="136" t="str" cm="1">
        <f t="array" aca="1" ref="BX76" ca="1">IF(OR(IFERROR(C5="Quarterly",FALSE),SUM(BX17,BX31)=0),"N/A",IF(ISERROR(INDIRECT("B.G.TR.1."&amp;BX$75&amp;"!T97")&amp;INDIRECT("B.G.TR.2."&amp;BX$75&amp;"!T97")),"Commentary Required","OK"))</f>
        <v>N/A</v>
      </c>
      <c r="BY76" s="136" t="str" cm="1">
        <f t="array" aca="1" ref="BY76" ca="1">IF(OR(IFERROR(C5="Quarterly",FALSE),SUM(BY17,BY31)=0),"N/A",IF(ISERROR(INDIRECT("B.G.TR.1."&amp;BY$75&amp;"!T97")&amp;INDIRECT("B.G.TR.2."&amp;BY$75&amp;"!T97")),"Commentary Required","OK"))</f>
        <v>N/A</v>
      </c>
      <c r="BZ76" s="136" t="str" cm="1">
        <f t="array" aca="1" ref="BZ76" ca="1">IF(OR(IFERROR(C5="Quarterly",FALSE),SUM(BZ17,BZ31)=0),"N/A",IF(ISERROR(INDIRECT("B.G.TR.1."&amp;BZ$75&amp;"!T97")&amp;INDIRECT("B.G.TR.2."&amp;BZ$75&amp;"!T97")),"Commentary Required","OK"))</f>
        <v>N/A</v>
      </c>
      <c r="CA76" s="168"/>
      <c r="CB76" s="168"/>
      <c r="CC76" s="168"/>
      <c r="CD76" s="168"/>
      <c r="CE76" s="168"/>
      <c r="CF76" s="168"/>
      <c r="CG76" s="168"/>
      <c r="CH76" s="168"/>
      <c r="CI76" s="168"/>
      <c r="CJ76" s="168"/>
      <c r="CK76" s="168"/>
      <c r="CL76" s="168"/>
      <c r="CM76" s="168"/>
      <c r="CN76" s="168"/>
      <c r="CO76" s="168"/>
      <c r="CP76" s="168"/>
      <c r="CQ76" s="168"/>
      <c r="CR76" s="168"/>
      <c r="CS76" s="168"/>
      <c r="CT76" s="168"/>
      <c r="CU76" s="168"/>
      <c r="CV76" s="168"/>
      <c r="CW76" s="168"/>
      <c r="CX76" s="168"/>
      <c r="CY76" s="168"/>
      <c r="CZ76" s="168"/>
      <c r="DA76" s="168"/>
      <c r="DB76" s="168"/>
      <c r="DC76" s="168"/>
      <c r="DD76" s="136" t="str" cm="1">
        <f t="array" aca="1" ref="DD76" ca="1">IF(OR(IFERROR(C5="Quarterly",FALSE),SUM(DD17,DD31)=0),"N/A",IF(ISERROR(INDIRECT("B.G.TR.1."&amp;DD$75&amp;"!T97")&amp;INDIRECT("B.G.TR.2."&amp;DD$75&amp;"!T97")),"Commentary Required","OK"))</f>
        <v>N/A</v>
      </c>
      <c r="DE76" s="136" t="str" cm="1">
        <f t="array" aca="1" ref="DE76" ca="1">IF(OR(IFERROR(C5="Quarterly",FALSE),SUM(DE17,DE31)=0),"N/A",IF(ISERROR(INDIRECT("B.G.TR.1."&amp;DE$75&amp;"!T97")&amp;INDIRECT("B.G.TR.2."&amp;DE$75&amp;"!T97")),"Commentary Required","OK"))</f>
        <v>N/A</v>
      </c>
      <c r="DF76" s="136" t="str" cm="1">
        <f t="array" aca="1" ref="DF76" ca="1">IF(OR(IFERROR(C5="Quarterly",FALSE),SUM(DF17,DF31)=0),"N/A",IF(ISERROR(INDIRECT("B.G.TR.1."&amp;DF$75&amp;"!T97")&amp;INDIRECT("B.G.TR.2."&amp;DF$75&amp;"!T97")),"Commentary Required","OK"))</f>
        <v>N/A</v>
      </c>
      <c r="DG76" s="136" t="str" cm="1">
        <f t="array" aca="1" ref="DG76" ca="1">IF(OR(IFERROR(C5="Quarterly",FALSE),SUM(DG17,DG31)=0),"N/A",IF(ISERROR(INDIRECT("B.G.TR.1."&amp;DG$75&amp;"!T97")&amp;INDIRECT("B.G.TR.2."&amp;DG$75&amp;"!T97")),"Commentary Required","OK"))</f>
        <v>N/A</v>
      </c>
      <c r="DH76" s="136" t="str" cm="1">
        <f t="array" aca="1" ref="DH76" ca="1">IF(OR(IFERROR(C5="Quarterly",FALSE),SUM(DH17,DH31)=0),"N/A",IF(ISERROR(INDIRECT("B.G.TR.1."&amp;DH$75&amp;"!T97")&amp;INDIRECT("B.G.TR.2."&amp;DH$75&amp;"!T97")),"Commentary Required","OK"))</f>
        <v>N/A</v>
      </c>
      <c r="DI76" s="136" t="str" cm="1">
        <f t="array" aca="1" ref="DI76" ca="1">IF(OR(IFERROR(C5="Quarterly",FALSE),SUM(DI17,DI31)=0),"N/A",IF(ISERROR(INDIRECT("B.G.TR.1."&amp;DI$75&amp;"!T97")&amp;INDIRECT("B.G.TR.2."&amp;DI$75&amp;"!T97")),"Commentary Required","OK"))</f>
        <v>N/A</v>
      </c>
      <c r="DJ76" s="136" t="str" cm="1">
        <f t="array" aca="1" ref="DJ76" ca="1">IF(OR(IFERROR(C5="Quarterly",FALSE),SUM(DJ17,DJ31)=0),"N/A",IF(ISERROR(INDIRECT("B.G.TR.1."&amp;DJ$75&amp;"!T97")&amp;INDIRECT("B.G.TR.2."&amp;DJ$75&amp;"!T97")),"Commentary Required","OK"))</f>
        <v>N/A</v>
      </c>
      <c r="DK76" s="136" t="str" cm="1">
        <f t="array" aca="1" ref="DK76" ca="1">IF(OR(IFERROR(C5="Quarterly",FALSE),SUM(DK17,DK31)=0),"N/A",IF(ISERROR(INDIRECT("B.G.TR.1."&amp;DK$75&amp;"!T97")&amp;INDIRECT("B.G.TR.2."&amp;DK$75&amp;"!T97")),"Commentary Required","OK"))</f>
        <v>N/A</v>
      </c>
      <c r="DL76" s="136" t="str" cm="1">
        <f t="array" aca="1" ref="DL76" ca="1">IF(OR(IFERROR(C5="Quarterly",FALSE),SUM(DL17,DL31)=0),"N/A",IF(ISERROR(INDIRECT("B.G.TR.1."&amp;DL$75&amp;"!T97")&amp;INDIRECT("B.G.TR.2."&amp;DL$75&amp;"!T97")),"Commentary Required","OK"))</f>
        <v>N/A</v>
      </c>
      <c r="DM76" s="136" t="str" cm="1">
        <f t="array" aca="1" ref="DM76" ca="1">IF(OR(IFERROR(C5="Quarterly",FALSE),SUM(DM17,DM31)=0),"N/A",IF(ISERROR(INDIRECT("B.G.TR.1."&amp;DM$75&amp;"!T97")&amp;INDIRECT("B.G.TR.2."&amp;DM$75&amp;"!T97")),"Commentary Required","OK"))</f>
        <v>N/A</v>
      </c>
      <c r="DN76" s="136" t="str" cm="1">
        <f t="array" aca="1" ref="DN76" ca="1">IF(OR(IFERROR(C5="Quarterly",FALSE),SUM(DN17,DN31)=0),"N/A",IF(ISERROR(INDIRECT("B.G.TR.1."&amp;DN$75&amp;"!T97")&amp;INDIRECT("B.G.TR.2."&amp;DN$75&amp;"!T97")),"Commentary Required","OK"))</f>
        <v>N/A</v>
      </c>
      <c r="DO76" s="168"/>
      <c r="DP76" s="136" t="str" cm="1">
        <f t="array" aca="1" ref="DP76" ca="1">IF(OR(IFERROR(C5="Quarterly",FALSE),SUM(DP17,DP31)=0),"N/A",IF(ISERROR(INDIRECT("B.G.TR.1."&amp;DP$75&amp;"!T97")&amp;INDIRECT("B.G.TR.2."&amp;DP$75&amp;"!T97")),"Commentary Required","OK"))</f>
        <v>N/A</v>
      </c>
      <c r="DQ76" s="136" t="str" cm="1">
        <f t="array" aca="1" ref="DQ76" ca="1">IF(OR(IFERROR(C5="Quarterly",FALSE),SUM(DQ17,DQ31)=0),"N/A",IF(ISERROR(INDIRECT("B.G.TR.1."&amp;DQ$75&amp;"!T97")&amp;INDIRECT("B.G.TR.2."&amp;DQ$75&amp;"!T97")),"Commentary Required","OK"))</f>
        <v>N/A</v>
      </c>
      <c r="DR76" s="136" t="str" cm="1">
        <f t="array" aca="1" ref="DR76" ca="1">IF(OR(IFERROR(C5="Quarterly",FALSE),SUM(DR17:DT17,DR31:DT31)=0),"N/A",IF(ISERROR(INDIRECT("B.G.TR.1."&amp;DR$75&amp;"!T97")&amp;INDIRECT("B.G.TR.2."&amp;DR$75&amp;"!T97")),"Commentary Required","OK"))</f>
        <v>N/A</v>
      </c>
      <c r="DS76" s="168"/>
      <c r="DT76" s="168"/>
      <c r="DU76" s="136" t="str" cm="1">
        <f t="array" aca="1" ref="DU76" ca="1">IF(OR(IFERROR(C5="Quarterly",FALSE),SUM(DU17,DU31)=0),"N/A",IF(ISERROR(INDIRECT("B.G.TR.1."&amp;DU$75&amp;"!T97")&amp;INDIRECT("B.G.TR.2."&amp;DU$75&amp;"!T97")),"Commentary Required","OK"))</f>
        <v>N/A</v>
      </c>
      <c r="DV76" s="136" t="str" cm="1">
        <f t="array" aca="1" ref="DV76" ca="1">IF(OR(IFERROR(C5="Quarterly",FALSE),SUM(DV17,DV31)=0),"N/A",IF(ISERROR(INDIRECT("B.G.TR.1."&amp;DV$75&amp;"!T97")&amp;INDIRECT("B.G.TR.2."&amp;DV$75&amp;"!T97")),"Commentary Required","OK"))</f>
        <v>N/A</v>
      </c>
      <c r="DW76" s="136" t="str" cm="1">
        <f t="array" aca="1" ref="DW76" ca="1">IF(OR(IFERROR(C5="Quarterly",FALSE),SUM(DW17,DW31)=0),"N/A",IF(ISERROR(INDIRECT("B.G.TR.1."&amp;DW$75&amp;"!T97")&amp;INDIRECT("B.G.TR.2."&amp;DW$75&amp;"!T97")),"Commentary Required","OK"))</f>
        <v>N/A</v>
      </c>
      <c r="DX76" s="136" t="str" cm="1">
        <f t="array" aca="1" ref="DX76" ca="1">IF(OR(IFERROR(C5="Quarterly",FALSE),SUM(DX17,DX31)=0),"N/A",IF(ISERROR(INDIRECT("B.G.TR.1."&amp;DX$75&amp;"!T97")&amp;INDIRECT("B.G.TR.2."&amp;DX$75&amp;"!T97")),"Commentary Required","OK"))</f>
        <v>N/A</v>
      </c>
      <c r="DY76" s="136" t="str" cm="1">
        <f t="array" aca="1" ref="DY76" ca="1">IF(OR(IFERROR(C5="Quarterly",FALSE),SUM(DY17,DY31)=0),"N/A",IF(ISERROR(INDIRECT("B.G.TR.1."&amp;DY$75&amp;"!T97")&amp;INDIRECT("B.G.TR.2."&amp;DY$75&amp;"!T97")),"Commentary Required","OK"))</f>
        <v>N/A</v>
      </c>
      <c r="DZ76" s="136" t="str" cm="1">
        <f t="array" aca="1" ref="DZ76" ca="1">IF(OR(IFERROR(C5="Quarterly",FALSE),SUM(DZ17,DZ31)=0),"N/A",IF(ISERROR(INDIRECT("B.G.TR.1."&amp;DZ$75&amp;"!T97")&amp;INDIRECT("B.G.TR.2."&amp;DZ$75&amp;"!T97")),"Commentary Required","OK"))</f>
        <v>N/A</v>
      </c>
      <c r="EA76" s="168"/>
      <c r="EB76" s="136" t="str" cm="1">
        <f t="array" aca="1" ref="EB76" ca="1">IF(OR(IFERROR(C5="Quarterly",FALSE),SUM(EB17,EB31)=0),"N/A",IF(ISERROR(INDIRECT("B.G.TR.1."&amp;EB$75&amp;"!T97")&amp;INDIRECT("B.G.TR.2."&amp;EB$75&amp;"!T97")),"Commentary Required","OK"))</f>
        <v>N/A</v>
      </c>
      <c r="EC76" s="136" t="str" cm="1">
        <f t="array" aca="1" ref="EC76" ca="1">IF(OR(IFERROR(C5="Quarterly",FALSE),SUM(EC17,EC31)=0),"N/A",IF(ISERROR(INDIRECT("B.G.TR.1."&amp;EC$75&amp;"!T97")&amp;INDIRECT("B.G.TR.2."&amp;EC$75&amp;"!T97")),"Commentary Required","OK"))</f>
        <v>N/A</v>
      </c>
      <c r="ED76" s="136" t="str" cm="1">
        <f t="array" aca="1" ref="ED76" ca="1">IF(OR(IFERROR(C5="Quarterly",FALSE),SUM(ED17,ED31)=0),"N/A",IF(ISERROR(INDIRECT("B.G.TR.1."&amp;ED$75&amp;"!T97")&amp;INDIRECT("B.G.TR.2."&amp;ED$75&amp;"!T97")),"Commentary Required","OK"))</f>
        <v>N/A</v>
      </c>
      <c r="EE76" s="136" t="str" cm="1">
        <f t="array" aca="1" ref="EE76" ca="1">IF(OR(IFERROR(C5="Quarterly",FALSE),SUM(EE17,EE31)=0),"N/A",IF(ISERROR(INDIRECT("B.G.TR.1."&amp;EE$75&amp;"!T97")&amp;INDIRECT("B.G.TR.2."&amp;EE$75&amp;"!T97")),"Commentary Required","OK"))</f>
        <v>N/A</v>
      </c>
      <c r="EF76" s="136" t="str" cm="1">
        <f t="array" aca="1" ref="EF76" ca="1">IF(OR(IFERROR(C5="Quarterly",FALSE),SUM(EF17,EF31)=0),"N/A",IF(ISERROR(INDIRECT("B.G.TR.1."&amp;EF$75&amp;"!T97")&amp;INDIRECT("B.G.TR.2."&amp;EF$75&amp;"!T97")),"Commentary Required","OK"))</f>
        <v>N/A</v>
      </c>
      <c r="EG76" s="136" t="str" cm="1">
        <f t="array" aca="1" ref="EG76" ca="1">IF(OR(IFERROR(C5="Quarterly",FALSE),SUM(EG17,EG31)=0),"N/A",IF(ISERROR(INDIRECT("B.G.TR.1."&amp;EG$75&amp;"!T97")&amp;INDIRECT("B.G.TR.2."&amp;EG$75&amp;"!T97")),"Commentary Required","OK"))</f>
        <v>N/A</v>
      </c>
      <c r="EH76" s="136" t="str" cm="1">
        <f t="array" aca="1" ref="EH76" ca="1">IF(OR(IFERROR(C5="Quarterly",FALSE),SUM(EH17,EH31)=0),"N/A",IF(ISERROR(INDIRECT("B.G.TR.1."&amp;EH$75&amp;"!T97")&amp;INDIRECT("B.G.TR.2."&amp;EH$75&amp;"!T97")),"Commentary Required","OK"))</f>
        <v>N/A</v>
      </c>
      <c r="EI76" s="136" t="str" cm="1">
        <f t="array" aca="1" ref="EI76" ca="1">IF(OR(IFERROR(C5="Quarterly",FALSE),SUM(EI17,EI31)=0),"N/A",IF(ISERROR(INDIRECT("B.G.TR.1."&amp;EI$75&amp;"!T97")&amp;INDIRECT("B.G.TR.2."&amp;EI$75&amp;"!T97")),"Commentary Required","OK"))</f>
        <v>N/A</v>
      </c>
      <c r="EJ76" s="136" t="str" cm="1">
        <f t="array" aca="1" ref="EJ76" ca="1">IF(OR(IFERROR(C5="Quarterly",FALSE),SUM(EJ17,EJ31)=0),"N/A",IF(ISERROR(INDIRECT("B.G.TR.1."&amp;EJ$75&amp;"!T97")&amp;INDIRECT("B.G.TR.2."&amp;EJ$75&amp;"!T97")),"Commentary Required","OK"))</f>
        <v>N/A</v>
      </c>
      <c r="EK76" s="136" t="str" cm="1">
        <f t="array" aca="1" ref="EK76" ca="1">IF(OR(IFERROR(C5="Quarterly",FALSE),SUM(EK17,EK31)=0),"N/A",IF(ISERROR(INDIRECT("B.G.TR.1."&amp;EK$75&amp;"!T97")&amp;INDIRECT("B.G.TR.2."&amp;EK$75&amp;"!T97")),"Commentary Required","OK"))</f>
        <v>N/A</v>
      </c>
      <c r="EL76" s="136" t="str" cm="1">
        <f t="array" aca="1" ref="EL76" ca="1">IF(OR(IFERROR(C5="Quarterly",FALSE),SUM(EL17,EL31)=0),"N/A",IF(ISERROR(INDIRECT("B.G.TR.1."&amp;EL$75&amp;"!T97")&amp;INDIRECT("B.G.TR.2."&amp;EL$75&amp;"!T97")),"Commentary Required","OK"))</f>
        <v>N/A</v>
      </c>
      <c r="EM76" s="168"/>
      <c r="EN76" s="136" t="str" cm="1">
        <f t="array" aca="1" ref="EN76" ca="1">IF(OR(IFERROR(C5="Quarterly",FALSE),SUM(EN17,EN31)=0),"N/A",IF(ISERROR(INDIRECT("B.G.TR.1."&amp;EN$75&amp;"!T97")&amp;INDIRECT("B.G.TR.2."&amp;EN$75&amp;"!T97")),"Commentary Required","OK"))</f>
        <v>N/A</v>
      </c>
      <c r="EO76" s="136" t="str" cm="1">
        <f t="array" aca="1" ref="EO76" ca="1">IF(OR(IFERROR(C5="Quarterly",FALSE),SUM(EO17,EO31)=0),"N/A",IF(ISERROR(INDIRECT("B.G.TR.1."&amp;EO$75&amp;"!T97")&amp;INDIRECT("B.G.TR.2."&amp;EO$75&amp;"!T97")),"Commentary Required","OK"))</f>
        <v>N/A</v>
      </c>
      <c r="EP76" s="136" t="str" cm="1">
        <f t="array" aca="1" ref="EP76" ca="1">IF(OR(IFERROR(C5="Quarterly",FALSE),SUM(EP17:ER17,EP31:ER31)=0),"N/A",IF(ISERROR(INDIRECT("B.G.TR.1."&amp;EP$75&amp;"!T97")&amp;INDIRECT("B.G.TR.2."&amp;EP$75&amp;"!T97")),"Commentary Required","OK"))</f>
        <v>N/A</v>
      </c>
      <c r="EQ76" s="168"/>
      <c r="ER76" s="168"/>
      <c r="ES76" s="136" t="str" cm="1">
        <f t="array" aca="1" ref="ES76" ca="1">IF(OR(IFERROR(C5="Quarterly",FALSE),SUM(ES17,ES31)=0),"N/A",IF(ISERROR(INDIRECT("B.G.TR.1."&amp;ES$75&amp;"!T97")&amp;INDIRECT("B.G.TR.2."&amp;ES$75&amp;"!T97")),"Commentary Required","OK"))</f>
        <v>N/A</v>
      </c>
      <c r="ET76" s="136" t="str" cm="1">
        <f t="array" aca="1" ref="ET76" ca="1">IF(OR(IFERROR(C5="Quarterly",FALSE),SUM(ET17,ET31)=0),"N/A",IF(ISERROR(INDIRECT("B.G.TR.1."&amp;ET$75&amp;"!T97")&amp;INDIRECT("B.G.TR.2."&amp;ET$75&amp;"!T97")),"Commentary Required","OK"))</f>
        <v>N/A</v>
      </c>
      <c r="EU76" s="136" t="str" cm="1">
        <f t="array" aca="1" ref="EU76" ca="1">IF(OR(IFERROR(C5="Quarterly",FALSE),SUM(EU17,EU31)=0),"N/A",IF(ISERROR(INDIRECT("B.G.TR.1."&amp;EU$75&amp;"!T97")&amp;INDIRECT("B.G.TR.2."&amp;EU$75&amp;"!T97")),"Commentary Required","OK"))</f>
        <v>N/A</v>
      </c>
      <c r="EV76" s="136" t="str" cm="1">
        <f t="array" aca="1" ref="EV76" ca="1">IF(OR(IFERROR(C5="Quarterly",FALSE),SUM(EV17,EV31)=0),"N/A",IF(ISERROR(INDIRECT("B.G.TR.1."&amp;EV$75&amp;"!T97")&amp;INDIRECT("B.G.TR.2."&amp;EV$75&amp;"!T97")),"Commentary Required","OK"))</f>
        <v>N/A</v>
      </c>
      <c r="EW76" s="136" t="str" cm="1">
        <f t="array" aca="1" ref="EW76" ca="1">IF(OR(IFERROR(C5="Quarterly",FALSE),SUM(EW17,EW31)=0),"N/A",IF(ISERROR(INDIRECT("B.G.TR.1."&amp;EW$75&amp;"!T97")&amp;INDIRECT("B.G.TR.2."&amp;EW$75&amp;"!T97")),"Commentary Required","OK"))</f>
        <v>N/A</v>
      </c>
      <c r="EX76" s="136" t="str" cm="1">
        <f t="array" aca="1" ref="EX76" ca="1">IF(OR(IFERROR(C5="Quarterly",FALSE),SUM(EX17,EX31)=0),"N/A",IF(ISERROR(INDIRECT("B.G.TR.1."&amp;EX$75&amp;"!T97")&amp;INDIRECT("B.G.TR.2."&amp;EX$75&amp;"!T97")),"Commentary Required","OK"))</f>
        <v>N/A</v>
      </c>
      <c r="EY76" s="167"/>
      <c r="EZ76" s="167"/>
    </row>
    <row r="77" spans="2:157" ht="14.65" customHeight="1">
      <c r="B77" s="649" t="s">
        <v>1453</v>
      </c>
      <c r="C77" s="136" t="str">
        <f ca="1">IF(COUNTIF(D77:EZ77,"Commentary Required")&gt;0,"Commentary Required","OK")</f>
        <v>OK</v>
      </c>
      <c r="D77" s="171"/>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69" t="str" cm="1">
        <f t="array" aca="1" ref="AF77" ca="1">IF(AF$76="N/A","OK",IF(AF$76="Commentary Required","Commentary Required",IF(ABS(INDIRECT("B.G.TR.1."&amp;AF$75&amp;"!T97")-AF17)&lt;=AF$79,"OK","Commentary Required")))</f>
        <v>OK</v>
      </c>
      <c r="AG77" s="169" t="str" cm="1">
        <f t="array" aca="1" ref="AG77" ca="1">IF(AG$76="N/A","OK",IF(AG$76="Commentary Required","Commentary Required",IF(ABS(INDIRECT("B.G.TR.1."&amp;AG$75&amp;"!T97")-AG17)&lt;=AG$79,"OK","Commentary Required")))</f>
        <v>OK</v>
      </c>
      <c r="AH77" s="169" t="str" cm="1">
        <f t="array" aca="1" ref="AH77" ca="1">IF(AH$76="N/A","OK",IF(AH$76="Commentary Required","Commentary Required",IF(ABS(INDIRECT("B.G.TR.1."&amp;AH$75&amp;"!T97")-AH17)&lt;=AH$79,"OK","Commentary Required")))</f>
        <v>OK</v>
      </c>
      <c r="AI77" s="169" t="str" cm="1">
        <f t="array" aca="1" ref="AI77" ca="1">IF(AI$76="N/A","OK",IF(AI$76="Commentary Required","Commentary Required",IF(ABS(INDIRECT("B.G.TR.1."&amp;AI$75&amp;"!T97")-AI17)&lt;=AI$79,"OK","Commentary Required")))</f>
        <v>OK</v>
      </c>
      <c r="AJ77" s="169" t="str" cm="1">
        <f t="array" aca="1" ref="AJ77" ca="1">IF(AJ$76="N/A","OK",IF(AJ$76="Commentary Required","Commentary Required",IF(ABS(INDIRECT("B.G.TR.1."&amp;AJ$75&amp;"!T97")-AJ17)&lt;=AJ$79,"OK","Commentary Required")))</f>
        <v>OK</v>
      </c>
      <c r="AK77" s="169" t="str" cm="1">
        <f t="array" aca="1" ref="AK77" ca="1">IF(AK$76="N/A","OK",IF(AK$76="Commentary Required","Commentary Required",IF(ABS(INDIRECT("B.G.TR.1."&amp;AK$75&amp;"!T97")-AK17)&lt;=AK$79,"OK","Commentary Required")))</f>
        <v>OK</v>
      </c>
      <c r="AL77" s="169" t="str" cm="1">
        <f t="array" aca="1" ref="AL77" ca="1">IF(AL$76="N/A","OK",IF(AL$76="Commentary Required","Commentary Required",IF(ABS(INDIRECT("B.G.TR.1."&amp;AL$75&amp;"!T97")-AL17)&lt;=AL$79,"OK","Commentary Required")))</f>
        <v>OK</v>
      </c>
      <c r="AM77" s="169" t="str" cm="1">
        <f t="array" aca="1" ref="AM77" ca="1">IF(AM$76="N/A","OK",IF(AM$76="Commentary Required","Commentary Required",IF(ABS(INDIRECT("B.G.TR.1."&amp;AM$75&amp;"!T97")-AM17)&lt;=AM$79,"OK","Commentary Required")))</f>
        <v>OK</v>
      </c>
      <c r="AN77" s="169" t="str" cm="1">
        <f t="array" aca="1" ref="AN77" ca="1">IF(AN$76="N/A","OK",IF(AN$76="Commentary Required","Commentary Required",IF(ABS(INDIRECT("B.G.TR.1."&amp;AN$75&amp;"!T97")-AN17)&lt;=AN$79,"OK","Commentary Required")))</f>
        <v>OK</v>
      </c>
      <c r="AO77" s="169" t="str" cm="1">
        <f t="array" aca="1" ref="AO77" ca="1">IF(AO$76="N/A","OK",IF(AO$76="Commentary Required","Commentary Required",IF(ABS(INDIRECT("B.G.TR.1."&amp;AO$75&amp;"!T97")-AO17)&lt;=AO$79,"OK","Commentary Required")))</f>
        <v>OK</v>
      </c>
      <c r="AP77" s="169" t="str" cm="1">
        <f t="array" aca="1" ref="AP77" ca="1">IF(AP$76="N/A","OK",IF(AP$76="Commentary Required","Commentary Required",IF(ABS(INDIRECT("B.G.TR.1."&amp;AP$75&amp;"!T97")-AP17)&lt;=AP$79,"OK","Commentary Required")))</f>
        <v>OK</v>
      </c>
      <c r="AQ77" s="171"/>
      <c r="AR77" s="169" t="str" cm="1">
        <f t="array" aca="1" ref="AR77" ca="1">IF(AR$76="N/A","OK",IF(AR$76="Commentary Required","Commentary Required",IF(ABS(INDIRECT("B.G.TR.1."&amp;AR$75&amp;"!T97")-AR17)&lt;=AR$79,"OK","Commentary Required")))</f>
        <v>OK</v>
      </c>
      <c r="AS77" s="169" t="str" cm="1">
        <f t="array" aca="1" ref="AS77" ca="1">IF(AS$76="N/A","OK",IF(AS$76="Commentary Required","Commentary Required",IF(ABS(INDIRECT("B.G.TR.1."&amp;AS$75&amp;"!T97")-AS17)&lt;=AS$79,"OK","Commentary Required")))</f>
        <v>OK</v>
      </c>
      <c r="AT77" s="169" t="str" cm="1">
        <f t="array" aca="1" ref="AT77" ca="1">IF(AT$76="N/A","OK",IF(AT$76="Commentary Required","Commentary Required",IF(ABS(INDIRECT("B.G.TR.1."&amp;AT$75&amp;"!T97")-SUM(AT17:AV17))&lt;=AT$79,"OK","Commentary Required")))</f>
        <v>OK</v>
      </c>
      <c r="AU77" s="171"/>
      <c r="AV77" s="171"/>
      <c r="AW77" s="169" t="str" cm="1">
        <f t="array" aca="1" ref="AW77" ca="1">IF(AW$76="N/A","OK",IF(AW$76="Commentary Required","Commentary Required",IF(ABS(INDIRECT("B.G.TR.1."&amp;AW$75&amp;"!T97")-AW17)&lt;=AW$79,"OK","Commentary Required")))</f>
        <v>OK</v>
      </c>
      <c r="AX77" s="169" t="str" cm="1">
        <f t="array" aca="1" ref="AX77" ca="1">IF(AX$76="N/A","OK",IF(AX$76="Commentary Required","Commentary Required",IF(ABS(INDIRECT("B.G.TR.1."&amp;AX$75&amp;"!T97")-AX17)&lt;=AX$79,"OK","Commentary Required")))</f>
        <v>OK</v>
      </c>
      <c r="AY77" s="169" t="str" cm="1">
        <f t="array" aca="1" ref="AY77" ca="1">IF(AY$76="N/A","OK",IF(AY$76="Commentary Required","Commentary Required",IF(ABS(INDIRECT("B.G.TR.1."&amp;AY$75&amp;"!T97")-AY17)&lt;=AY$79,"OK","Commentary Required")))</f>
        <v>OK</v>
      </c>
      <c r="AZ77" s="169" t="str" cm="1">
        <f t="array" aca="1" ref="AZ77" ca="1">IF(AZ$76="N/A","OK",IF(AZ$76="Commentary Required","Commentary Required",IF(ABS(INDIRECT("B.G.TR.1."&amp;AZ$75&amp;"!T97")-AZ17)&lt;=AZ$79,"OK","Commentary Required")))</f>
        <v>OK</v>
      </c>
      <c r="BA77" s="169" t="str" cm="1">
        <f t="array" aca="1" ref="BA77" ca="1">IF(BA$76="N/A","OK",IF(BA$76="Commentary Required","Commentary Required",IF(ABS(INDIRECT("B.G.TR.1."&amp;BA$75&amp;"!T97")-BA17)&lt;=BA$79,"OK","Commentary Required")))</f>
        <v>OK</v>
      </c>
      <c r="BB77" s="169" t="str" cm="1">
        <f t="array" aca="1" ref="BB77" ca="1">IF(BB$76="N/A","OK",IF(BB$76="Commentary Required","Commentary Required",IF(ABS(INDIRECT("B.G.TR.1."&amp;BB$75&amp;"!T97")-BB17)&lt;=BB$79,"OK","Commentary Required")))</f>
        <v>OK</v>
      </c>
      <c r="BC77" s="171"/>
      <c r="BD77" s="169" t="str" cm="1">
        <f t="array" aca="1" ref="BD77" ca="1">IF(BD$76="N/A","OK",IF(BD$76="Commentary Required","Commentary Required",IF(ABS(INDIRECT("B.G.TR.1."&amp;BD$75&amp;"!T97")-BD17)&lt;=BD$79,"OK","Commentary Required")))</f>
        <v>OK</v>
      </c>
      <c r="BE77" s="169" t="str" cm="1">
        <f t="array" aca="1" ref="BE77" ca="1">IF(BE$76="N/A","OK",IF(BE$76="Commentary Required","Commentary Required",IF(ABS(INDIRECT("B.G.TR.1."&amp;BE$75&amp;"!T97")-BE17)&lt;=BE$79,"OK","Commentary Required")))</f>
        <v>OK</v>
      </c>
      <c r="BF77" s="169" t="str" cm="1">
        <f t="array" aca="1" ref="BF77" ca="1">IF(BF$76="N/A","OK",IF(BF$76="Commentary Required","Commentary Required",IF(ABS(INDIRECT("B.G.TR.1."&amp;BF$75&amp;"!T97")-BF17)&lt;=BF$79,"OK","Commentary Required")))</f>
        <v>OK</v>
      </c>
      <c r="BG77" s="169" t="str" cm="1">
        <f t="array" aca="1" ref="BG77" ca="1">IF(BG$76="N/A","OK",IF(BG$76="Commentary Required","Commentary Required",IF(ABS(INDIRECT("B.G.TR.1."&amp;BG$75&amp;"!T97")-BG17)&lt;=BG$79,"OK","Commentary Required")))</f>
        <v>OK</v>
      </c>
      <c r="BH77" s="169" t="str" cm="1">
        <f t="array" aca="1" ref="BH77" ca="1">IF(BH$76="N/A","OK",IF(BH$76="Commentary Required","Commentary Required",IF(ABS(INDIRECT("B.G.TR.1."&amp;BH$75&amp;"!T97")-BH17)&lt;=BH$79,"OK","Commentary Required")))</f>
        <v>OK</v>
      </c>
      <c r="BI77" s="169" t="str" cm="1">
        <f t="array" aca="1" ref="BI77" ca="1">IF(BI$76="N/A","OK",IF(BI$76="Commentary Required","Commentary Required",IF(ABS(INDIRECT("B.G.TR.1."&amp;BI$75&amp;"!T97")-BI17)&lt;=BI$79,"OK","Commentary Required")))</f>
        <v>OK</v>
      </c>
      <c r="BJ77" s="169" t="str" cm="1">
        <f t="array" aca="1" ref="BJ77" ca="1">IF(BJ$76="N/A","OK",IF(BJ$76="Commentary Required","Commentary Required",IF(ABS(INDIRECT("B.G.TR.1."&amp;BJ$75&amp;"!T97")-BJ17)&lt;=BJ$79,"OK","Commentary Required")))</f>
        <v>OK</v>
      </c>
      <c r="BK77" s="169" t="str" cm="1">
        <f t="array" aca="1" ref="BK77" ca="1">IF(BK$76="N/A","OK",IF(BK$76="Commentary Required","Commentary Required",IF(ABS(INDIRECT("B.G.TR.1."&amp;BK$75&amp;"!T97")-BK17)&lt;=BK$79,"OK","Commentary Required")))</f>
        <v>OK</v>
      </c>
      <c r="BL77" s="169" t="str" cm="1">
        <f t="array" aca="1" ref="BL77" ca="1">IF(BL$76="N/A","OK",IF(BL$76="Commentary Required","Commentary Required",IF(ABS(INDIRECT("B.G.TR.1."&amp;BL$75&amp;"!T97")-BL17)&lt;=BL$79,"OK","Commentary Required")))</f>
        <v>OK</v>
      </c>
      <c r="BM77" s="169" t="str" cm="1">
        <f t="array" aca="1" ref="BM77" ca="1">IF(BM$76="N/A","OK",IF(BM$76="Commentary Required","Commentary Required",IF(ABS(INDIRECT("B.G.TR.1."&amp;BM$75&amp;"!T97")-BM17)&lt;=BM$79,"OK","Commentary Required")))</f>
        <v>OK</v>
      </c>
      <c r="BN77" s="169" t="str" cm="1">
        <f t="array" aca="1" ref="BN77" ca="1">IF(BN$76="N/A","OK",IF(BN$76="Commentary Required","Commentary Required",IF(ABS(INDIRECT("B.G.TR.1."&amp;BN$75&amp;"!T97")-BN17)&lt;=BN$79,"OK","Commentary Required")))</f>
        <v>OK</v>
      </c>
      <c r="BO77" s="171"/>
      <c r="BP77" s="169" t="str" cm="1">
        <f t="array" aca="1" ref="BP77" ca="1">IF(BP$76="N/A","OK",IF(BP$76="Commentary Required","Commentary Required",IF(ABS(INDIRECT("B.G.TR.1."&amp;BP$75&amp;"!T97")-BP17)&lt;=BP$79,"OK","Commentary Required")))</f>
        <v>OK</v>
      </c>
      <c r="BQ77" s="169" t="str" cm="1">
        <f t="array" aca="1" ref="BQ77" ca="1">IF(BQ$76="N/A","OK",IF(BQ$76="Commentary Required","Commentary Required",IF(ABS(INDIRECT("B.G.TR.1."&amp;BQ$75&amp;"!T97")-BQ17)&lt;=BQ$79,"OK","Commentary Required")))</f>
        <v>OK</v>
      </c>
      <c r="BR77" s="169" t="str" cm="1">
        <f t="array" aca="1" ref="BR77" ca="1">IF(BR$76="N/A","OK",IF(BR$76="Commentary Required","Commentary Required",IF(ABS(INDIRECT("B.G.TR.1."&amp;BR$75&amp;"!T97")-SUM(BR17:BT17))&lt;=BR$79,"OK","Commentary Required")))</f>
        <v>OK</v>
      </c>
      <c r="BS77" s="171"/>
      <c r="BT77" s="171"/>
      <c r="BU77" s="169" t="str" cm="1">
        <f t="array" aca="1" ref="BU77" ca="1">IF(BU$76="N/A","OK",IF(BU$76="Commentary Required","Commentary Required",IF(ABS(INDIRECT("B.G.TR.1."&amp;BU$75&amp;"!T97")-BU17)&lt;=BU$79,"OK","Commentary Required")))</f>
        <v>OK</v>
      </c>
      <c r="BV77" s="169" t="str" cm="1">
        <f t="array" aca="1" ref="BV77" ca="1">IF(BV$76="N/A","OK",IF(BV$76="Commentary Required","Commentary Required",IF(ABS(INDIRECT("B.G.TR.1."&amp;BV$75&amp;"!T97")-BV17)&lt;=BV$79,"OK","Commentary Required")))</f>
        <v>OK</v>
      </c>
      <c r="BW77" s="169" t="str" cm="1">
        <f t="array" aca="1" ref="BW77" ca="1">IF(BW$76="N/A","OK",IF(BW$76="Commentary Required","Commentary Required",IF(ABS(INDIRECT("B.G.TR.1."&amp;BW$75&amp;"!T97")-BW17)&lt;=BW$79,"OK","Commentary Required")))</f>
        <v>OK</v>
      </c>
      <c r="BX77" s="169" t="str" cm="1">
        <f t="array" aca="1" ref="BX77" ca="1">IF(BX$76="N/A","OK",IF(BX$76="Commentary Required","Commentary Required",IF(ABS(INDIRECT("B.G.TR.1."&amp;BX$75&amp;"!T97")-BX17)&lt;=BX$79,"OK","Commentary Required")))</f>
        <v>OK</v>
      </c>
      <c r="BY77" s="169" t="str" cm="1">
        <f t="array" aca="1" ref="BY77" ca="1">IF(BY$76="N/A","OK",IF(BY$76="Commentary Required","Commentary Required",IF(ABS(INDIRECT("B.G.TR.1."&amp;BY$75&amp;"!T97")-BY17)&lt;=BY$79,"OK","Commentary Required")))</f>
        <v>OK</v>
      </c>
      <c r="BZ77" s="169" t="str" cm="1">
        <f t="array" aca="1" ref="BZ77" ca="1">IF(BZ$76="N/A","OK",IF(BZ$76="Commentary Required","Commentary Required",IF(ABS(INDIRECT("B.G.TR.1."&amp;BZ$75&amp;"!T97")-BZ17)&lt;=BZ$79,"OK","Commentary Required")))</f>
        <v>OK</v>
      </c>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69" t="str" cm="1">
        <f t="array" aca="1" ref="DD77" ca="1">IF(DD$76="N/A","OK",IF(DD$76="Commentary Required","Commentary Required",IF(ABS(INDIRECT("B.G.TR.1."&amp;DD$75&amp;"!T97")-DD17)&lt;=DD$79,"OK","Commentary Required")))</f>
        <v>OK</v>
      </c>
      <c r="DE77" s="169" t="str" cm="1">
        <f t="array" aca="1" ref="DE77" ca="1">IF(DE$76="N/A","OK",IF(DE$76="Commentary Required","Commentary Required",IF(ABS(INDIRECT("B.G.TR.1."&amp;DE$75&amp;"!T97")-DE17)&lt;=DE$79,"OK","Commentary Required")))</f>
        <v>OK</v>
      </c>
      <c r="DF77" s="169" t="str" cm="1">
        <f t="array" aca="1" ref="DF77" ca="1">IF(DF$76="N/A","OK",IF(DF$76="Commentary Required","Commentary Required",IF(ABS(INDIRECT("B.G.TR.1."&amp;DF$75&amp;"!T97")-DF17)&lt;=DF$79,"OK","Commentary Required")))</f>
        <v>OK</v>
      </c>
      <c r="DG77" s="169" t="str" cm="1">
        <f t="array" aca="1" ref="DG77" ca="1">IF(DG$76="N/A","OK",IF(DG$76="Commentary Required","Commentary Required",IF(ABS(INDIRECT("B.G.TR.1."&amp;DG$75&amp;"!T97")-DG17)&lt;=DG$79,"OK","Commentary Required")))</f>
        <v>OK</v>
      </c>
      <c r="DH77" s="169" t="str" cm="1">
        <f t="array" aca="1" ref="DH77" ca="1">IF(DH$76="N/A","OK",IF(DH$76="Commentary Required","Commentary Required",IF(ABS(INDIRECT("B.G.TR.1."&amp;DH$75&amp;"!T97")-DH17)&lt;=DH$79,"OK","Commentary Required")))</f>
        <v>OK</v>
      </c>
      <c r="DI77" s="169" t="str" cm="1">
        <f t="array" aca="1" ref="DI77" ca="1">IF(DI$76="N/A","OK",IF(DI$76="Commentary Required","Commentary Required",IF(ABS(INDIRECT("B.G.TR.1."&amp;DI$75&amp;"!T97")-DI17)&lt;=DI$79,"OK","Commentary Required")))</f>
        <v>OK</v>
      </c>
      <c r="DJ77" s="169" t="str" cm="1">
        <f t="array" aca="1" ref="DJ77" ca="1">IF(DJ$76="N/A","OK",IF(DJ$76="Commentary Required","Commentary Required",IF(ABS(INDIRECT("B.G.TR.1."&amp;DJ$75&amp;"!T97")-DJ17)&lt;=DJ$79,"OK","Commentary Required")))</f>
        <v>OK</v>
      </c>
      <c r="DK77" s="169" t="str" cm="1">
        <f t="array" aca="1" ref="DK77" ca="1">IF(DK$76="N/A","OK",IF(DK$76="Commentary Required","Commentary Required",IF(ABS(INDIRECT("B.G.TR.1."&amp;DK$75&amp;"!T97")-DK17)&lt;=DK$79,"OK","Commentary Required")))</f>
        <v>OK</v>
      </c>
      <c r="DL77" s="169" t="str" cm="1">
        <f t="array" aca="1" ref="DL77" ca="1">IF(DL$76="N/A","OK",IF(DL$76="Commentary Required","Commentary Required",IF(ABS(INDIRECT("B.G.TR.1."&amp;DL$75&amp;"!T97")-DL17)&lt;=DL$79,"OK","Commentary Required")))</f>
        <v>OK</v>
      </c>
      <c r="DM77" s="169" t="str" cm="1">
        <f t="array" aca="1" ref="DM77" ca="1">IF(DM$76="N/A","OK",IF(DM$76="Commentary Required","Commentary Required",IF(ABS(INDIRECT("B.G.TR.1."&amp;DM$75&amp;"!T97")-DM17)&lt;=DM$79,"OK","Commentary Required")))</f>
        <v>OK</v>
      </c>
      <c r="DN77" s="169" t="str" cm="1">
        <f t="array" aca="1" ref="DN77" ca="1">IF(DN$76="N/A","OK",IF(DN$76="Commentary Required","Commentary Required",IF(ABS(INDIRECT("B.G.TR.1."&amp;DN$75&amp;"!T97")-DN17)&lt;=DN$79,"OK","Commentary Required")))</f>
        <v>OK</v>
      </c>
      <c r="DO77" s="171"/>
      <c r="DP77" s="169" t="str" cm="1">
        <f t="array" aca="1" ref="DP77" ca="1">IF(DP$76="N/A","OK",IF(DP$76="Commentary Required","Commentary Required",IF(ABS(INDIRECT("B.G.TR.1."&amp;DP$75&amp;"!T97")-DP17)&lt;=DP$79,"OK","Commentary Required")))</f>
        <v>OK</v>
      </c>
      <c r="DQ77" s="169" t="str" cm="1">
        <f t="array" aca="1" ref="DQ77" ca="1">IF(DQ$76="N/A","OK",IF(DQ$76="Commentary Required","Commentary Required",IF(ABS(INDIRECT("B.G.TR.1."&amp;DQ$75&amp;"!T97")-DQ17)&lt;=DQ$79,"OK","Commentary Required")))</f>
        <v>OK</v>
      </c>
      <c r="DR77" s="169" t="str" cm="1">
        <f t="array" aca="1" ref="DR77" ca="1">IF(DR$76="N/A","OK",IF(DR$76="Commentary Required","Commentary Required",IF(ABS(INDIRECT("B.G.TR.1."&amp;DR$75&amp;"!T97")-SUM(DR17:DT17))&lt;=DR$79,"OK","Commentary Required")))</f>
        <v>OK</v>
      </c>
      <c r="DS77" s="171"/>
      <c r="DT77" s="171"/>
      <c r="DU77" s="169" t="str" cm="1">
        <f t="array" aca="1" ref="DU77" ca="1">IF(DU$76="N/A","OK",IF(DU$76="Commentary Required","Commentary Required",IF(ABS(INDIRECT("B.G.TR.1."&amp;DU$75&amp;"!T97")-DU17)&lt;=DU$79,"OK","Commentary Required")))</f>
        <v>OK</v>
      </c>
      <c r="DV77" s="169" t="str" cm="1">
        <f t="array" aca="1" ref="DV77" ca="1">IF(DV$76="N/A","OK",IF(DV$76="Commentary Required","Commentary Required",IF(ABS(INDIRECT("B.G.TR.1."&amp;DV$75&amp;"!T97")-DV17)&lt;=DV$79,"OK","Commentary Required")))</f>
        <v>OK</v>
      </c>
      <c r="DW77" s="169" t="str" cm="1">
        <f t="array" aca="1" ref="DW77" ca="1">IF(DW$76="N/A","OK",IF(DW$76="Commentary Required","Commentary Required",IF(ABS(INDIRECT("B.G.TR.1."&amp;DW$75&amp;"!T97")-DW17)&lt;=DW$79,"OK","Commentary Required")))</f>
        <v>OK</v>
      </c>
      <c r="DX77" s="169" t="str" cm="1">
        <f t="array" aca="1" ref="DX77" ca="1">IF(DX$76="N/A","OK",IF(DX$76="Commentary Required","Commentary Required",IF(ABS(INDIRECT("B.G.TR.1."&amp;DX$75&amp;"!T97")-DX17)&lt;=DX$79,"OK","Commentary Required")))</f>
        <v>OK</v>
      </c>
      <c r="DY77" s="169" t="str" cm="1">
        <f t="array" aca="1" ref="DY77" ca="1">IF(DY$76="N/A","OK",IF(DY$76="Commentary Required","Commentary Required",IF(ABS(INDIRECT("B.G.TR.1."&amp;DY$75&amp;"!T97")-DY17)&lt;=DY$79,"OK","Commentary Required")))</f>
        <v>OK</v>
      </c>
      <c r="DZ77" s="169" t="str" cm="1">
        <f t="array" aca="1" ref="DZ77" ca="1">IF(DZ$76="N/A","OK",IF(DZ$76="Commentary Required","Commentary Required",IF(ABS(INDIRECT("B.G.TR.1."&amp;DZ$75&amp;"!T97")-DZ17)&lt;=DZ$79,"OK","Commentary Required")))</f>
        <v>OK</v>
      </c>
      <c r="EA77" s="171"/>
      <c r="EB77" s="169" t="str" cm="1">
        <f t="array" aca="1" ref="EB77" ca="1">IF(EB$76="N/A","OK",IF(EB$76="Commentary Required","Commentary Required",IF(ABS(INDIRECT("B.G.TR.1."&amp;EB$75&amp;"!T97")-EB17)&lt;=EB$79,"OK","Commentary Required")))</f>
        <v>OK</v>
      </c>
      <c r="EC77" s="169" t="str" cm="1">
        <f t="array" aca="1" ref="EC77" ca="1">IF(EC$76="N/A","OK",IF(EC$76="Commentary Required","Commentary Required",IF(ABS(INDIRECT("B.G.TR.1."&amp;EC$75&amp;"!T97")-EC17)&lt;=EC$79,"OK","Commentary Required")))</f>
        <v>OK</v>
      </c>
      <c r="ED77" s="169" t="str" cm="1">
        <f t="array" aca="1" ref="ED77" ca="1">IF(ED$76="N/A","OK",IF(ED$76="Commentary Required","Commentary Required",IF(ABS(INDIRECT("B.G.TR.1."&amp;ED$75&amp;"!T97")-ED17)&lt;=ED$79,"OK","Commentary Required")))</f>
        <v>OK</v>
      </c>
      <c r="EE77" s="169" t="str" cm="1">
        <f t="array" aca="1" ref="EE77" ca="1">IF(EE$76="N/A","OK",IF(EE$76="Commentary Required","Commentary Required",IF(ABS(INDIRECT("B.G.TR.1."&amp;EE$75&amp;"!T97")-EE17)&lt;=EE$79,"OK","Commentary Required")))</f>
        <v>OK</v>
      </c>
      <c r="EF77" s="169" t="str" cm="1">
        <f t="array" aca="1" ref="EF77" ca="1">IF(EF$76="N/A","OK",IF(EF$76="Commentary Required","Commentary Required",IF(ABS(INDIRECT("B.G.TR.1."&amp;EF$75&amp;"!T97")-EF17)&lt;=EF$79,"OK","Commentary Required")))</f>
        <v>OK</v>
      </c>
      <c r="EG77" s="169" t="str" cm="1">
        <f t="array" aca="1" ref="EG77" ca="1">IF(EG$76="N/A","OK",IF(EG$76="Commentary Required","Commentary Required",IF(ABS(INDIRECT("B.G.TR.1."&amp;EG$75&amp;"!T97")-EG17)&lt;=EG$79,"OK","Commentary Required")))</f>
        <v>OK</v>
      </c>
      <c r="EH77" s="169" t="str" cm="1">
        <f t="array" aca="1" ref="EH77" ca="1">IF(EH$76="N/A","OK",IF(EH$76="Commentary Required","Commentary Required",IF(ABS(INDIRECT("B.G.TR.1."&amp;EH$75&amp;"!T97")-EH17)&lt;=EH$79,"OK","Commentary Required")))</f>
        <v>OK</v>
      </c>
      <c r="EI77" s="169" t="str" cm="1">
        <f t="array" aca="1" ref="EI77" ca="1">IF(EI$76="N/A","OK",IF(EI$76="Commentary Required","Commentary Required",IF(ABS(INDIRECT("B.G.TR.1."&amp;EI$75&amp;"!T97")-EI17)&lt;=EI$79,"OK","Commentary Required")))</f>
        <v>OK</v>
      </c>
      <c r="EJ77" s="169" t="str" cm="1">
        <f t="array" aca="1" ref="EJ77" ca="1">IF(EJ$76="N/A","OK",IF(EJ$76="Commentary Required","Commentary Required",IF(ABS(INDIRECT("B.G.TR.1."&amp;EJ$75&amp;"!T97")-EJ17)&lt;=EJ$79,"OK","Commentary Required")))</f>
        <v>OK</v>
      </c>
      <c r="EK77" s="169" t="str" cm="1">
        <f t="array" aca="1" ref="EK77" ca="1">IF(EK$76="N/A","OK",IF(EK$76="Commentary Required","Commentary Required",IF(ABS(INDIRECT("B.G.TR.1."&amp;EK$75&amp;"!T97")-EK17)&lt;=EK$79,"OK","Commentary Required")))</f>
        <v>OK</v>
      </c>
      <c r="EL77" s="169" t="str" cm="1">
        <f t="array" aca="1" ref="EL77" ca="1">IF(EL$76="N/A","OK",IF(EL$76="Commentary Required","Commentary Required",IF(ABS(INDIRECT("B.G.TR.1."&amp;EL$75&amp;"!T97")-EL17)&lt;=EL$79,"OK","Commentary Required")))</f>
        <v>OK</v>
      </c>
      <c r="EM77" s="171"/>
      <c r="EN77" s="169" t="str" cm="1">
        <f t="array" aca="1" ref="EN77" ca="1">IF(EN$76="N/A","OK",IF(EN$76="Commentary Required","Commentary Required",IF(ABS(INDIRECT("B.G.TR.1."&amp;EN$75&amp;"!T97")-EN17)&lt;=EN$79,"OK","Commentary Required")))</f>
        <v>OK</v>
      </c>
      <c r="EO77" s="169" t="str" cm="1">
        <f t="array" aca="1" ref="EO77" ca="1">IF(EO$76="N/A","OK",IF(EO$76="Commentary Required","Commentary Required",IF(ABS(INDIRECT("B.G.TR.1."&amp;EO$75&amp;"!T97")-EO17)&lt;=EO$79,"OK","Commentary Required")))</f>
        <v>OK</v>
      </c>
      <c r="EP77" s="169" t="str" cm="1">
        <f t="array" aca="1" ref="EP77" ca="1">IF(EP$76="N/A","OK",IF(EP$76="Commentary Required","Commentary Required",IF(ABS(INDIRECT("B.G.TR.1."&amp;EP$75&amp;"!T97")-SUM(EP17:ER17))&lt;=EP$79,"OK","Commentary Required")))</f>
        <v>OK</v>
      </c>
      <c r="EQ77" s="171"/>
      <c r="ER77" s="171"/>
      <c r="ES77" s="169" t="str" cm="1">
        <f t="array" aca="1" ref="ES77" ca="1">IF(ES$76="N/A","OK",IF(ES$76="Commentary Required","Commentary Required",IF(ABS(INDIRECT("B.G.TR.1."&amp;ES$75&amp;"!T97")-ES17)&lt;=ES$79,"OK","Commentary Required")))</f>
        <v>OK</v>
      </c>
      <c r="ET77" s="169" t="str" cm="1">
        <f t="array" aca="1" ref="ET77" ca="1">IF(ET$76="N/A","OK",IF(ET$76="Commentary Required","Commentary Required",IF(ABS(INDIRECT("B.G.TR.1."&amp;ET$75&amp;"!T97")-ET17)&lt;=ET$79,"OK","Commentary Required")))</f>
        <v>OK</v>
      </c>
      <c r="EU77" s="169" t="str" cm="1">
        <f t="array" aca="1" ref="EU77" ca="1">IF(EU$76="N/A","OK",IF(EU$76="Commentary Required","Commentary Required",IF(ABS(INDIRECT("B.G.TR.1."&amp;EU$75&amp;"!T97")-EU17)&lt;=EU$79,"OK","Commentary Required")))</f>
        <v>OK</v>
      </c>
      <c r="EV77" s="169" t="str" cm="1">
        <f t="array" aca="1" ref="EV77" ca="1">IF(EV$76="N/A","OK",IF(EV$76="Commentary Required","Commentary Required",IF(ABS(INDIRECT("B.G.TR.1."&amp;EV$75&amp;"!T97")-EV17)&lt;=EV$79,"OK","Commentary Required")))</f>
        <v>OK</v>
      </c>
      <c r="EW77" s="169" t="str" cm="1">
        <f t="array" aca="1" ref="EW77" ca="1">IF(EW$76="N/A","OK",IF(EW$76="Commentary Required","Commentary Required",IF(ABS(INDIRECT("B.G.TR.1."&amp;EW$75&amp;"!T97")-EW17)&lt;=EW$79,"OK","Commentary Required")))</f>
        <v>OK</v>
      </c>
      <c r="EX77" s="169" t="str" cm="1">
        <f t="array" aca="1" ref="EX77" ca="1">IF(EX$76="N/A","OK",IF(EX$76="Commentary Required","Commentary Required",IF(ABS(INDIRECT("B.G.TR.1."&amp;EX$75&amp;"!T97")-EX17)&lt;=EX$79,"OK","Commentary Required")))</f>
        <v>OK</v>
      </c>
      <c r="EY77" s="167"/>
      <c r="EZ77" s="167"/>
    </row>
    <row r="78" spans="2:157" ht="14.65" customHeight="1">
      <c r="B78" s="649" t="s">
        <v>1455</v>
      </c>
      <c r="C78" s="136" t="str">
        <f ca="1">IF(COUNTIF(D78:EZ78,"Commentary Required")&gt;0,"Commentary Required","OK")</f>
        <v>OK</v>
      </c>
      <c r="D78" s="171"/>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69" t="str" cm="1">
        <f t="array" aca="1" ref="AF78" ca="1">IF(AF$76="N/A","OK",IF(AF$76="Commentary Required","Commentary Required",IF(ABS(INDIRECT("B.G.TR.2."&amp;AF$75&amp;"!T97")-SUM(AF17,AF20))&lt;=AF$79,"OK","Commentary Required")))</f>
        <v>OK</v>
      </c>
      <c r="AG78" s="169" t="str" cm="1">
        <f t="array" aca="1" ref="AG78" ca="1">IF(AG$76="N/A","OK",IF(AG$76="Commentary Required","Commentary Required",IF(ABS(INDIRECT("B.G.TR.2."&amp;AG$75&amp;"!T97")-SUM(AG17,AG20))&lt;=AG$79,"OK","Commentary Required")))</f>
        <v>OK</v>
      </c>
      <c r="AH78" s="169" t="str" cm="1">
        <f t="array" aca="1" ref="AH78" ca="1">IF(AH$76="N/A","OK",IF(AH$76="Commentary Required","Commentary Required",IF(ABS(INDIRECT("B.G.TR.2."&amp;AH$75&amp;"!T97")-SUM(AH17,AH20))&lt;=AH$79,"OK","Commentary Required")))</f>
        <v>OK</v>
      </c>
      <c r="AI78" s="169" t="str" cm="1">
        <f t="array" aca="1" ref="AI78" ca="1">IF(AI$76="N/A","OK",IF(AI$76="Commentary Required","Commentary Required",IF(ABS(INDIRECT("B.G.TR.2."&amp;AI$75&amp;"!T97")-SUM(AI17,AI20))&lt;=AI$79,"OK","Commentary Required")))</f>
        <v>OK</v>
      </c>
      <c r="AJ78" s="169" t="str" cm="1">
        <f t="array" aca="1" ref="AJ78" ca="1">IF(AJ$76="N/A","OK",IF(AJ$76="Commentary Required","Commentary Required",IF(ABS(INDIRECT("B.G.TR.2."&amp;AJ$75&amp;"!T97")-SUM(AJ17,AJ20))&lt;=AJ$79,"OK","Commentary Required")))</f>
        <v>OK</v>
      </c>
      <c r="AK78" s="169" t="str" cm="1">
        <f t="array" aca="1" ref="AK78" ca="1">IF(AK$76="N/A","OK",IF(AK$76="Commentary Required","Commentary Required",IF(ABS(INDIRECT("B.G.TR.2."&amp;AK$75&amp;"!T97")-SUM(AK17,AK20))&lt;=AK$79,"OK","Commentary Required")))</f>
        <v>OK</v>
      </c>
      <c r="AL78" s="169" t="str" cm="1">
        <f t="array" aca="1" ref="AL78" ca="1">IF(AL$76="N/A","OK",IF(AL$76="Commentary Required","Commentary Required",IF(ABS(INDIRECT("B.G.TR.2."&amp;AL$75&amp;"!T97")-SUM(AL17,AL20))&lt;=AL$79,"OK","Commentary Required")))</f>
        <v>OK</v>
      </c>
      <c r="AM78" s="169" t="str" cm="1">
        <f t="array" aca="1" ref="AM78" ca="1">IF(AM$76="N/A","OK",IF(AM$76="Commentary Required","Commentary Required",IF(ABS(INDIRECT("B.G.TR.2."&amp;AM$75&amp;"!T97")-SUM(AM17,AM20))&lt;=AM$79,"OK","Commentary Required")))</f>
        <v>OK</v>
      </c>
      <c r="AN78" s="169" t="str" cm="1">
        <f t="array" aca="1" ref="AN78" ca="1">IF(AN$76="N/A","OK",IF(AN$76="Commentary Required","Commentary Required",IF(ABS(INDIRECT("B.G.TR.2."&amp;AN$75&amp;"!T97")-SUM(AN17,AN20))&lt;=AN$79,"OK","Commentary Required")))</f>
        <v>OK</v>
      </c>
      <c r="AO78" s="169" t="str" cm="1">
        <f t="array" aca="1" ref="AO78" ca="1">IF(AO$76="N/A","OK",IF(AO$76="Commentary Required","Commentary Required",IF(ABS(INDIRECT("B.G.TR.2."&amp;AO$75&amp;"!T97")-SUM(AO17,AO20))&lt;=AO$79,"OK","Commentary Required")))</f>
        <v>OK</v>
      </c>
      <c r="AP78" s="169" t="str" cm="1">
        <f t="array" aca="1" ref="AP78" ca="1">IF(AP$76="N/A","OK",IF(AP$76="Commentary Required","Commentary Required",IF(ABS(INDIRECT("B.G.TR.2."&amp;AP$75&amp;"!T97")-SUM(AP17,AP20))&lt;=AP$79,"OK","Commentary Required")))</f>
        <v>OK</v>
      </c>
      <c r="AQ78" s="171"/>
      <c r="AR78" s="169" t="str" cm="1">
        <f t="array" aca="1" ref="AR78" ca="1">IF(AR$76="N/A","OK",IF(AR$76="Commentary Required","Commentary Required",IF(ABS(INDIRECT("B.G.TR.2."&amp;AR$75&amp;"!T97")-SUM(AR17,AR20))&lt;=AR$79,"OK","Commentary Required")))</f>
        <v>OK</v>
      </c>
      <c r="AS78" s="169" t="str" cm="1">
        <f t="array" aca="1" ref="AS78" ca="1">IF(AS$76="N/A","OK",IF(AS$76="Commentary Required","Commentary Required",IF(ABS(INDIRECT("B.G.TR.2."&amp;AS$75&amp;"!T97")-SUM(AS17,AS20))&lt;=AS$79,"OK","Commentary Required")))</f>
        <v>OK</v>
      </c>
      <c r="AT78" s="169" t="str" cm="1">
        <f t="array" aca="1" ref="AT78" ca="1">IF(AT$76="N/A","OK",IF(AT$76="Commentary Required","Commentary Required",IF(ABS(INDIRECT("B.G.TR.2."&amp;AT$75&amp;"!T97")-SUM(AT17:AV17,AT20:AV20))&lt;=AT$79,"OK","Commentary Required")))</f>
        <v>OK</v>
      </c>
      <c r="AU78" s="171"/>
      <c r="AV78" s="171"/>
      <c r="AW78" s="169" t="str" cm="1">
        <f t="array" aca="1" ref="AW78" ca="1">IF(AW$76="N/A","OK",IF(AW$76="Commentary Required","Commentary Required",IF(ABS(INDIRECT("B.G.TR.2."&amp;AW$75&amp;"!T97")-SUM(AW17,AW20))&lt;=AW$79,"OK","Commentary Required")))</f>
        <v>OK</v>
      </c>
      <c r="AX78" s="169" t="str" cm="1">
        <f t="array" aca="1" ref="AX78" ca="1">IF(AX$76="N/A","OK",IF(AX$76="Commentary Required","Commentary Required",IF(ABS(INDIRECT("B.G.TR.2."&amp;AX$75&amp;"!T97")-SUM(AX17,AX20))&lt;=AX$79,"OK","Commentary Required")))</f>
        <v>OK</v>
      </c>
      <c r="AY78" s="169" t="str" cm="1">
        <f t="array" aca="1" ref="AY78" ca="1">IF(AY$76="N/A","OK",IF(AY$76="Commentary Required","Commentary Required",IF(ABS(INDIRECT("B.G.TR.2."&amp;AY$75&amp;"!T97")-SUM(AY17,AY20))&lt;=AY$79,"OK","Commentary Required")))</f>
        <v>OK</v>
      </c>
      <c r="AZ78" s="169" t="str" cm="1">
        <f t="array" aca="1" ref="AZ78" ca="1">IF(AZ$76="N/A","OK",IF(AZ$76="Commentary Required","Commentary Required",IF(ABS(INDIRECT("B.G.TR.2."&amp;AZ$75&amp;"!T97")-SUM(AZ17,AZ20))&lt;=AZ$79,"OK","Commentary Required")))</f>
        <v>OK</v>
      </c>
      <c r="BA78" s="169" t="str" cm="1">
        <f t="array" aca="1" ref="BA78" ca="1">IF(BA$76="N/A","OK",IF(BA$76="Commentary Required","Commentary Required",IF(ABS(INDIRECT("B.G.TR.2."&amp;BA$75&amp;"!T97")-SUM(BA17,BA20))&lt;=BA$79,"OK","Commentary Required")))</f>
        <v>OK</v>
      </c>
      <c r="BB78" s="169" t="str" cm="1">
        <f t="array" aca="1" ref="BB78" ca="1">IF(BB$76="N/A","OK",IF(BB$76="Commentary Required","Commentary Required",IF(ABS(INDIRECT("B.G.TR.2."&amp;BB$75&amp;"!T97")-SUM(BB17,BB20))&lt;=BB$79,"OK","Commentary Required")))</f>
        <v>OK</v>
      </c>
      <c r="BC78" s="171"/>
      <c r="BD78" s="169" t="str" cm="1">
        <f t="array" aca="1" ref="BD78" ca="1">IF(BD$76="N/A","OK",IF(BD$76="Commentary Required","Commentary Required",IF(ABS(INDIRECT("B.G.TR.2."&amp;BD$75&amp;"!T97")-SUM(BD17,BD20))&lt;=BD$79,"OK","Commentary Required")))</f>
        <v>OK</v>
      </c>
      <c r="BE78" s="169" t="str" cm="1">
        <f t="array" aca="1" ref="BE78" ca="1">IF(BE$76="N/A","OK",IF(BE$76="Commentary Required","Commentary Required",IF(ABS(INDIRECT("B.G.TR.2."&amp;BE$75&amp;"!T97")-SUM(BE17,BE20))&lt;=BE$79,"OK","Commentary Required")))</f>
        <v>OK</v>
      </c>
      <c r="BF78" s="169" t="str" cm="1">
        <f t="array" aca="1" ref="BF78" ca="1">IF(BF$76="N/A","OK",IF(BF$76="Commentary Required","Commentary Required",IF(ABS(INDIRECT("B.G.TR.2."&amp;BF$75&amp;"!T97")-SUM(BF17,BF20))&lt;=BF$79,"OK","Commentary Required")))</f>
        <v>OK</v>
      </c>
      <c r="BG78" s="169" t="str" cm="1">
        <f t="array" aca="1" ref="BG78" ca="1">IF(BG$76="N/A","OK",IF(BG$76="Commentary Required","Commentary Required",IF(ABS(INDIRECT("B.G.TR.2."&amp;BG$75&amp;"!T97")-SUM(BG17,BG20))&lt;=BG$79,"OK","Commentary Required")))</f>
        <v>OK</v>
      </c>
      <c r="BH78" s="169" t="str" cm="1">
        <f t="array" aca="1" ref="BH78" ca="1">IF(BH$76="N/A","OK",IF(BH$76="Commentary Required","Commentary Required",IF(ABS(INDIRECT("B.G.TR.2."&amp;BH$75&amp;"!T97")-SUM(BH17,BH20))&lt;=BH$79,"OK","Commentary Required")))</f>
        <v>OK</v>
      </c>
      <c r="BI78" s="169" t="str" cm="1">
        <f t="array" aca="1" ref="BI78" ca="1">IF(BI$76="N/A","OK",IF(BI$76="Commentary Required","Commentary Required",IF(ABS(INDIRECT("B.G.TR.2."&amp;BI$75&amp;"!T97")-SUM(BI17,BI20))&lt;=BI$79,"OK","Commentary Required")))</f>
        <v>OK</v>
      </c>
      <c r="BJ78" s="169" t="str" cm="1">
        <f t="array" aca="1" ref="BJ78" ca="1">IF(BJ$76="N/A","OK",IF(BJ$76="Commentary Required","Commentary Required",IF(ABS(INDIRECT("B.G.TR.2."&amp;BJ$75&amp;"!T97")-SUM(BJ17,BJ20))&lt;=BJ$79,"OK","Commentary Required")))</f>
        <v>OK</v>
      </c>
      <c r="BK78" s="169" t="str" cm="1">
        <f t="array" aca="1" ref="BK78" ca="1">IF(BK$76="N/A","OK",IF(BK$76="Commentary Required","Commentary Required",IF(ABS(INDIRECT("B.G.TR.2."&amp;BK$75&amp;"!T97")-SUM(BK17,BK20))&lt;=BK$79,"OK","Commentary Required")))</f>
        <v>OK</v>
      </c>
      <c r="BL78" s="169" t="str" cm="1">
        <f t="array" aca="1" ref="BL78" ca="1">IF(BL$76="N/A","OK",IF(BL$76="Commentary Required","Commentary Required",IF(ABS(INDIRECT("B.G.TR.2."&amp;BL$75&amp;"!T97")-SUM(BL17,BL20))&lt;=BL$79,"OK","Commentary Required")))</f>
        <v>OK</v>
      </c>
      <c r="BM78" s="169" t="str" cm="1">
        <f t="array" aca="1" ref="BM78" ca="1">IF(BM$76="N/A","OK",IF(BM$76="Commentary Required","Commentary Required",IF(ABS(INDIRECT("B.G.TR.2."&amp;BM$75&amp;"!T97")-SUM(BM17,BM20))&lt;=BM$79,"OK","Commentary Required")))</f>
        <v>OK</v>
      </c>
      <c r="BN78" s="169" t="str" cm="1">
        <f t="array" aca="1" ref="BN78" ca="1">IF(BN$76="N/A","OK",IF(BN$76="Commentary Required","Commentary Required",IF(ABS(INDIRECT("B.G.TR.2."&amp;BN$75&amp;"!T97")-SUM(BN17,BN20))&lt;=BN$79,"OK","Commentary Required")))</f>
        <v>OK</v>
      </c>
      <c r="BO78" s="171"/>
      <c r="BP78" s="169" t="str" cm="1">
        <f t="array" aca="1" ref="BP78" ca="1">IF(BP$76="N/A","OK",IF(BP$76="Commentary Required","Commentary Required",IF(ABS(INDIRECT("B.G.TR.2."&amp;BP$75&amp;"!T97")-SUM(BP17,BP20))&lt;=BP$79,"OK","Commentary Required")))</f>
        <v>OK</v>
      </c>
      <c r="BQ78" s="169" t="str" cm="1">
        <f t="array" aca="1" ref="BQ78" ca="1">IF(BQ$76="N/A","OK",IF(BQ$76="Commentary Required","Commentary Required",IF(ABS(INDIRECT("B.G.TR.2."&amp;BQ$75&amp;"!T97")-SUM(BQ17,BQ20))&lt;=BQ$79,"OK","Commentary Required")))</f>
        <v>OK</v>
      </c>
      <c r="BR78" s="169" t="str" cm="1">
        <f t="array" aca="1" ref="BR78" ca="1">IF(BR$76="N/A","OK",IF(BR$76="Commentary Required","Commentary Required",IF(ABS(INDIRECT("B.G.TR.2."&amp;BR$75&amp;"!T97")-SUM(BR17:BT17,BR20:BT20))&lt;=BR$79,"OK","Commentary Required")))</f>
        <v>OK</v>
      </c>
      <c r="BS78" s="171"/>
      <c r="BT78" s="171"/>
      <c r="BU78" s="169" t="str" cm="1">
        <f t="array" aca="1" ref="BU78" ca="1">IF(BU$76="N/A","OK",IF(BU$76="Commentary Required","Commentary Required",IF(ABS(INDIRECT("B.G.TR.2."&amp;BU$75&amp;"!T97")-SUM(BU17,BU20))&lt;=BU$79,"OK","Commentary Required")))</f>
        <v>OK</v>
      </c>
      <c r="BV78" s="169" t="str" cm="1">
        <f t="array" aca="1" ref="BV78" ca="1">IF(BV$76="N/A","OK",IF(BV$76="Commentary Required","Commentary Required",IF(ABS(INDIRECT("B.G.TR.2."&amp;BV$75&amp;"!T97")-SUM(BV17,BV20))&lt;=BV$79,"OK","Commentary Required")))</f>
        <v>OK</v>
      </c>
      <c r="BW78" s="169" t="str" cm="1">
        <f t="array" aca="1" ref="BW78" ca="1">IF(BW$76="N/A","OK",IF(BW$76="Commentary Required","Commentary Required",IF(ABS(INDIRECT("B.G.TR.2."&amp;BW$75&amp;"!T97")-SUM(BW17,BW20))&lt;=BW$79,"OK","Commentary Required")))</f>
        <v>OK</v>
      </c>
      <c r="BX78" s="169" t="str" cm="1">
        <f t="array" aca="1" ref="BX78" ca="1">IF(BX$76="N/A","OK",IF(BX$76="Commentary Required","Commentary Required",IF(ABS(INDIRECT("B.G.TR.2."&amp;BX$75&amp;"!T97")-SUM(BX17,BX20))&lt;=BX$79,"OK","Commentary Required")))</f>
        <v>OK</v>
      </c>
      <c r="BY78" s="169" t="str" cm="1">
        <f t="array" aca="1" ref="BY78" ca="1">IF(BY$76="N/A","OK",IF(BY$76="Commentary Required","Commentary Required",IF(ABS(INDIRECT("B.G.TR.2."&amp;BY$75&amp;"!T97")-SUM(BY17,BY20))&lt;=BY$79,"OK","Commentary Required")))</f>
        <v>OK</v>
      </c>
      <c r="BZ78" s="169" t="str" cm="1">
        <f t="array" aca="1" ref="BZ78" ca="1">IF(BZ$76="N/A","OK",IF(BZ$76="Commentary Required","Commentary Required",IF(ABS(INDIRECT("B.G.TR.2."&amp;BZ$75&amp;"!T97")-SUM(BZ17,BZ20))&lt;=BZ$79,"OK","Commentary Required")))</f>
        <v>OK</v>
      </c>
      <c r="CA78" s="168"/>
      <c r="CB78" s="168"/>
      <c r="CC78" s="168"/>
      <c r="CD78" s="168"/>
      <c r="CE78" s="168"/>
      <c r="CF78" s="168"/>
      <c r="CG78" s="168"/>
      <c r="CH78" s="168"/>
      <c r="CI78" s="168"/>
      <c r="CJ78" s="168"/>
      <c r="CK78" s="168"/>
      <c r="CL78" s="168"/>
      <c r="CM78" s="168"/>
      <c r="CN78" s="168"/>
      <c r="CO78" s="168"/>
      <c r="CP78" s="168"/>
      <c r="CQ78" s="168"/>
      <c r="CR78" s="168"/>
      <c r="CS78" s="168"/>
      <c r="CT78" s="168"/>
      <c r="CU78" s="168"/>
      <c r="CV78" s="168"/>
      <c r="CW78" s="168"/>
      <c r="CX78" s="168"/>
      <c r="CY78" s="168"/>
      <c r="CZ78" s="168"/>
      <c r="DA78" s="168"/>
      <c r="DB78" s="168"/>
      <c r="DC78" s="168"/>
      <c r="DD78" s="169" t="str" cm="1">
        <f t="array" aca="1" ref="DD78" ca="1">IF(DD$76="N/A","OK",IF(DD$76="Commentary Required","Commentary Required",IF(ABS(INDIRECT("B.G.TR.2."&amp;DD$75&amp;"!T97")-SUM(DD17,DD20))&lt;=DD$79,"OK","Commentary Required")))</f>
        <v>OK</v>
      </c>
      <c r="DE78" s="169" t="str" cm="1">
        <f t="array" aca="1" ref="DE78" ca="1">IF(DE$76="N/A","OK",IF(DE$76="Commentary Required","Commentary Required",IF(ABS(INDIRECT("B.G.TR.2."&amp;DE$75&amp;"!T97")-SUM(DE17,DE20))&lt;=DE$79,"OK","Commentary Required")))</f>
        <v>OK</v>
      </c>
      <c r="DF78" s="169" t="str" cm="1">
        <f t="array" aca="1" ref="DF78" ca="1">IF(DF$76="N/A","OK",IF(DF$76="Commentary Required","Commentary Required",IF(ABS(INDIRECT("B.G.TR.2."&amp;DF$75&amp;"!T97")-SUM(DF17,DF20))&lt;=DF$79,"OK","Commentary Required")))</f>
        <v>OK</v>
      </c>
      <c r="DG78" s="169" t="str" cm="1">
        <f t="array" aca="1" ref="DG78" ca="1">IF(DG$76="N/A","OK",IF(DG$76="Commentary Required","Commentary Required",IF(ABS(INDIRECT("B.G.TR.2."&amp;DG$75&amp;"!T97")-SUM(DG17,DG20))&lt;=DG$79,"OK","Commentary Required")))</f>
        <v>OK</v>
      </c>
      <c r="DH78" s="169" t="str" cm="1">
        <f t="array" aca="1" ref="DH78" ca="1">IF(DH$76="N/A","OK",IF(DH$76="Commentary Required","Commentary Required",IF(ABS(INDIRECT("B.G.TR.2."&amp;DH$75&amp;"!T97")-SUM(DH17,DH20))&lt;=DH$79,"OK","Commentary Required")))</f>
        <v>OK</v>
      </c>
      <c r="DI78" s="169" t="str" cm="1">
        <f t="array" aca="1" ref="DI78" ca="1">IF(DI$76="N/A","OK",IF(DI$76="Commentary Required","Commentary Required",IF(ABS(INDIRECT("B.G.TR.2."&amp;DI$75&amp;"!T97")-SUM(DI17,DI20))&lt;=DI$79,"OK","Commentary Required")))</f>
        <v>OK</v>
      </c>
      <c r="DJ78" s="169" t="str" cm="1">
        <f t="array" aca="1" ref="DJ78" ca="1">IF(DJ$76="N/A","OK",IF(DJ$76="Commentary Required","Commentary Required",IF(ABS(INDIRECT("B.G.TR.2."&amp;DJ$75&amp;"!T97")-SUM(DJ17,DJ20))&lt;=DJ$79,"OK","Commentary Required")))</f>
        <v>OK</v>
      </c>
      <c r="DK78" s="169" t="str" cm="1">
        <f t="array" aca="1" ref="DK78" ca="1">IF(DK$76="N/A","OK",IF(DK$76="Commentary Required","Commentary Required",IF(ABS(INDIRECT("B.G.TR.2."&amp;DK$75&amp;"!T97")-SUM(DK17,DK20))&lt;=DK$79,"OK","Commentary Required")))</f>
        <v>OK</v>
      </c>
      <c r="DL78" s="169" t="str" cm="1">
        <f t="array" aca="1" ref="DL78" ca="1">IF(DL$76="N/A","OK",IF(DL$76="Commentary Required","Commentary Required",IF(ABS(INDIRECT("B.G.TR.2."&amp;DL$75&amp;"!T97")-SUM(DL17,DL20))&lt;=DL$79,"OK","Commentary Required")))</f>
        <v>OK</v>
      </c>
      <c r="DM78" s="169" t="str" cm="1">
        <f t="array" aca="1" ref="DM78" ca="1">IF(DM$76="N/A","OK",IF(DM$76="Commentary Required","Commentary Required",IF(ABS(INDIRECT("B.G.TR.2."&amp;DM$75&amp;"!T97")-SUM(DM17,DM20))&lt;=DM$79,"OK","Commentary Required")))</f>
        <v>OK</v>
      </c>
      <c r="DN78" s="169" t="str" cm="1">
        <f t="array" aca="1" ref="DN78" ca="1">IF(DN$76="N/A","OK",IF(DN$76="Commentary Required","Commentary Required",IF(ABS(INDIRECT("B.G.TR.2."&amp;DN$75&amp;"!T97")-SUM(DN17,DN20))&lt;=DN$79,"OK","Commentary Required")))</f>
        <v>OK</v>
      </c>
      <c r="DO78" s="171"/>
      <c r="DP78" s="169" t="str" cm="1">
        <f t="array" aca="1" ref="DP78" ca="1">IF(DP$76="N/A","OK",IF(DP$76="Commentary Required","Commentary Required",IF(ABS(INDIRECT("B.G.TR.2."&amp;DP$75&amp;"!T97")-SUM(DP17,DP20))&lt;=DP$79,"OK","Commentary Required")))</f>
        <v>OK</v>
      </c>
      <c r="DQ78" s="169" t="str" cm="1">
        <f t="array" aca="1" ref="DQ78" ca="1">IF(DQ$76="N/A","OK",IF(DQ$76="Commentary Required","Commentary Required",IF(ABS(INDIRECT("B.G.TR.2."&amp;DQ$75&amp;"!T97")-SUM(DQ17,DQ20))&lt;=DQ$79,"OK","Commentary Required")))</f>
        <v>OK</v>
      </c>
      <c r="DR78" s="169" t="str" cm="1">
        <f t="array" aca="1" ref="DR78" ca="1">IF(DR$76="N/A","OK",IF(DR$76="Commentary Required","Commentary Required",IF(ABS(INDIRECT("B.G.TR.2."&amp;DR$75&amp;"!T97")-SUM(DR17:DT17,DR20:DT20))&lt;=DR$79,"OK","Commentary Required")))</f>
        <v>OK</v>
      </c>
      <c r="DS78" s="171"/>
      <c r="DT78" s="171"/>
      <c r="DU78" s="169" t="str" cm="1">
        <f t="array" aca="1" ref="DU78" ca="1">IF(DU$76="N/A","OK",IF(DU$76="Commentary Required","Commentary Required",IF(ABS(INDIRECT("B.G.TR.2."&amp;DU$75&amp;"!T97")-SUM(DU17,DU20))&lt;=DU$79,"OK","Commentary Required")))</f>
        <v>OK</v>
      </c>
      <c r="DV78" s="169" t="str" cm="1">
        <f t="array" aca="1" ref="DV78" ca="1">IF(DV$76="N/A","OK",IF(DV$76="Commentary Required","Commentary Required",IF(ABS(INDIRECT("B.G.TR.2."&amp;DV$75&amp;"!T97")-SUM(DV17,DV20))&lt;=DV$79,"OK","Commentary Required")))</f>
        <v>OK</v>
      </c>
      <c r="DW78" s="169" t="str" cm="1">
        <f t="array" aca="1" ref="DW78" ca="1">IF(DW$76="N/A","OK",IF(DW$76="Commentary Required","Commentary Required",IF(ABS(INDIRECT("B.G.TR.2."&amp;DW$75&amp;"!T97")-SUM(DW17,DW20))&lt;=DW$79,"OK","Commentary Required")))</f>
        <v>OK</v>
      </c>
      <c r="DX78" s="169" t="str" cm="1">
        <f t="array" aca="1" ref="DX78" ca="1">IF(DX$76="N/A","OK",IF(DX$76="Commentary Required","Commentary Required",IF(ABS(INDIRECT("B.G.TR.2."&amp;DX$75&amp;"!T97")-SUM(DX17,DX20))&lt;=DX$79,"OK","Commentary Required")))</f>
        <v>OK</v>
      </c>
      <c r="DY78" s="169" t="str" cm="1">
        <f t="array" aca="1" ref="DY78" ca="1">IF(DY$76="N/A","OK",IF(DY$76="Commentary Required","Commentary Required",IF(ABS(INDIRECT("B.G.TR.2."&amp;DY$75&amp;"!T97")-SUM(DY17,DY20))&lt;=DY$79,"OK","Commentary Required")))</f>
        <v>OK</v>
      </c>
      <c r="DZ78" s="169" t="str" cm="1">
        <f t="array" aca="1" ref="DZ78" ca="1">IF(DZ$76="N/A","OK",IF(DZ$76="Commentary Required","Commentary Required",IF(ABS(INDIRECT("B.G.TR.2."&amp;DZ$75&amp;"!T97")-SUM(DZ17,DZ20))&lt;=DZ$79,"OK","Commentary Required")))</f>
        <v>OK</v>
      </c>
      <c r="EA78" s="171"/>
      <c r="EB78" s="169" t="str" cm="1">
        <f t="array" aca="1" ref="EB78" ca="1">IF(EB$76="N/A","OK",IF(EB$76="Commentary Required","Commentary Required",IF(ABS(INDIRECT("B.G.TR.2."&amp;EB$75&amp;"!T97")-SUM(EB17,EB20))&lt;=EB$79,"OK","Commentary Required")))</f>
        <v>OK</v>
      </c>
      <c r="EC78" s="169" t="str" cm="1">
        <f t="array" aca="1" ref="EC78" ca="1">IF(EC$76="N/A","OK",IF(EC$76="Commentary Required","Commentary Required",IF(ABS(INDIRECT("B.G.TR.2."&amp;EC$75&amp;"!T97")-SUM(EC17,EC20))&lt;=EC$79,"OK","Commentary Required")))</f>
        <v>OK</v>
      </c>
      <c r="ED78" s="169" t="str" cm="1">
        <f t="array" aca="1" ref="ED78" ca="1">IF(ED$76="N/A","OK",IF(ED$76="Commentary Required","Commentary Required",IF(ABS(INDIRECT("B.G.TR.2."&amp;ED$75&amp;"!T97")-SUM(ED17,ED20))&lt;=ED$79,"OK","Commentary Required")))</f>
        <v>OK</v>
      </c>
      <c r="EE78" s="169" t="str" cm="1">
        <f t="array" aca="1" ref="EE78" ca="1">IF(EE$76="N/A","OK",IF(EE$76="Commentary Required","Commentary Required",IF(ABS(INDIRECT("B.G.TR.2."&amp;EE$75&amp;"!T97")-SUM(EE17,EE20))&lt;=EE$79,"OK","Commentary Required")))</f>
        <v>OK</v>
      </c>
      <c r="EF78" s="169" t="str" cm="1">
        <f t="array" aca="1" ref="EF78" ca="1">IF(EF$76="N/A","OK",IF(EF$76="Commentary Required","Commentary Required",IF(ABS(INDIRECT("B.G.TR.2."&amp;EF$75&amp;"!T97")-SUM(EF17,EF20))&lt;=EF$79,"OK","Commentary Required")))</f>
        <v>OK</v>
      </c>
      <c r="EG78" s="169" t="str" cm="1">
        <f t="array" aca="1" ref="EG78" ca="1">IF(EG$76="N/A","OK",IF(EG$76="Commentary Required","Commentary Required",IF(ABS(INDIRECT("B.G.TR.2."&amp;EG$75&amp;"!T97")-SUM(EG17,EG20))&lt;=EG$79,"OK","Commentary Required")))</f>
        <v>OK</v>
      </c>
      <c r="EH78" s="169" t="str" cm="1">
        <f t="array" aca="1" ref="EH78" ca="1">IF(EH$76="N/A","OK",IF(EH$76="Commentary Required","Commentary Required",IF(ABS(INDIRECT("B.G.TR.2."&amp;EH$75&amp;"!T97")-SUM(EH17,EH20))&lt;=EH$79,"OK","Commentary Required")))</f>
        <v>OK</v>
      </c>
      <c r="EI78" s="169" t="str" cm="1">
        <f t="array" aca="1" ref="EI78" ca="1">IF(EI$76="N/A","OK",IF(EI$76="Commentary Required","Commentary Required",IF(ABS(INDIRECT("B.G.TR.2."&amp;EI$75&amp;"!T97")-SUM(EI17,EI20))&lt;=EI$79,"OK","Commentary Required")))</f>
        <v>OK</v>
      </c>
      <c r="EJ78" s="169" t="str" cm="1">
        <f t="array" aca="1" ref="EJ78" ca="1">IF(EJ$76="N/A","OK",IF(EJ$76="Commentary Required","Commentary Required",IF(ABS(INDIRECT("B.G.TR.2."&amp;EJ$75&amp;"!T97")-SUM(EJ17,EJ20))&lt;=EJ$79,"OK","Commentary Required")))</f>
        <v>OK</v>
      </c>
      <c r="EK78" s="169" t="str" cm="1">
        <f t="array" aca="1" ref="EK78" ca="1">IF(EK$76="N/A","OK",IF(EK$76="Commentary Required","Commentary Required",IF(ABS(INDIRECT("B.G.TR.2."&amp;EK$75&amp;"!T97")-SUM(EK17,EK20))&lt;=EK$79,"OK","Commentary Required")))</f>
        <v>OK</v>
      </c>
      <c r="EL78" s="169" t="str" cm="1">
        <f t="array" aca="1" ref="EL78" ca="1">IF(EL$76="N/A","OK",IF(EL$76="Commentary Required","Commentary Required",IF(ABS(INDIRECT("B.G.TR.2."&amp;EL$75&amp;"!T97")-SUM(EL17,EL20))&lt;=EL$79,"OK","Commentary Required")))</f>
        <v>OK</v>
      </c>
      <c r="EM78" s="171"/>
      <c r="EN78" s="169" t="str" cm="1">
        <f t="array" aca="1" ref="EN78" ca="1">IF(EN$76="N/A","OK",IF(EN$76="Commentary Required","Commentary Required",IF(ABS(INDIRECT("B.G.TR.2."&amp;EN$75&amp;"!T97")-SUM(EN17,EN20))&lt;=EN$79,"OK","Commentary Required")))</f>
        <v>OK</v>
      </c>
      <c r="EO78" s="169" t="str" cm="1">
        <f t="array" aca="1" ref="EO78" ca="1">IF(EO$76="N/A","OK",IF(EO$76="Commentary Required","Commentary Required",IF(ABS(INDIRECT("B.G.TR.2."&amp;EO$75&amp;"!T97")-SUM(EO17,EO20))&lt;=EO$79,"OK","Commentary Required")))</f>
        <v>OK</v>
      </c>
      <c r="EP78" s="169" t="str" cm="1">
        <f t="array" aca="1" ref="EP78" ca="1">IF(EP$76="N/A","OK",IF(EP$76="Commentary Required","Commentary Required",IF(ABS(INDIRECT("B.G.TR.2."&amp;EP$75&amp;"!T97")-SUM(EP17:ER17,EP20:ER20))&lt;=EP$79,"OK","Commentary Required")))</f>
        <v>OK</v>
      </c>
      <c r="EQ78" s="171"/>
      <c r="ER78" s="171"/>
      <c r="ES78" s="169" t="str" cm="1">
        <f t="array" aca="1" ref="ES78" ca="1">IF(ES$76="N/A","OK",IF(ES$76="Commentary Required","Commentary Required",IF(ABS(INDIRECT("B.G.TR.2."&amp;ES$75&amp;"!T97")-SUM(ES17,ES20))&lt;=ES$79,"OK","Commentary Required")))</f>
        <v>OK</v>
      </c>
      <c r="ET78" s="169" t="str" cm="1">
        <f t="array" aca="1" ref="ET78" ca="1">IF(ET$76="N/A","OK",IF(ET$76="Commentary Required","Commentary Required",IF(ABS(INDIRECT("B.G.TR.2."&amp;ET$75&amp;"!T97")-SUM(ET17,ET20))&lt;=ET$79,"OK","Commentary Required")))</f>
        <v>OK</v>
      </c>
      <c r="EU78" s="169" t="str" cm="1">
        <f t="array" aca="1" ref="EU78" ca="1">IF(EU$76="N/A","OK",IF(EU$76="Commentary Required","Commentary Required",IF(ABS(INDIRECT("B.G.TR.2."&amp;EU$75&amp;"!T97")-SUM(EU17,EU20))&lt;=EU$79,"OK","Commentary Required")))</f>
        <v>OK</v>
      </c>
      <c r="EV78" s="169" t="str" cm="1">
        <f t="array" aca="1" ref="EV78" ca="1">IF(EV$76="N/A","OK",IF(EV$76="Commentary Required","Commentary Required",IF(ABS(INDIRECT("B.G.TR.2."&amp;EV$75&amp;"!T97")-SUM(EV17,EV20))&lt;=EV$79,"OK","Commentary Required")))</f>
        <v>OK</v>
      </c>
      <c r="EW78" s="169" t="str" cm="1">
        <f t="array" aca="1" ref="EW78" ca="1">IF(EW$76="N/A","OK",IF(EW$76="Commentary Required","Commentary Required",IF(ABS(INDIRECT("B.G.TR.2."&amp;EW$75&amp;"!T97")-SUM(EW17,EW20))&lt;=EW$79,"OK","Commentary Required")))</f>
        <v>OK</v>
      </c>
      <c r="EX78" s="169" t="str" cm="1">
        <f t="array" aca="1" ref="EX78" ca="1">IF(EX$76="N/A","OK",IF(EX$76="Commentary Required","Commentary Required",IF(ABS(INDIRECT("B.G.TR.2."&amp;EX$75&amp;"!T97")-SUM(EX17,EX20))&lt;=EX$79,"OK","Commentary Required")))</f>
        <v>OK</v>
      </c>
      <c r="EY78" s="167"/>
      <c r="EZ78" s="167"/>
    </row>
    <row r="79" spans="2:157" ht="14.65" customHeight="1">
      <c r="B79" s="636" t="s">
        <v>383</v>
      </c>
      <c r="C79" s="173"/>
      <c r="D79" s="168"/>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36">
        <v>1</v>
      </c>
      <c r="AG79" s="136">
        <v>1</v>
      </c>
      <c r="AH79" s="136">
        <v>1</v>
      </c>
      <c r="AI79" s="136">
        <v>1</v>
      </c>
      <c r="AJ79" s="136">
        <v>1</v>
      </c>
      <c r="AK79" s="136">
        <v>1</v>
      </c>
      <c r="AL79" s="136">
        <v>1</v>
      </c>
      <c r="AM79" s="136">
        <v>1</v>
      </c>
      <c r="AN79" s="136">
        <v>1</v>
      </c>
      <c r="AO79" s="136">
        <v>1</v>
      </c>
      <c r="AP79" s="136">
        <v>1</v>
      </c>
      <c r="AQ79" s="168"/>
      <c r="AR79" s="136">
        <v>1</v>
      </c>
      <c r="AS79" s="136">
        <v>1</v>
      </c>
      <c r="AT79" s="136">
        <v>1</v>
      </c>
      <c r="AU79" s="168"/>
      <c r="AV79" s="168"/>
      <c r="AW79" s="136">
        <v>1</v>
      </c>
      <c r="AX79" s="136">
        <v>1</v>
      </c>
      <c r="AY79" s="136">
        <v>1</v>
      </c>
      <c r="AZ79" s="136">
        <v>1</v>
      </c>
      <c r="BA79" s="136">
        <v>1</v>
      </c>
      <c r="BB79" s="136">
        <v>1</v>
      </c>
      <c r="BC79" s="168"/>
      <c r="BD79" s="136">
        <v>1</v>
      </c>
      <c r="BE79" s="136">
        <v>1</v>
      </c>
      <c r="BF79" s="136">
        <v>1</v>
      </c>
      <c r="BG79" s="136">
        <v>1</v>
      </c>
      <c r="BH79" s="136">
        <v>1</v>
      </c>
      <c r="BI79" s="136">
        <v>1</v>
      </c>
      <c r="BJ79" s="136">
        <v>1</v>
      </c>
      <c r="BK79" s="136">
        <v>1</v>
      </c>
      <c r="BL79" s="136">
        <v>1</v>
      </c>
      <c r="BM79" s="136">
        <v>1</v>
      </c>
      <c r="BN79" s="136">
        <v>1</v>
      </c>
      <c r="BO79" s="168"/>
      <c r="BP79" s="136">
        <v>1</v>
      </c>
      <c r="BQ79" s="136">
        <v>1</v>
      </c>
      <c r="BR79" s="136">
        <v>1</v>
      </c>
      <c r="BS79" s="168"/>
      <c r="BT79" s="168"/>
      <c r="BU79" s="136">
        <v>1</v>
      </c>
      <c r="BV79" s="136">
        <v>1</v>
      </c>
      <c r="BW79" s="136">
        <v>1</v>
      </c>
      <c r="BX79" s="136">
        <v>1</v>
      </c>
      <c r="BY79" s="136">
        <v>1</v>
      </c>
      <c r="BZ79" s="136">
        <v>1</v>
      </c>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36">
        <v>1</v>
      </c>
      <c r="DE79" s="136">
        <v>1</v>
      </c>
      <c r="DF79" s="136">
        <v>1</v>
      </c>
      <c r="DG79" s="136">
        <v>1</v>
      </c>
      <c r="DH79" s="136">
        <v>1</v>
      </c>
      <c r="DI79" s="136">
        <v>1</v>
      </c>
      <c r="DJ79" s="136">
        <v>1</v>
      </c>
      <c r="DK79" s="136">
        <v>1</v>
      </c>
      <c r="DL79" s="136">
        <v>1</v>
      </c>
      <c r="DM79" s="136">
        <v>1</v>
      </c>
      <c r="DN79" s="136">
        <v>1</v>
      </c>
      <c r="DO79" s="168"/>
      <c r="DP79" s="136">
        <v>1</v>
      </c>
      <c r="DQ79" s="136">
        <v>1</v>
      </c>
      <c r="DR79" s="136">
        <v>1</v>
      </c>
      <c r="DS79" s="168"/>
      <c r="DT79" s="168"/>
      <c r="DU79" s="136">
        <v>1</v>
      </c>
      <c r="DV79" s="136">
        <v>1</v>
      </c>
      <c r="DW79" s="136">
        <v>1</v>
      </c>
      <c r="DX79" s="136">
        <v>1</v>
      </c>
      <c r="DY79" s="136">
        <v>1</v>
      </c>
      <c r="DZ79" s="136">
        <v>1</v>
      </c>
      <c r="EA79" s="168"/>
      <c r="EB79" s="136">
        <v>1</v>
      </c>
      <c r="EC79" s="136">
        <v>1</v>
      </c>
      <c r="ED79" s="136">
        <v>1</v>
      </c>
      <c r="EE79" s="136">
        <v>1</v>
      </c>
      <c r="EF79" s="136">
        <v>1</v>
      </c>
      <c r="EG79" s="136">
        <v>1</v>
      </c>
      <c r="EH79" s="136">
        <v>1</v>
      </c>
      <c r="EI79" s="136">
        <v>1</v>
      </c>
      <c r="EJ79" s="136">
        <v>1</v>
      </c>
      <c r="EK79" s="136">
        <v>1</v>
      </c>
      <c r="EL79" s="136">
        <v>1</v>
      </c>
      <c r="EM79" s="168"/>
      <c r="EN79" s="136">
        <v>1</v>
      </c>
      <c r="EO79" s="136">
        <v>1</v>
      </c>
      <c r="EP79" s="136">
        <v>1</v>
      </c>
      <c r="EQ79" s="168"/>
      <c r="ER79" s="168"/>
      <c r="ES79" s="136">
        <v>1</v>
      </c>
      <c r="ET79" s="136">
        <v>1</v>
      </c>
      <c r="EU79" s="136">
        <v>1</v>
      </c>
      <c r="EV79" s="136">
        <v>1</v>
      </c>
      <c r="EW79" s="136">
        <v>1</v>
      </c>
      <c r="EX79" s="136">
        <v>1</v>
      </c>
      <c r="EY79" s="167"/>
      <c r="EZ79" s="167"/>
    </row>
    <row r="80" spans="2:157" ht="14.65" customHeight="1">
      <c r="B80" s="636" t="s">
        <v>384</v>
      </c>
      <c r="C80" s="175"/>
      <c r="D80" s="181"/>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651"/>
      <c r="AG80" s="651"/>
      <c r="AH80" s="651"/>
      <c r="AI80" s="651"/>
      <c r="AJ80" s="651"/>
      <c r="AK80" s="651"/>
      <c r="AL80" s="651"/>
      <c r="AM80" s="651"/>
      <c r="AN80" s="651"/>
      <c r="AO80" s="651"/>
      <c r="AP80" s="651"/>
      <c r="AQ80" s="177"/>
      <c r="AR80" s="651"/>
      <c r="AS80" s="651"/>
      <c r="AT80" s="651"/>
      <c r="AU80" s="177"/>
      <c r="AV80" s="177"/>
      <c r="AW80" s="651"/>
      <c r="AX80" s="651"/>
      <c r="AY80" s="651"/>
      <c r="AZ80" s="651"/>
      <c r="BA80" s="651"/>
      <c r="BB80" s="651"/>
      <c r="BC80" s="177"/>
      <c r="BD80" s="651"/>
      <c r="BE80" s="651"/>
      <c r="BF80" s="651"/>
      <c r="BG80" s="651"/>
      <c r="BH80" s="651"/>
      <c r="BI80" s="651"/>
      <c r="BJ80" s="651"/>
      <c r="BK80" s="651"/>
      <c r="BL80" s="651"/>
      <c r="BM80" s="651"/>
      <c r="BN80" s="651"/>
      <c r="BO80" s="177"/>
      <c r="BP80" s="651"/>
      <c r="BQ80" s="651"/>
      <c r="BR80" s="651"/>
      <c r="BS80" s="177"/>
      <c r="BT80" s="177"/>
      <c r="BU80" s="651"/>
      <c r="BV80" s="651"/>
      <c r="BW80" s="651"/>
      <c r="BX80" s="651"/>
      <c r="BY80" s="651"/>
      <c r="BZ80" s="651"/>
      <c r="CA80" s="177"/>
      <c r="CB80" s="177"/>
      <c r="CC80" s="177"/>
      <c r="CD80" s="177"/>
      <c r="CE80" s="177"/>
      <c r="CF80" s="177"/>
      <c r="CG80" s="177"/>
      <c r="CH80" s="177"/>
      <c r="CI80" s="177"/>
      <c r="CJ80" s="177"/>
      <c r="CK80" s="177"/>
      <c r="CL80" s="177"/>
      <c r="CM80" s="177"/>
      <c r="CN80" s="177"/>
      <c r="CO80" s="177"/>
      <c r="CP80" s="177"/>
      <c r="CQ80" s="177"/>
      <c r="CR80" s="177"/>
      <c r="CS80" s="177"/>
      <c r="CT80" s="177"/>
      <c r="CU80" s="177"/>
      <c r="CV80" s="177"/>
      <c r="CW80" s="177"/>
      <c r="CX80" s="177"/>
      <c r="CY80" s="177"/>
      <c r="CZ80" s="177"/>
      <c r="DA80" s="177"/>
      <c r="DB80" s="177"/>
      <c r="DC80" s="177"/>
      <c r="DD80" s="651"/>
      <c r="DE80" s="651"/>
      <c r="DF80" s="651"/>
      <c r="DG80" s="651"/>
      <c r="DH80" s="651"/>
      <c r="DI80" s="651"/>
      <c r="DJ80" s="651"/>
      <c r="DK80" s="651"/>
      <c r="DL80" s="651"/>
      <c r="DM80" s="651"/>
      <c r="DN80" s="651"/>
      <c r="DO80" s="177"/>
      <c r="DP80" s="651"/>
      <c r="DQ80" s="651"/>
      <c r="DR80" s="651"/>
      <c r="DS80" s="177"/>
      <c r="DT80" s="177"/>
      <c r="DU80" s="651"/>
      <c r="DV80" s="651"/>
      <c r="DW80" s="651"/>
      <c r="DX80" s="651"/>
      <c r="DY80" s="651"/>
      <c r="DZ80" s="651"/>
      <c r="EA80" s="177"/>
      <c r="EB80" s="651"/>
      <c r="EC80" s="651"/>
      <c r="ED80" s="651"/>
      <c r="EE80" s="651"/>
      <c r="EF80" s="651"/>
      <c r="EG80" s="651"/>
      <c r="EH80" s="651"/>
      <c r="EI80" s="651"/>
      <c r="EJ80" s="651"/>
      <c r="EK80" s="651"/>
      <c r="EL80" s="651"/>
      <c r="EM80" s="177"/>
      <c r="EN80" s="651"/>
      <c r="EO80" s="651"/>
      <c r="EP80" s="651"/>
      <c r="EQ80" s="177"/>
      <c r="ER80" s="177"/>
      <c r="ES80" s="651"/>
      <c r="ET80" s="651"/>
      <c r="EU80" s="651"/>
      <c r="EV80" s="651"/>
      <c r="EW80" s="651"/>
      <c r="EX80" s="651"/>
      <c r="EY80" s="176"/>
      <c r="EZ80" s="176"/>
      <c r="FA80" s="117"/>
    </row>
    <row r="81" spans="2:4" ht="14.65" customHeight="1">
      <c r="B81" s="105"/>
      <c r="C81" s="105"/>
      <c r="D81" s="105"/>
    </row>
    <row r="82" spans="2:4" ht="14.65" customHeight="1">
      <c r="B82" s="105" t="s">
        <v>1457</v>
      </c>
      <c r="C82" s="105"/>
      <c r="D82" s="105"/>
    </row>
    <row r="83" spans="2:4" ht="14.65" customHeight="1">
      <c r="B83" s="636" t="s">
        <v>1333</v>
      </c>
      <c r="C83" s="637"/>
      <c r="D83" s="136" t="str">
        <f>IF(COUNTIFS(D18:EZ18,"&gt;0")&gt;0,"Commentary Required","OK")</f>
        <v>OK</v>
      </c>
    </row>
    <row r="84" spans="2:4" ht="14.65" customHeight="1">
      <c r="B84" s="636" t="s">
        <v>1464</v>
      </c>
      <c r="C84" s="637"/>
      <c r="D84" s="136" t="str">
        <f>IF(COUNTIFS(D20:EZ20,"&gt;0")&gt;0,"Commentary Required","OK")</f>
        <v>OK</v>
      </c>
    </row>
    <row r="85" spans="2:4" ht="14.65" customHeight="1">
      <c r="B85" s="636" t="s">
        <v>1467</v>
      </c>
      <c r="C85" s="637"/>
      <c r="D85" s="136" t="str">
        <f>IF(COUNTIFS(D32:EZ32,"&gt;0")&gt;0,"Commentary Required","OK")</f>
        <v>OK</v>
      </c>
    </row>
    <row r="86" spans="2:4" ht="14.65" customHeight="1">
      <c r="B86" s="636" t="s">
        <v>1468</v>
      </c>
      <c r="C86" s="637"/>
      <c r="D86" s="136" t="str">
        <f>IF(COUNTIFS(D33:EZ33,"&gt;0")&gt;0,"Commentary Required","OK")</f>
        <v>OK</v>
      </c>
    </row>
    <row r="87" spans="2:4" ht="14.65" customHeight="1">
      <c r="B87" s="636" t="s">
        <v>1470</v>
      </c>
      <c r="C87" s="637"/>
      <c r="D87" s="136" t="str">
        <f>IF(COUNTIFS(D35:EZ35,"&gt;0")&gt;0,"Commentary Required","OK")</f>
        <v>OK</v>
      </c>
    </row>
    <row r="88" spans="2:4" ht="15" customHeight="1">
      <c r="B88" s="1" t="s">
        <v>1349</v>
      </c>
      <c r="C88" s="637"/>
      <c r="D88" s="136" t="str">
        <f>IF(COUNTIFS(D40:EZ40,"&gt;0")&gt;0,"Commentary Required","OK")</f>
        <v>OK</v>
      </c>
    </row>
    <row r="89" spans="2:4" ht="15" customHeight="1">
      <c r="B89" s="636" t="s">
        <v>384</v>
      </c>
      <c r="C89" s="637"/>
      <c r="D89" s="651"/>
    </row>
    <row r="90" spans="2:4" ht="15" customHeight="1"/>
    <row r="91" spans="2:4" ht="15" customHeight="1">
      <c r="B91" s="654" t="s">
        <v>1520</v>
      </c>
      <c r="C91" s="174"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4" ht="12.75" customHeight="1">
      <c r="C92" s="88"/>
    </row>
    <row r="93" spans="2:4" ht="12.75" customHeight="1">
      <c r="C93" s="88"/>
    </row>
    <row r="94" spans="2:4" ht="12.75" customHeight="1">
      <c r="C94" s="88"/>
    </row>
    <row r="95" spans="2:4" ht="12.75" customHeight="1">
      <c r="C95" s="88"/>
    </row>
    <row r="96" spans="2:4" ht="12.75" customHeight="1">
      <c r="C96" s="88"/>
    </row>
    <row r="97" spans="3:3" ht="12.75" customHeight="1">
      <c r="C97" s="88"/>
    </row>
    <row r="98" spans="3:3" ht="12.75" customHeight="1">
      <c r="C98" s="88"/>
    </row>
    <row r="99" spans="3:3" ht="12.75" customHeight="1">
      <c r="C99" s="88"/>
    </row>
    <row r="100" spans="3:3" ht="12.75" customHeight="1">
      <c r="C100" s="88"/>
    </row>
    <row r="101" spans="3:3" ht="12.75" customHeight="1">
      <c r="C101" s="88"/>
    </row>
    <row r="104" spans="3:3" ht="12.75" customHeight="1">
      <c r="C104" s="88"/>
    </row>
    <row r="105" spans="3:3" ht="12.75" customHeight="1">
      <c r="C105" s="88"/>
    </row>
    <row r="106" spans="3:3" ht="12.75" customHeight="1">
      <c r="C106" s="88"/>
    </row>
    <row r="107" spans="3:3" ht="12.75" customHeight="1">
      <c r="C107" s="88"/>
    </row>
    <row r="108" spans="3:3" ht="12.75" customHeight="1">
      <c r="C108" s="88"/>
    </row>
    <row r="109" spans="3:3" ht="12.75" customHeight="1">
      <c r="C109" s="88"/>
    </row>
    <row r="110" spans="3:3" ht="12.75" customHeight="1">
      <c r="C110" s="88"/>
    </row>
    <row r="111" spans="3:3" ht="12.75" customHeight="1">
      <c r="C111" s="88"/>
    </row>
    <row r="112" spans="3:3" ht="12.75" customHeight="1">
      <c r="C112" s="88"/>
    </row>
    <row r="113" spans="3:3" ht="12.75" customHeight="1">
      <c r="C113" s="88"/>
    </row>
    <row r="114" spans="3:3" ht="12.75" customHeight="1">
      <c r="C114" s="88"/>
    </row>
    <row r="115" spans="3:3" ht="12.75" customHeight="1">
      <c r="C115" s="88"/>
    </row>
    <row r="116" spans="3:3" ht="12.75" customHeight="1">
      <c r="C116" s="88"/>
    </row>
    <row r="117" spans="3:3" ht="12.75" customHeight="1">
      <c r="C117" s="88"/>
    </row>
    <row r="118" spans="3:3" ht="12.75" customHeight="1">
      <c r="C118" s="88"/>
    </row>
    <row r="119" spans="3:3" ht="12.75" customHeight="1">
      <c r="C119" s="88"/>
    </row>
    <row r="120" spans="3:3" ht="12.75" customHeight="1">
      <c r="C120" s="88"/>
    </row>
    <row r="121" spans="3:3" ht="12.75" customHeight="1">
      <c r="C121" s="88"/>
    </row>
    <row r="122" spans="3:3" ht="12.75" customHeight="1">
      <c r="C122" s="88"/>
    </row>
    <row r="123" spans="3:3" ht="12.75" customHeight="1">
      <c r="C123" s="88"/>
    </row>
    <row r="124" spans="3:3" ht="12.75" customHeight="1">
      <c r="C124" s="88"/>
    </row>
    <row r="125" spans="3:3" ht="12.75" customHeight="1">
      <c r="C125" s="88"/>
    </row>
    <row r="126" spans="3:3" ht="12.75" customHeight="1">
      <c r="C126" s="88"/>
    </row>
    <row r="127" spans="3:3" ht="12.75" customHeight="1">
      <c r="C127" s="88"/>
    </row>
    <row r="128" spans="3:3" ht="12.75" customHeight="1">
      <c r="C128" s="88"/>
    </row>
    <row r="129" spans="3:3" ht="12.75" customHeight="1">
      <c r="C129" s="88"/>
    </row>
    <row r="130" spans="3:3" ht="12.75" customHeight="1">
      <c r="C130" s="88"/>
    </row>
    <row r="131" spans="3:3" ht="12.75" customHeight="1">
      <c r="C131" s="88"/>
    </row>
    <row r="132" spans="3:3" ht="12.75" customHeight="1">
      <c r="C132" s="88"/>
    </row>
    <row r="133" spans="3:3" ht="12.75" customHeight="1">
      <c r="C133" s="88"/>
    </row>
    <row r="134" spans="3:3" ht="12.75" customHeight="1">
      <c r="C134" s="88"/>
    </row>
    <row r="135" spans="3:3" ht="12.75" customHeight="1">
      <c r="C135" s="88"/>
    </row>
    <row r="136" spans="3:3" ht="12.75" customHeight="1">
      <c r="C136" s="88"/>
    </row>
    <row r="137" spans="3:3" ht="12.75" customHeight="1">
      <c r="C137" s="88"/>
    </row>
    <row r="138" spans="3:3" ht="12.75" customHeight="1">
      <c r="C138" s="88"/>
    </row>
    <row r="139" spans="3:3" ht="12.75" customHeight="1">
      <c r="C139" s="88"/>
    </row>
    <row r="140" spans="3:3" ht="12.75" customHeight="1">
      <c r="C140" s="88"/>
    </row>
    <row r="141" spans="3:3" ht="12.75" customHeight="1">
      <c r="C141" s="88"/>
    </row>
    <row r="142" spans="3:3" ht="12.75" customHeight="1">
      <c r="C142" s="88"/>
    </row>
    <row r="143" spans="3:3">
      <c r="C143" s="88"/>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phoneticPr fontId="46" type="noConversion"/>
  <conditionalFormatting sqref="C91">
    <cfRule type="cellIs" dxfId="68" priority="2" operator="equal">
      <formula>"OK"</formula>
    </cfRule>
    <cfRule type="expression" dxfId="67" priority="3">
      <formula>OR(C91="Error",C91="ERROR")</formula>
    </cfRule>
    <cfRule type="cellIs" dxfId="66" priority="4" operator="equal">
      <formula>"Commentary Required"</formula>
    </cfRule>
  </conditionalFormatting>
  <conditionalFormatting sqref="C76:AE76 C77:EX78">
    <cfRule type="expression" dxfId="65" priority="9">
      <formula>OR(C76="Error",C76="ERROR")</formula>
    </cfRule>
    <cfRule type="cellIs" dxfId="64" priority="10" operator="equal">
      <formula>"Commentary Required"</formula>
    </cfRule>
  </conditionalFormatting>
  <conditionalFormatting sqref="C76:EX78">
    <cfRule type="cellIs" dxfId="63" priority="5" operator="equal">
      <formula>"OK"</formula>
    </cfRule>
  </conditionalFormatting>
  <conditionalFormatting sqref="D83:D88">
    <cfRule type="cellIs" dxfId="62" priority="7" operator="equal">
      <formula>"OK"</formula>
    </cfRule>
    <cfRule type="cellIs" dxfId="61" priority="8" operator="equal">
      <formula>"Commentary Required"</formula>
    </cfRule>
  </conditionalFormatting>
  <conditionalFormatting sqref="AF76:EX76">
    <cfRule type="cellIs" dxfId="60" priority="6" operator="equal">
      <formula>"Commentary Required"</formula>
    </cfRule>
  </conditionalFormatting>
  <conditionalFormatting sqref="CA78:DC78">
    <cfRule type="cellIs" dxfId="59" priority="1" operator="equal">
      <formula>"Commentary Required"</formula>
    </cfRule>
  </conditionalFormatting>
  <dataValidations count="2">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00000000-0002-0000-1E00-000000000000}">
      <formula1>-99999999999</formula1>
      <formula2>99999999999</formula2>
    </dataValidation>
    <dataValidation type="whole" allowBlank="1" showInputMessage="1" showErrorMessage="1" sqref="C7:D7" xr:uid="{00000000-0002-0000-1E00-000001000000}">
      <formula1>1900</formula1>
      <formula2>2500</formula2>
    </dataValidation>
  </dataValidations>
  <pageMargins left="0.7" right="0.7" top="0.75" bottom="0.75" header="0.3" footer="0.3"/>
  <pageSetup paperSize="8" scale="34" fitToWidth="6" orientation="landscape" r:id="rId1"/>
  <colBreaks count="3" manualBreakCount="3">
    <brk id="43" max="74" man="1"/>
    <brk id="86"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2000000}">
          <x14:formula1>
            <xm:f>DropDownList!$E$11:$P$11</xm:f>
          </x14:formula1>
          <xm:sqref>D6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pageSetUpPr autoPageBreaks="0" fitToPage="1"/>
  </sheetPr>
  <dimension ref="A1:P30"/>
  <sheetViews>
    <sheetView topLeftCell="B1" zoomScaleNormal="100" workbookViewId="0">
      <selection activeCell="B1" sqref="B1"/>
    </sheetView>
  </sheetViews>
  <sheetFormatPr defaultColWidth="8.42578125" defaultRowHeight="12.75"/>
  <cols>
    <col min="1" max="1" width="2.42578125" style="93" hidden="1" customWidth="1"/>
    <col min="2" max="2" width="17.42578125" style="93" customWidth="1"/>
    <col min="3" max="3" width="14.42578125" style="93" customWidth="1"/>
    <col min="4" max="4" width="23.28515625" style="93" customWidth="1"/>
    <col min="5" max="5" width="22.28515625" style="93" customWidth="1"/>
    <col min="6" max="12" width="14.42578125" style="93" customWidth="1"/>
    <col min="13" max="13" width="3.42578125" style="93" customWidth="1"/>
    <col min="14" max="16" width="8.42578125" style="93" customWidth="1"/>
    <col min="17" max="16384" width="8.42578125" style="93"/>
  </cols>
  <sheetData>
    <row r="1" spans="2:16" s="178" customFormat="1" ht="17.25" customHeight="1">
      <c r="B1" s="108" t="s">
        <v>1521</v>
      </c>
      <c r="C1" s="108"/>
      <c r="D1" s="108"/>
      <c r="E1" s="108"/>
      <c r="F1" s="108"/>
      <c r="G1" s="108"/>
      <c r="H1" s="108"/>
      <c r="I1" s="108"/>
      <c r="J1" s="108"/>
      <c r="K1" s="183"/>
      <c r="L1" s="183"/>
      <c r="M1" s="183"/>
    </row>
    <row r="2" spans="2:16" s="178" customFormat="1" ht="15" customHeight="1">
      <c r="B2" s="435" t="s">
        <v>174</v>
      </c>
      <c r="C2" s="902"/>
      <c r="D2" s="903"/>
      <c r="E2" s="36"/>
      <c r="F2" s="36"/>
      <c r="G2" s="36"/>
      <c r="H2" s="36"/>
      <c r="I2" s="36"/>
      <c r="J2" s="36"/>
      <c r="K2" s="36"/>
      <c r="L2" s="36"/>
      <c r="M2" s="36"/>
      <c r="N2" s="36"/>
      <c r="O2" s="36"/>
      <c r="P2" s="36"/>
    </row>
    <row r="3" spans="2:16" s="178" customFormat="1" ht="15" customHeight="1">
      <c r="B3" s="435" t="s">
        <v>175</v>
      </c>
      <c r="C3" s="1085"/>
      <c r="D3" s="1086"/>
      <c r="E3" s="36"/>
      <c r="F3" s="36"/>
      <c r="G3" s="36"/>
      <c r="H3" s="36"/>
      <c r="I3" s="36"/>
      <c r="J3" s="36"/>
      <c r="K3" s="36"/>
      <c r="L3" s="36"/>
      <c r="M3" s="36"/>
      <c r="N3" s="36"/>
      <c r="O3" s="36"/>
      <c r="P3" s="36"/>
    </row>
    <row r="4" spans="2:16" s="178" customFormat="1" ht="15" customHeight="1">
      <c r="B4" s="435" t="s">
        <v>176</v>
      </c>
      <c r="C4" s="902"/>
      <c r="D4" s="903"/>
      <c r="E4" s="36"/>
      <c r="F4" s="36"/>
      <c r="G4" s="36"/>
      <c r="H4" s="36"/>
      <c r="I4" s="36"/>
      <c r="J4" s="36"/>
      <c r="K4" s="36"/>
      <c r="L4" s="36"/>
      <c r="M4" s="36"/>
      <c r="N4" s="36"/>
      <c r="O4" s="36"/>
      <c r="P4" s="36"/>
    </row>
    <row r="5" spans="2:16" s="178" customFormat="1" ht="15" hidden="1" customHeight="1">
      <c r="B5" s="556"/>
      <c r="C5" s="556"/>
      <c r="D5" s="556"/>
      <c r="E5" s="184"/>
      <c r="F5" s="184"/>
      <c r="G5" s="184"/>
      <c r="H5" s="184"/>
      <c r="I5" s="184"/>
      <c r="J5" s="184"/>
      <c r="K5" s="184"/>
      <c r="L5" s="184"/>
      <c r="M5" s="184"/>
      <c r="N5" s="184"/>
      <c r="O5" s="184"/>
      <c r="P5" s="184"/>
    </row>
    <row r="6" spans="2:16" s="178" customFormat="1" ht="15" customHeight="1">
      <c r="B6" s="656" t="s">
        <v>177</v>
      </c>
      <c r="C6" s="556"/>
      <c r="D6" s="556"/>
      <c r="E6" s="184"/>
      <c r="F6" s="184"/>
      <c r="G6" s="184"/>
      <c r="H6" s="184"/>
      <c r="I6" s="184"/>
      <c r="J6" s="184"/>
      <c r="K6" s="184"/>
      <c r="L6" s="184"/>
      <c r="M6" s="184"/>
      <c r="N6" s="184"/>
      <c r="O6" s="184"/>
      <c r="P6" s="184"/>
    </row>
    <row r="7" spans="2:16" ht="15" customHeight="1">
      <c r="B7" s="1087" t="s">
        <v>181</v>
      </c>
      <c r="C7" s="1088"/>
      <c r="D7" s="1089"/>
      <c r="E7" s="657" t="s">
        <v>1522</v>
      </c>
      <c r="F7" s="657" t="s">
        <v>183</v>
      </c>
      <c r="G7" s="657" t="s">
        <v>184</v>
      </c>
      <c r="H7" s="657" t="s">
        <v>185</v>
      </c>
      <c r="I7" s="657" t="s">
        <v>186</v>
      </c>
      <c r="J7" s="657" t="s">
        <v>187</v>
      </c>
      <c r="K7" s="657" t="s">
        <v>188</v>
      </c>
      <c r="L7" s="657" t="s">
        <v>189</v>
      </c>
    </row>
    <row r="8" spans="2:16" ht="21.75" customHeight="1">
      <c r="B8" s="1040" t="s">
        <v>1523</v>
      </c>
      <c r="C8" s="1090"/>
      <c r="D8" s="1041"/>
      <c r="E8" s="1083" t="s">
        <v>1524</v>
      </c>
      <c r="F8" s="1080" t="s">
        <v>1525</v>
      </c>
      <c r="G8" s="1081"/>
      <c r="H8" s="1081"/>
      <c r="I8" s="1081"/>
      <c r="J8" s="1081"/>
      <c r="K8" s="1081"/>
      <c r="L8" s="1082"/>
    </row>
    <row r="9" spans="2:16" ht="51.75" customHeight="1">
      <c r="B9" s="1044"/>
      <c r="C9" s="1091"/>
      <c r="D9" s="1045"/>
      <c r="E9" s="1084"/>
      <c r="F9" s="658" t="s">
        <v>1526</v>
      </c>
      <c r="G9" s="659" t="s">
        <v>1527</v>
      </c>
      <c r="H9" s="659" t="s">
        <v>1528</v>
      </c>
      <c r="I9" s="659" t="s">
        <v>1529</v>
      </c>
      <c r="J9" s="659" t="s">
        <v>263</v>
      </c>
      <c r="K9" s="659" t="s">
        <v>1530</v>
      </c>
      <c r="L9" s="659" t="s">
        <v>1531</v>
      </c>
    </row>
    <row r="10" spans="2:16" ht="14.25" customHeight="1">
      <c r="B10" s="1078" t="s">
        <v>1532</v>
      </c>
      <c r="C10" s="1079" t="s">
        <v>1533</v>
      </c>
      <c r="D10" s="660" t="s">
        <v>1178</v>
      </c>
      <c r="E10" s="661" t="s">
        <v>1534</v>
      </c>
      <c r="F10" s="662"/>
      <c r="G10" s="662"/>
      <c r="H10" s="662"/>
      <c r="I10" s="662"/>
      <c r="J10" s="662"/>
      <c r="K10" s="662"/>
      <c r="L10" s="662"/>
    </row>
    <row r="11" spans="2:16" ht="14.25" customHeight="1">
      <c r="B11" s="1078"/>
      <c r="C11" s="1079"/>
      <c r="D11" s="660" t="s">
        <v>1096</v>
      </c>
      <c r="E11" s="661" t="s">
        <v>1535</v>
      </c>
      <c r="F11" s="662"/>
      <c r="G11" s="662"/>
      <c r="H11" s="662"/>
      <c r="I11" s="662"/>
      <c r="J11" s="662"/>
      <c r="K11" s="662"/>
      <c r="L11" s="662"/>
    </row>
    <row r="12" spans="2:16" ht="14.25" customHeight="1">
      <c r="B12" s="1078"/>
      <c r="C12" s="1078" t="s">
        <v>1536</v>
      </c>
      <c r="D12" s="660" t="s">
        <v>1097</v>
      </c>
      <c r="E12" s="661" t="s">
        <v>1534</v>
      </c>
      <c r="F12" s="662"/>
      <c r="G12" s="662"/>
      <c r="H12" s="662"/>
      <c r="I12" s="662"/>
      <c r="J12" s="662"/>
      <c r="K12" s="662"/>
      <c r="L12" s="662"/>
    </row>
    <row r="13" spans="2:16" ht="14.25" customHeight="1">
      <c r="B13" s="1078"/>
      <c r="C13" s="1078"/>
      <c r="D13" s="660" t="s">
        <v>1098</v>
      </c>
      <c r="E13" s="661" t="s">
        <v>1537</v>
      </c>
      <c r="F13" s="662"/>
      <c r="G13" s="662"/>
      <c r="H13" s="662"/>
      <c r="I13" s="662"/>
      <c r="J13" s="662"/>
      <c r="K13" s="662"/>
      <c r="L13" s="662"/>
    </row>
    <row r="14" spans="2:16" ht="14.25" customHeight="1">
      <c r="B14" s="1078" t="s">
        <v>1538</v>
      </c>
      <c r="C14" s="1079" t="s">
        <v>1533</v>
      </c>
      <c r="D14" s="660" t="s">
        <v>1099</v>
      </c>
      <c r="E14" s="661" t="s">
        <v>1534</v>
      </c>
      <c r="F14" s="662"/>
      <c r="G14" s="662"/>
      <c r="H14" s="662"/>
      <c r="I14" s="662"/>
      <c r="J14" s="662"/>
      <c r="K14" s="662"/>
      <c r="L14" s="662"/>
    </row>
    <row r="15" spans="2:16" ht="14.25" customHeight="1">
      <c r="B15" s="1078"/>
      <c r="C15" s="1079"/>
      <c r="D15" s="660" t="s">
        <v>1100</v>
      </c>
      <c r="E15" s="661" t="s">
        <v>1537</v>
      </c>
      <c r="F15" s="662"/>
      <c r="G15" s="662"/>
      <c r="H15" s="662"/>
      <c r="I15" s="662"/>
      <c r="J15" s="662"/>
      <c r="K15" s="662"/>
      <c r="L15" s="662"/>
    </row>
    <row r="16" spans="2:16" ht="14.25" customHeight="1">
      <c r="B16" s="1078"/>
      <c r="C16" s="1078" t="s">
        <v>1536</v>
      </c>
      <c r="D16" s="660" t="s">
        <v>1101</v>
      </c>
      <c r="E16" s="661" t="s">
        <v>1534</v>
      </c>
      <c r="F16" s="662"/>
      <c r="G16" s="662"/>
      <c r="H16" s="662"/>
      <c r="I16" s="662"/>
      <c r="J16" s="662"/>
      <c r="K16" s="662"/>
      <c r="L16" s="662"/>
    </row>
    <row r="17" spans="2:12" ht="14.25" customHeight="1">
      <c r="B17" s="1078"/>
      <c r="C17" s="1078"/>
      <c r="D17" s="660" t="s">
        <v>1102</v>
      </c>
      <c r="E17" s="661" t="s">
        <v>1537</v>
      </c>
      <c r="F17" s="662"/>
      <c r="G17" s="662"/>
      <c r="H17" s="662"/>
      <c r="I17" s="662"/>
      <c r="J17" s="662"/>
      <c r="K17" s="662"/>
      <c r="L17" s="662"/>
    </row>
    <row r="18" spans="2:12" ht="14.25" customHeight="1">
      <c r="B18" s="1078" t="s">
        <v>1539</v>
      </c>
      <c r="C18" s="1079" t="s">
        <v>1533</v>
      </c>
      <c r="D18" s="660" t="s">
        <v>1103</v>
      </c>
      <c r="E18" s="661" t="s">
        <v>1534</v>
      </c>
      <c r="F18" s="662"/>
      <c r="G18" s="662"/>
      <c r="H18" s="662"/>
      <c r="I18" s="662"/>
      <c r="J18" s="662"/>
      <c r="K18" s="662"/>
      <c r="L18" s="662"/>
    </row>
    <row r="19" spans="2:12" ht="14.25" customHeight="1">
      <c r="B19" s="1078"/>
      <c r="C19" s="1079"/>
      <c r="D19" s="660" t="s">
        <v>1104</v>
      </c>
      <c r="E19" s="661" t="s">
        <v>1537</v>
      </c>
      <c r="F19" s="662"/>
      <c r="G19" s="662"/>
      <c r="H19" s="662"/>
      <c r="I19" s="662"/>
      <c r="J19" s="662"/>
      <c r="K19" s="662"/>
      <c r="L19" s="662"/>
    </row>
    <row r="20" spans="2:12" ht="14.25" customHeight="1">
      <c r="B20" s="1078"/>
      <c r="C20" s="1078" t="s">
        <v>1536</v>
      </c>
      <c r="D20" s="660" t="s">
        <v>1105</v>
      </c>
      <c r="E20" s="661" t="s">
        <v>1534</v>
      </c>
      <c r="F20" s="662"/>
      <c r="G20" s="662"/>
      <c r="H20" s="662"/>
      <c r="I20" s="662"/>
      <c r="J20" s="662"/>
      <c r="K20" s="662"/>
      <c r="L20" s="662"/>
    </row>
    <row r="21" spans="2:12" ht="14.25" customHeight="1">
      <c r="B21" s="1078"/>
      <c r="C21" s="1078"/>
      <c r="D21" s="660" t="s">
        <v>1106</v>
      </c>
      <c r="E21" s="661" t="s">
        <v>1537</v>
      </c>
      <c r="F21" s="662"/>
      <c r="G21" s="662"/>
      <c r="H21" s="662"/>
      <c r="I21" s="662"/>
      <c r="J21" s="662"/>
      <c r="K21" s="662"/>
      <c r="L21" s="662"/>
    </row>
    <row r="22" spans="2:12" ht="14.25" customHeight="1">
      <c r="B22" s="1078" t="s">
        <v>1540</v>
      </c>
      <c r="C22" s="1079" t="s">
        <v>1533</v>
      </c>
      <c r="D22" s="660" t="s">
        <v>1107</v>
      </c>
      <c r="E22" s="661" t="s">
        <v>1534</v>
      </c>
      <c r="F22" s="662"/>
      <c r="G22" s="662"/>
      <c r="H22" s="662"/>
      <c r="I22" s="662"/>
      <c r="J22" s="662"/>
      <c r="K22" s="662"/>
      <c r="L22" s="662"/>
    </row>
    <row r="23" spans="2:12" ht="14.25" customHeight="1">
      <c r="B23" s="1078"/>
      <c r="C23" s="1079"/>
      <c r="D23" s="660" t="s">
        <v>1110</v>
      </c>
      <c r="E23" s="661" t="s">
        <v>1537</v>
      </c>
      <c r="F23" s="662"/>
      <c r="G23" s="662"/>
      <c r="H23" s="662"/>
      <c r="I23" s="662"/>
      <c r="J23" s="662"/>
      <c r="K23" s="662"/>
      <c r="L23" s="662"/>
    </row>
    <row r="24" spans="2:12" ht="14.25" customHeight="1">
      <c r="B24" s="1078"/>
      <c r="C24" s="1078" t="s">
        <v>1536</v>
      </c>
      <c r="D24" s="660" t="s">
        <v>1124</v>
      </c>
      <c r="E24" s="661" t="s">
        <v>1534</v>
      </c>
      <c r="F24" s="662"/>
      <c r="G24" s="662"/>
      <c r="H24" s="662"/>
      <c r="I24" s="662"/>
      <c r="J24" s="662"/>
      <c r="K24" s="662"/>
      <c r="L24" s="662"/>
    </row>
    <row r="25" spans="2:12" ht="14.25" customHeight="1">
      <c r="B25" s="1078"/>
      <c r="C25" s="1078"/>
      <c r="D25" s="660" t="s">
        <v>1126</v>
      </c>
      <c r="E25" s="661" t="s">
        <v>1537</v>
      </c>
      <c r="F25" s="662"/>
      <c r="G25" s="662"/>
      <c r="H25" s="662"/>
      <c r="I25" s="662"/>
      <c r="J25" s="662"/>
      <c r="K25" s="662"/>
      <c r="L25" s="662"/>
    </row>
    <row r="26" spans="2:12" ht="14.25" customHeight="1">
      <c r="B26" s="1078"/>
      <c r="C26" s="1078" t="s">
        <v>1541</v>
      </c>
      <c r="D26" s="660" t="s">
        <v>1196</v>
      </c>
      <c r="E26" s="661" t="s">
        <v>1534</v>
      </c>
      <c r="F26" s="662"/>
      <c r="G26" s="662"/>
      <c r="H26" s="662"/>
      <c r="I26" s="662"/>
      <c r="J26" s="662"/>
      <c r="K26" s="662"/>
      <c r="L26" s="662"/>
    </row>
    <row r="27" spans="2:12" ht="14.25" customHeight="1">
      <c r="B27" s="1078"/>
      <c r="C27" s="1078"/>
      <c r="D27" s="660" t="s">
        <v>1198</v>
      </c>
      <c r="E27" s="661" t="s">
        <v>1537</v>
      </c>
      <c r="F27" s="662"/>
      <c r="G27" s="662"/>
      <c r="H27" s="662"/>
      <c r="I27" s="662"/>
      <c r="J27" s="662"/>
      <c r="K27" s="662"/>
      <c r="L27" s="662"/>
    </row>
    <row r="28" spans="2:12" ht="14.25" customHeight="1">
      <c r="B28" s="1078" t="s">
        <v>1542</v>
      </c>
      <c r="C28" s="1078"/>
      <c r="D28" s="660" t="s">
        <v>1352</v>
      </c>
      <c r="E28" s="661" t="s">
        <v>1534</v>
      </c>
      <c r="F28" s="662"/>
      <c r="G28" s="662"/>
      <c r="H28" s="662"/>
      <c r="I28" s="662"/>
      <c r="J28" s="662"/>
      <c r="K28" s="662"/>
      <c r="L28" s="662"/>
    </row>
    <row r="29" spans="2:12" ht="14.25" customHeight="1">
      <c r="B29" s="1078"/>
      <c r="C29" s="1078"/>
      <c r="D29" s="660" t="s">
        <v>1353</v>
      </c>
      <c r="E29" s="661" t="s">
        <v>1537</v>
      </c>
      <c r="F29" s="662"/>
      <c r="G29" s="662"/>
      <c r="H29" s="662"/>
      <c r="I29" s="662"/>
      <c r="J29" s="662"/>
      <c r="K29" s="662"/>
      <c r="L29" s="662"/>
    </row>
    <row r="30" spans="2:12">
      <c r="B30" s="663"/>
      <c r="C30" s="663"/>
      <c r="D30" s="663"/>
      <c r="E30" s="178"/>
      <c r="F30" s="178"/>
      <c r="G30" s="178"/>
      <c r="H30" s="178"/>
      <c r="I30" s="178"/>
      <c r="J30" s="178"/>
      <c r="K30" s="178"/>
      <c r="L30" s="178"/>
    </row>
  </sheetData>
  <sheetProtection insertHyperlinks="0"/>
  <mergeCells count="21">
    <mergeCell ref="C2:D2"/>
    <mergeCell ref="C3:D3"/>
    <mergeCell ref="C4:D4"/>
    <mergeCell ref="B7:D7"/>
    <mergeCell ref="B8:D9"/>
    <mergeCell ref="F8:L8"/>
    <mergeCell ref="B10:B13"/>
    <mergeCell ref="C10:C11"/>
    <mergeCell ref="C12:C13"/>
    <mergeCell ref="B14:B17"/>
    <mergeCell ref="C14:C15"/>
    <mergeCell ref="C16:C17"/>
    <mergeCell ref="E8:E9"/>
    <mergeCell ref="B28:C29"/>
    <mergeCell ref="B18:B21"/>
    <mergeCell ref="C18:C19"/>
    <mergeCell ref="C20:C21"/>
    <mergeCell ref="B22:B27"/>
    <mergeCell ref="C22:C23"/>
    <mergeCell ref="C24:C25"/>
    <mergeCell ref="C26:C27"/>
  </mergeCells>
  <phoneticPr fontId="46" type="noConversion"/>
  <dataValidations count="1">
    <dataValidation type="decimal" allowBlank="1" showInputMessage="1" showErrorMessage="1" errorTitle="Error" error="Please enter a number of +/- 11 digits" sqref="F10:L29" xr:uid="{00000000-0002-0000-1F00-000000000000}">
      <formula1>-99999999999</formula1>
      <formula2>99999999999</formula2>
    </dataValidation>
  </dataValidations>
  <pageMargins left="0.25" right="0.25" top="0.75" bottom="0.75" header="0.3" footer="0.3"/>
  <pageSetup paperSize="9" scale="77" fitToHeight="0" orientation="landscape" r:id="rId1"/>
  <colBreaks count="1" manualBreakCount="1">
    <brk id="13" max="3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pageSetUpPr autoPageBreaks="0" fitToPage="1"/>
  </sheetPr>
  <dimension ref="A1:EZ78"/>
  <sheetViews>
    <sheetView topLeftCell="B1" zoomScaleNormal="100" workbookViewId="0">
      <selection activeCell="B1" sqref="B1"/>
    </sheetView>
  </sheetViews>
  <sheetFormatPr defaultColWidth="8.42578125" defaultRowHeight="12.75"/>
  <cols>
    <col min="1" max="1" width="2.42578125" style="93" hidden="1" customWidth="1"/>
    <col min="2" max="2" width="78.42578125" style="93" customWidth="1"/>
    <col min="3" max="3" width="23.42578125" style="93" customWidth="1"/>
    <col min="4" max="23" width="20.42578125" style="93" customWidth="1"/>
    <col min="24" max="24" width="3.42578125" style="93" customWidth="1"/>
    <col min="25" max="156" width="8.42578125" style="93" customWidth="1"/>
    <col min="157" max="16384" width="8.42578125" style="93"/>
  </cols>
  <sheetData>
    <row r="1" spans="1:156" s="107" customFormat="1" ht="17.25" customHeight="1">
      <c r="A1" s="178"/>
      <c r="B1" s="108" t="s">
        <v>1543</v>
      </c>
      <c r="C1" s="108"/>
      <c r="D1" s="108"/>
      <c r="E1" s="108"/>
      <c r="F1" s="108"/>
      <c r="G1" s="108"/>
      <c r="H1" s="108"/>
      <c r="I1" s="108"/>
      <c r="J1" s="108"/>
      <c r="K1" s="108"/>
      <c r="L1" s="108"/>
      <c r="M1" s="108"/>
      <c r="N1" s="108"/>
      <c r="O1" s="108"/>
      <c r="P1" s="108"/>
      <c r="Q1" s="108"/>
      <c r="R1" s="108"/>
      <c r="S1" s="108"/>
      <c r="T1" s="108"/>
      <c r="U1" s="108"/>
      <c r="V1" s="108"/>
      <c r="W1" s="108"/>
      <c r="X1" s="108"/>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row>
    <row r="2" spans="1:156" s="178" customFormat="1" ht="15" customHeight="1">
      <c r="B2" s="613" t="s">
        <v>174</v>
      </c>
      <c r="C2" s="614"/>
      <c r="D2" s="36"/>
      <c r="E2" s="36"/>
      <c r="F2" s="36"/>
      <c r="G2" s="36"/>
      <c r="H2" s="36"/>
      <c r="I2" s="36"/>
      <c r="J2" s="36"/>
      <c r="K2" s="36"/>
      <c r="L2" s="36"/>
      <c r="M2" s="36"/>
      <c r="N2" s="36"/>
      <c r="O2" s="36"/>
      <c r="P2" s="36"/>
    </row>
    <row r="3" spans="1:156" s="178" customFormat="1" ht="15" customHeight="1">
      <c r="B3" s="613" t="s">
        <v>175</v>
      </c>
      <c r="C3" s="616"/>
      <c r="D3" s="36"/>
      <c r="E3" s="36"/>
      <c r="F3" s="36"/>
      <c r="G3" s="36"/>
      <c r="H3" s="36"/>
      <c r="I3" s="36"/>
      <c r="J3" s="36"/>
      <c r="K3" s="36"/>
      <c r="L3" s="36"/>
      <c r="M3" s="36"/>
      <c r="N3" s="36"/>
      <c r="O3" s="36"/>
      <c r="P3" s="36"/>
    </row>
    <row r="4" spans="1:156" s="178" customFormat="1" ht="15" customHeight="1">
      <c r="B4" s="613" t="s">
        <v>176</v>
      </c>
      <c r="C4" s="614"/>
      <c r="D4" s="36"/>
      <c r="E4" s="36"/>
      <c r="F4" s="36"/>
      <c r="G4" s="36"/>
      <c r="H4" s="36"/>
      <c r="I4" s="36"/>
      <c r="J4" s="36"/>
      <c r="K4" s="36"/>
      <c r="L4" s="36"/>
      <c r="M4" s="36"/>
      <c r="N4" s="36"/>
      <c r="O4" s="36"/>
      <c r="P4" s="36"/>
    </row>
    <row r="5" spans="1:156" ht="15" customHeight="1">
      <c r="B5" s="664"/>
    </row>
    <row r="6" spans="1:156" ht="15" customHeight="1">
      <c r="B6" s="665" t="s">
        <v>1156</v>
      </c>
      <c r="C6" s="1039"/>
      <c r="D6" s="1039"/>
      <c r="E6" s="185"/>
    </row>
    <row r="7" spans="1:156" ht="15" customHeight="1">
      <c r="B7" s="665" t="s">
        <v>1157</v>
      </c>
      <c r="C7" s="1039"/>
      <c r="D7" s="1039"/>
      <c r="E7" s="185"/>
    </row>
    <row r="8" spans="1:156" ht="15" customHeight="1">
      <c r="B8" s="656" t="s">
        <v>177</v>
      </c>
    </row>
    <row r="9" spans="1:156" ht="15" customHeight="1">
      <c r="B9" s="186" t="s">
        <v>1200</v>
      </c>
      <c r="C9" s="187"/>
      <c r="D9" s="187"/>
      <c r="E9" s="187"/>
      <c r="F9" s="187"/>
      <c r="G9" s="187"/>
      <c r="H9" s="187"/>
      <c r="I9" s="187"/>
      <c r="J9" s="187"/>
      <c r="K9" s="187"/>
      <c r="L9" s="187"/>
      <c r="M9" s="187"/>
      <c r="N9" s="187"/>
      <c r="O9" s="187"/>
      <c r="P9" s="187"/>
      <c r="Q9" s="187"/>
      <c r="R9" s="187"/>
      <c r="S9" s="187"/>
      <c r="T9" s="187"/>
      <c r="U9" s="187"/>
      <c r="V9" s="187"/>
      <c r="W9" s="187"/>
      <c r="X9" s="187"/>
    </row>
    <row r="10" spans="1:156" ht="15" customHeight="1"/>
    <row r="11" spans="1:156" ht="27" customHeight="1">
      <c r="B11" s="1096" t="s">
        <v>1544</v>
      </c>
      <c r="C11" s="1097"/>
      <c r="D11" s="660" t="s">
        <v>182</v>
      </c>
      <c r="E11" s="660" t="s">
        <v>183</v>
      </c>
      <c r="F11" s="660" t="s">
        <v>184</v>
      </c>
      <c r="G11" s="660" t="s">
        <v>185</v>
      </c>
      <c r="H11" s="660" t="s">
        <v>186</v>
      </c>
      <c r="I11" s="660" t="s">
        <v>187</v>
      </c>
      <c r="J11" s="660" t="s">
        <v>188</v>
      </c>
      <c r="K11" s="660" t="s">
        <v>189</v>
      </c>
      <c r="L11" s="660" t="s">
        <v>190</v>
      </c>
      <c r="M11" s="660" t="s">
        <v>191</v>
      </c>
      <c r="N11" s="660" t="s">
        <v>192</v>
      </c>
      <c r="O11" s="660" t="s">
        <v>193</v>
      </c>
      <c r="P11" s="660" t="s">
        <v>194</v>
      </c>
      <c r="Q11" s="660" t="s">
        <v>195</v>
      </c>
      <c r="R11" s="660" t="s">
        <v>196</v>
      </c>
      <c r="S11" s="660" t="s">
        <v>197</v>
      </c>
      <c r="T11" s="660" t="s">
        <v>198</v>
      </c>
      <c r="U11" s="660" t="s">
        <v>199</v>
      </c>
      <c r="V11" s="660" t="s">
        <v>200</v>
      </c>
      <c r="W11" s="660" t="s">
        <v>201</v>
      </c>
    </row>
    <row r="12" spans="1:156" ht="27" customHeight="1">
      <c r="B12" s="1098" t="s">
        <v>1545</v>
      </c>
      <c r="C12" s="1098"/>
      <c r="D12" s="1093" t="s">
        <v>1546</v>
      </c>
      <c r="E12" s="1093"/>
      <c r="F12" s="1093" t="s">
        <v>1547</v>
      </c>
      <c r="G12" s="1093"/>
      <c r="H12" s="1093" t="s">
        <v>1548</v>
      </c>
      <c r="I12" s="1093"/>
      <c r="J12" s="1080" t="s">
        <v>1549</v>
      </c>
      <c r="K12" s="1082"/>
      <c r="L12" s="1093" t="s">
        <v>99</v>
      </c>
      <c r="M12" s="1093"/>
      <c r="N12" s="1093" t="s">
        <v>100</v>
      </c>
      <c r="O12" s="1093"/>
      <c r="P12" s="1094" t="s">
        <v>101</v>
      </c>
      <c r="Q12" s="1095"/>
      <c r="R12" s="1092" t="s">
        <v>1550</v>
      </c>
      <c r="S12" s="1093"/>
      <c r="T12" s="1092" t="s">
        <v>1551</v>
      </c>
      <c r="U12" s="1093"/>
      <c r="V12" s="1092" t="s">
        <v>1310</v>
      </c>
      <c r="W12" s="1093"/>
    </row>
    <row r="13" spans="1:156" ht="27" customHeight="1">
      <c r="B13" s="1098"/>
      <c r="C13" s="1098"/>
      <c r="D13" s="658" t="s">
        <v>1552</v>
      </c>
      <c r="E13" s="658" t="s">
        <v>1553</v>
      </c>
      <c r="F13" s="658" t="s">
        <v>1552</v>
      </c>
      <c r="G13" s="658" t="s">
        <v>1553</v>
      </c>
      <c r="H13" s="658" t="s">
        <v>1552</v>
      </c>
      <c r="I13" s="658" t="s">
        <v>1553</v>
      </c>
      <c r="J13" s="658" t="s">
        <v>1552</v>
      </c>
      <c r="K13" s="658" t="s">
        <v>1553</v>
      </c>
      <c r="L13" s="658" t="s">
        <v>1552</v>
      </c>
      <c r="M13" s="658" t="s">
        <v>1553</v>
      </c>
      <c r="N13" s="658" t="s">
        <v>1552</v>
      </c>
      <c r="O13" s="658" t="s">
        <v>1553</v>
      </c>
      <c r="P13" s="658" t="s">
        <v>1552</v>
      </c>
      <c r="Q13" s="658" t="s">
        <v>1553</v>
      </c>
      <c r="R13" s="658" t="s">
        <v>1552</v>
      </c>
      <c r="S13" s="658" t="s">
        <v>1553</v>
      </c>
      <c r="T13" s="658" t="s">
        <v>1552</v>
      </c>
      <c r="U13" s="658" t="s">
        <v>1553</v>
      </c>
      <c r="V13" s="658" t="s">
        <v>1552</v>
      </c>
      <c r="W13" s="658" t="s">
        <v>1553</v>
      </c>
    </row>
    <row r="14" spans="1:156" ht="27" customHeight="1">
      <c r="B14" s="667" t="s">
        <v>1332</v>
      </c>
      <c r="C14" s="661"/>
      <c r="D14" s="188"/>
      <c r="E14" s="188"/>
      <c r="F14" s="188"/>
      <c r="G14" s="188"/>
      <c r="H14" s="188"/>
      <c r="I14" s="188"/>
      <c r="J14" s="188"/>
      <c r="K14" s="188"/>
      <c r="L14" s="188"/>
      <c r="M14" s="188"/>
      <c r="N14" s="188"/>
      <c r="O14" s="188"/>
      <c r="P14" s="188"/>
      <c r="Q14" s="188"/>
      <c r="R14" s="188"/>
      <c r="S14" s="188"/>
      <c r="T14" s="188"/>
      <c r="U14" s="188"/>
      <c r="V14" s="188"/>
      <c r="W14" s="188"/>
    </row>
    <row r="15" spans="1:156" ht="27" customHeight="1">
      <c r="B15" s="668" t="s">
        <v>1177</v>
      </c>
      <c r="C15" s="122" t="s">
        <v>1178</v>
      </c>
      <c r="D15" s="189"/>
      <c r="E15" s="189"/>
      <c r="F15" s="189"/>
      <c r="G15" s="189"/>
      <c r="H15" s="189"/>
      <c r="I15" s="189"/>
      <c r="J15" s="189"/>
      <c r="K15" s="189"/>
      <c r="L15" s="189"/>
      <c r="M15" s="189"/>
      <c r="N15" s="189"/>
      <c r="O15" s="189"/>
      <c r="P15" s="189"/>
      <c r="Q15" s="189"/>
      <c r="R15" s="189"/>
      <c r="S15" s="189"/>
      <c r="T15" s="189"/>
      <c r="U15" s="189"/>
      <c r="V15" s="190">
        <f>SUMIFS($D$15:$U$15,$D$13:$U$13,$V$13)</f>
        <v>0</v>
      </c>
      <c r="W15" s="190">
        <f>SUMIFS($D$15:$U$15,$D$13:$U$13,$W$13)</f>
        <v>0</v>
      </c>
    </row>
    <row r="16" spans="1:156" ht="27" customHeight="1">
      <c r="B16" s="639" t="s">
        <v>1333</v>
      </c>
      <c r="C16" s="122" t="s">
        <v>1096</v>
      </c>
      <c r="D16" s="189"/>
      <c r="E16" s="189"/>
      <c r="F16" s="189"/>
      <c r="G16" s="189"/>
      <c r="H16" s="189"/>
      <c r="I16" s="189"/>
      <c r="J16" s="189"/>
      <c r="K16" s="189"/>
      <c r="L16" s="189"/>
      <c r="M16" s="189"/>
      <c r="N16" s="189"/>
      <c r="O16" s="189"/>
      <c r="P16" s="189"/>
      <c r="Q16" s="189"/>
      <c r="R16" s="189"/>
      <c r="S16" s="189"/>
      <c r="T16" s="189"/>
      <c r="U16" s="189"/>
      <c r="V16" s="190">
        <f>SUMIFS($D$16:$U$16,$D$13:$U$13,$V$13)</f>
        <v>0</v>
      </c>
      <c r="W16" s="190">
        <f>SUMIFS($D$16:$U$16,$D$13:$U$13,$W$13)</f>
        <v>0</v>
      </c>
    </row>
    <row r="17" spans="2:24" ht="27" customHeight="1">
      <c r="B17" s="667" t="s">
        <v>1334</v>
      </c>
      <c r="C17" s="563"/>
      <c r="D17" s="188"/>
      <c r="E17" s="188"/>
      <c r="F17" s="188"/>
      <c r="G17" s="188"/>
      <c r="H17" s="188"/>
      <c r="I17" s="188"/>
      <c r="J17" s="188"/>
      <c r="K17" s="188"/>
      <c r="L17" s="188"/>
      <c r="M17" s="188"/>
      <c r="N17" s="188"/>
      <c r="O17" s="188"/>
      <c r="P17" s="188"/>
      <c r="Q17" s="188"/>
      <c r="R17" s="188"/>
      <c r="S17" s="188"/>
      <c r="T17" s="188"/>
      <c r="U17" s="188"/>
      <c r="V17" s="188"/>
      <c r="W17" s="188"/>
    </row>
    <row r="18" spans="2:24" ht="27" customHeight="1">
      <c r="B18" s="668" t="s">
        <v>1335</v>
      </c>
      <c r="C18" s="122" t="s">
        <v>1097</v>
      </c>
      <c r="D18" s="189"/>
      <c r="E18" s="189"/>
      <c r="F18" s="189"/>
      <c r="G18" s="189"/>
      <c r="H18" s="189"/>
      <c r="I18" s="189"/>
      <c r="J18" s="189"/>
      <c r="K18" s="189"/>
      <c r="L18" s="189"/>
      <c r="M18" s="189"/>
      <c r="N18" s="189"/>
      <c r="O18" s="189"/>
      <c r="P18" s="189"/>
      <c r="Q18" s="189"/>
      <c r="R18" s="189"/>
      <c r="S18" s="189"/>
      <c r="T18" s="189"/>
      <c r="U18" s="189"/>
      <c r="V18" s="190">
        <f>SUMIFS($D$18:$U$18,$D$13:$U$13,$V$13)</f>
        <v>0</v>
      </c>
      <c r="W18" s="190">
        <f>SUMIFS($D$18:$U$18,$D$13:$U$13,$W$13)</f>
        <v>0</v>
      </c>
    </row>
    <row r="19" spans="2:24" ht="27" customHeight="1">
      <c r="B19" s="668" t="s">
        <v>1336</v>
      </c>
      <c r="C19" s="122" t="s">
        <v>1098</v>
      </c>
      <c r="D19" s="189"/>
      <c r="E19" s="189"/>
      <c r="F19" s="189"/>
      <c r="G19" s="189"/>
      <c r="H19" s="189"/>
      <c r="I19" s="189"/>
      <c r="J19" s="189"/>
      <c r="K19" s="189"/>
      <c r="L19" s="189"/>
      <c r="M19" s="189"/>
      <c r="N19" s="189"/>
      <c r="O19" s="189"/>
      <c r="P19" s="189"/>
      <c r="Q19" s="189"/>
      <c r="R19" s="189"/>
      <c r="S19" s="189"/>
      <c r="T19" s="189"/>
      <c r="U19" s="189"/>
      <c r="V19" s="190">
        <f>SUMIFS($D$19:$U$19,$D$13:$U$13,$V$13)</f>
        <v>0</v>
      </c>
      <c r="W19" s="190">
        <f>SUMIFS($D$19:$U$19,$D$13:$U$13,$W$13)</f>
        <v>0</v>
      </c>
    </row>
    <row r="20" spans="2:24" ht="27" customHeight="1">
      <c r="B20" s="667" t="s">
        <v>1337</v>
      </c>
      <c r="C20" s="122" t="s">
        <v>1099</v>
      </c>
      <c r="D20" s="189"/>
      <c r="E20" s="189"/>
      <c r="F20" s="189"/>
      <c r="G20" s="189"/>
      <c r="H20" s="189"/>
      <c r="I20" s="189"/>
      <c r="J20" s="189"/>
      <c r="K20" s="189"/>
      <c r="L20" s="189"/>
      <c r="M20" s="189"/>
      <c r="N20" s="189"/>
      <c r="O20" s="189"/>
      <c r="P20" s="189"/>
      <c r="Q20" s="189"/>
      <c r="R20" s="189"/>
      <c r="S20" s="189"/>
      <c r="T20" s="189"/>
      <c r="U20" s="189"/>
      <c r="V20" s="190">
        <f>SUMIFS($D$20:$U$20,$D$13:$U$13,$V$13)</f>
        <v>0</v>
      </c>
      <c r="W20" s="190">
        <f>SUMIFS($D$20:$U$20,$D$13:$U$13,$W$13)</f>
        <v>0</v>
      </c>
    </row>
    <row r="21" spans="2:24" ht="15" customHeight="1"/>
    <row r="22" spans="2:24" ht="15" customHeight="1">
      <c r="B22" s="186" t="s">
        <v>1338</v>
      </c>
      <c r="C22" s="187"/>
      <c r="D22" s="187"/>
      <c r="E22" s="187"/>
      <c r="F22" s="187"/>
      <c r="G22" s="187"/>
      <c r="H22" s="187"/>
      <c r="I22" s="187"/>
      <c r="J22" s="187"/>
      <c r="K22" s="187"/>
      <c r="L22" s="187"/>
      <c r="M22" s="187"/>
      <c r="N22" s="187"/>
      <c r="O22" s="187"/>
      <c r="P22" s="187"/>
      <c r="Q22" s="187"/>
      <c r="R22" s="187"/>
      <c r="S22" s="187"/>
      <c r="T22" s="187"/>
      <c r="U22" s="187"/>
      <c r="V22" s="187"/>
      <c r="W22" s="187"/>
      <c r="X22" s="187"/>
    </row>
    <row r="23" spans="2:24" ht="15" customHeight="1"/>
    <row r="24" spans="2:24" ht="27" customHeight="1">
      <c r="B24" s="1096" t="s">
        <v>1544</v>
      </c>
      <c r="C24" s="1097"/>
      <c r="D24" s="660" t="s">
        <v>182</v>
      </c>
      <c r="E24" s="660" t="s">
        <v>183</v>
      </c>
      <c r="F24" s="660" t="s">
        <v>184</v>
      </c>
      <c r="G24" s="660" t="s">
        <v>185</v>
      </c>
      <c r="H24" s="660" t="s">
        <v>186</v>
      </c>
      <c r="I24" s="660" t="s">
        <v>187</v>
      </c>
      <c r="J24" s="660" t="s">
        <v>188</v>
      </c>
      <c r="K24" s="660" t="s">
        <v>189</v>
      </c>
      <c r="L24" s="660" t="s">
        <v>190</v>
      </c>
      <c r="M24" s="660" t="s">
        <v>191</v>
      </c>
      <c r="N24" s="660" t="s">
        <v>192</v>
      </c>
      <c r="O24" s="660" t="s">
        <v>193</v>
      </c>
      <c r="P24" s="660" t="s">
        <v>194</v>
      </c>
      <c r="Q24" s="660" t="s">
        <v>195</v>
      </c>
      <c r="R24" s="660" t="s">
        <v>196</v>
      </c>
      <c r="S24" s="660" t="s">
        <v>197</v>
      </c>
      <c r="T24" s="660" t="s">
        <v>198</v>
      </c>
      <c r="U24" s="660" t="s">
        <v>199</v>
      </c>
      <c r="V24" s="660" t="s">
        <v>200</v>
      </c>
      <c r="W24" s="660" t="s">
        <v>201</v>
      </c>
    </row>
    <row r="25" spans="2:24" ht="27" customHeight="1">
      <c r="B25" s="1098" t="s">
        <v>1545</v>
      </c>
      <c r="C25" s="1098"/>
      <c r="D25" s="1093" t="s">
        <v>1546</v>
      </c>
      <c r="E25" s="1093"/>
      <c r="F25" s="1093" t="s">
        <v>1547</v>
      </c>
      <c r="G25" s="1093"/>
      <c r="H25" s="1093" t="s">
        <v>1548</v>
      </c>
      <c r="I25" s="1093"/>
      <c r="J25" s="1080" t="s">
        <v>1549</v>
      </c>
      <c r="K25" s="1082"/>
      <c r="L25" s="1093" t="s">
        <v>99</v>
      </c>
      <c r="M25" s="1093"/>
      <c r="N25" s="1093" t="s">
        <v>100</v>
      </c>
      <c r="O25" s="1093"/>
      <c r="P25" s="1092" t="s">
        <v>101</v>
      </c>
      <c r="Q25" s="1093"/>
      <c r="R25" s="1092" t="s">
        <v>1550</v>
      </c>
      <c r="S25" s="1093"/>
      <c r="T25" s="1092" t="s">
        <v>1551</v>
      </c>
      <c r="U25" s="1093"/>
      <c r="V25" s="1092" t="s">
        <v>1310</v>
      </c>
      <c r="W25" s="1093"/>
    </row>
    <row r="26" spans="2:24" ht="27" customHeight="1">
      <c r="B26" s="1098"/>
      <c r="C26" s="1098"/>
      <c r="D26" s="658" t="s">
        <v>1552</v>
      </c>
      <c r="E26" s="658" t="s">
        <v>1553</v>
      </c>
      <c r="F26" s="658" t="s">
        <v>1552</v>
      </c>
      <c r="G26" s="658" t="s">
        <v>1553</v>
      </c>
      <c r="H26" s="658" t="s">
        <v>1552</v>
      </c>
      <c r="I26" s="658" t="s">
        <v>1553</v>
      </c>
      <c r="J26" s="658" t="s">
        <v>1552</v>
      </c>
      <c r="K26" s="658" t="s">
        <v>1553</v>
      </c>
      <c r="L26" s="658" t="s">
        <v>1552</v>
      </c>
      <c r="M26" s="658" t="s">
        <v>1553</v>
      </c>
      <c r="N26" s="658" t="s">
        <v>1552</v>
      </c>
      <c r="O26" s="658" t="s">
        <v>1553</v>
      </c>
      <c r="P26" s="658" t="s">
        <v>1552</v>
      </c>
      <c r="Q26" s="658" t="s">
        <v>1553</v>
      </c>
      <c r="R26" s="658" t="s">
        <v>1552</v>
      </c>
      <c r="S26" s="658" t="s">
        <v>1553</v>
      </c>
      <c r="T26" s="658" t="s">
        <v>1552</v>
      </c>
      <c r="U26" s="658" t="s">
        <v>1553</v>
      </c>
      <c r="V26" s="658" t="s">
        <v>1552</v>
      </c>
      <c r="W26" s="658" t="s">
        <v>1553</v>
      </c>
    </row>
    <row r="27" spans="2:24" ht="27" customHeight="1">
      <c r="B27" s="668" t="s">
        <v>1339</v>
      </c>
      <c r="C27" s="122" t="s">
        <v>1340</v>
      </c>
      <c r="D27" s="189"/>
      <c r="E27" s="189"/>
      <c r="F27" s="189"/>
      <c r="G27" s="189"/>
      <c r="H27" s="189"/>
      <c r="I27" s="189"/>
      <c r="J27" s="189"/>
      <c r="K27" s="189"/>
      <c r="L27" s="189"/>
      <c r="M27" s="189"/>
      <c r="N27" s="189"/>
      <c r="O27" s="189"/>
      <c r="P27" s="189"/>
      <c r="Q27" s="189"/>
      <c r="R27" s="189"/>
      <c r="S27" s="189"/>
      <c r="T27" s="189"/>
      <c r="U27" s="189"/>
      <c r="V27" s="190">
        <f>SUMIFS($D$27:$U$27,$D$26:$U$26,$V$26)</f>
        <v>0</v>
      </c>
      <c r="W27" s="190">
        <f>SUMIFS($D$27:$U$27,$D$26:$U$26,$W$26)</f>
        <v>0</v>
      </c>
    </row>
    <row r="28" spans="2:24" ht="27" customHeight="1">
      <c r="B28" s="668" t="s">
        <v>1341</v>
      </c>
      <c r="C28" s="122" t="s">
        <v>1101</v>
      </c>
      <c r="D28" s="189"/>
      <c r="E28" s="189"/>
      <c r="F28" s="189"/>
      <c r="G28" s="189"/>
      <c r="H28" s="189"/>
      <c r="I28" s="189"/>
      <c r="J28" s="189"/>
      <c r="K28" s="189"/>
      <c r="L28" s="189"/>
      <c r="M28" s="189"/>
      <c r="N28" s="189"/>
      <c r="O28" s="189"/>
      <c r="P28" s="189"/>
      <c r="Q28" s="189"/>
      <c r="R28" s="189"/>
      <c r="S28" s="189"/>
      <c r="T28" s="189"/>
      <c r="U28" s="189"/>
      <c r="V28" s="190">
        <f>SUMIFS($D$28:$U$28,$D$26:$U$26,$V$26)</f>
        <v>0</v>
      </c>
      <c r="W28" s="190">
        <f>SUMIFS($D$28:$U$28,$D$26:$U$26,$W$26)</f>
        <v>0</v>
      </c>
    </row>
    <row r="29" spans="2:24" ht="27" customHeight="1">
      <c r="B29" s="668" t="s">
        <v>1342</v>
      </c>
      <c r="C29" s="122" t="s">
        <v>1102</v>
      </c>
      <c r="D29" s="189"/>
      <c r="E29" s="189"/>
      <c r="F29" s="189"/>
      <c r="G29" s="189"/>
      <c r="H29" s="189"/>
      <c r="I29" s="189"/>
      <c r="J29" s="189"/>
      <c r="K29" s="189"/>
      <c r="L29" s="189"/>
      <c r="M29" s="189"/>
      <c r="N29" s="189"/>
      <c r="O29" s="189"/>
      <c r="P29" s="189"/>
      <c r="Q29" s="189"/>
      <c r="R29" s="189"/>
      <c r="S29" s="189"/>
      <c r="T29" s="189"/>
      <c r="U29" s="189"/>
      <c r="V29" s="190">
        <f>SUMIFS($D$29:$U$29,$D$26:$U$26,$V$26)</f>
        <v>0</v>
      </c>
      <c r="W29" s="190">
        <f>SUMIFS($D$29:$U$29,$D$26:$U$26,$W$26)</f>
        <v>0</v>
      </c>
    </row>
    <row r="30" spans="2:24" ht="27" customHeight="1">
      <c r="B30" s="668" t="s">
        <v>1343</v>
      </c>
      <c r="C30" s="122" t="s">
        <v>1103</v>
      </c>
      <c r="D30" s="190">
        <f t="shared" ref="D30:U30" si="0">SUM(D31:D33)</f>
        <v>0</v>
      </c>
      <c r="E30" s="190">
        <f t="shared" si="0"/>
        <v>0</v>
      </c>
      <c r="F30" s="190">
        <f t="shared" si="0"/>
        <v>0</v>
      </c>
      <c r="G30" s="190">
        <f t="shared" si="0"/>
        <v>0</v>
      </c>
      <c r="H30" s="190">
        <f t="shared" si="0"/>
        <v>0</v>
      </c>
      <c r="I30" s="190">
        <f t="shared" si="0"/>
        <v>0</v>
      </c>
      <c r="J30" s="190">
        <f t="shared" si="0"/>
        <v>0</v>
      </c>
      <c r="K30" s="190">
        <f t="shared" si="0"/>
        <v>0</v>
      </c>
      <c r="L30" s="190">
        <f t="shared" si="0"/>
        <v>0</v>
      </c>
      <c r="M30" s="190">
        <f t="shared" si="0"/>
        <v>0</v>
      </c>
      <c r="N30" s="190">
        <f t="shared" si="0"/>
        <v>0</v>
      </c>
      <c r="O30" s="190">
        <f t="shared" si="0"/>
        <v>0</v>
      </c>
      <c r="P30" s="190">
        <f t="shared" si="0"/>
        <v>0</v>
      </c>
      <c r="Q30" s="190">
        <f t="shared" si="0"/>
        <v>0</v>
      </c>
      <c r="R30" s="190">
        <f t="shared" si="0"/>
        <v>0</v>
      </c>
      <c r="S30" s="190">
        <f t="shared" si="0"/>
        <v>0</v>
      </c>
      <c r="T30" s="190">
        <f t="shared" si="0"/>
        <v>0</v>
      </c>
      <c r="U30" s="190">
        <f t="shared" si="0"/>
        <v>0</v>
      </c>
      <c r="V30" s="190">
        <f>SUMIFS($D$30:$U$30,$D$26:$U$26,$V$26)</f>
        <v>0</v>
      </c>
      <c r="W30" s="190">
        <f>SUMIFS($D$30:$U$30,$D$26:$U$26,$W$26)</f>
        <v>0</v>
      </c>
    </row>
    <row r="31" spans="2:24" ht="27" customHeight="1">
      <c r="B31" s="669" t="s">
        <v>1344</v>
      </c>
      <c r="C31" s="122" t="s">
        <v>1104</v>
      </c>
      <c r="D31" s="189"/>
      <c r="E31" s="189"/>
      <c r="F31" s="189"/>
      <c r="G31" s="189"/>
      <c r="H31" s="189"/>
      <c r="I31" s="189"/>
      <c r="J31" s="189"/>
      <c r="K31" s="189"/>
      <c r="L31" s="189"/>
      <c r="M31" s="189"/>
      <c r="N31" s="189"/>
      <c r="O31" s="189"/>
      <c r="P31" s="189"/>
      <c r="Q31" s="189"/>
      <c r="R31" s="189"/>
      <c r="S31" s="189"/>
      <c r="T31" s="189"/>
      <c r="U31" s="189"/>
      <c r="V31" s="190">
        <f>SUMIFS($D$31:$U$31,$D$26:$U$26,$V$26)</f>
        <v>0</v>
      </c>
      <c r="W31" s="190">
        <f>SUMIFS($D$31:$U$31,$D$26:$U$26,$W$26)</f>
        <v>0</v>
      </c>
    </row>
    <row r="32" spans="2:24" ht="27" customHeight="1">
      <c r="B32" s="669" t="s">
        <v>1345</v>
      </c>
      <c r="C32" s="122" t="s">
        <v>1105</v>
      </c>
      <c r="D32" s="189"/>
      <c r="E32" s="189"/>
      <c r="F32" s="189"/>
      <c r="G32" s="189"/>
      <c r="H32" s="189"/>
      <c r="I32" s="189"/>
      <c r="J32" s="189"/>
      <c r="K32" s="189"/>
      <c r="L32" s="189"/>
      <c r="M32" s="189"/>
      <c r="N32" s="189"/>
      <c r="O32" s="189"/>
      <c r="P32" s="189"/>
      <c r="Q32" s="189"/>
      <c r="R32" s="189"/>
      <c r="S32" s="189"/>
      <c r="T32" s="189"/>
      <c r="U32" s="189"/>
      <c r="V32" s="190">
        <f>SUMIFS($D$32:$U$32,$D$26:$U$26,$V$26)</f>
        <v>0</v>
      </c>
      <c r="W32" s="190">
        <f>SUMIFS($D$32:$U$32,$D$26:$U$26,$W$26)</f>
        <v>0</v>
      </c>
    </row>
    <row r="33" spans="2:23" ht="27" customHeight="1">
      <c r="B33" s="669" t="s">
        <v>1346</v>
      </c>
      <c r="C33" s="122" t="s">
        <v>1106</v>
      </c>
      <c r="D33" s="189"/>
      <c r="E33" s="189"/>
      <c r="F33" s="189"/>
      <c r="G33" s="189"/>
      <c r="H33" s="189"/>
      <c r="I33" s="189"/>
      <c r="J33" s="189"/>
      <c r="K33" s="189"/>
      <c r="L33" s="189"/>
      <c r="M33" s="189"/>
      <c r="N33" s="189"/>
      <c r="O33" s="189"/>
      <c r="P33" s="189"/>
      <c r="Q33" s="189"/>
      <c r="R33" s="189"/>
      <c r="S33" s="189"/>
      <c r="T33" s="189"/>
      <c r="U33" s="189"/>
      <c r="V33" s="190">
        <f>SUMIFS($D$33:$U$33,$D$26:$U$26,$V$26)</f>
        <v>0</v>
      </c>
      <c r="W33" s="190">
        <f>SUMIFS($D$33:$U$33,$D$26:$U$26,$W$26)</f>
        <v>0</v>
      </c>
    </row>
    <row r="34" spans="2:23" ht="27" customHeight="1">
      <c r="B34" s="668" t="s">
        <v>1347</v>
      </c>
      <c r="C34" s="122" t="s">
        <v>1107</v>
      </c>
      <c r="D34" s="191">
        <f t="shared" ref="D34:U34" si="1">SUM(D35:D36)</f>
        <v>0</v>
      </c>
      <c r="E34" s="190">
        <f t="shared" si="1"/>
        <v>0</v>
      </c>
      <c r="F34" s="190">
        <f t="shared" si="1"/>
        <v>0</v>
      </c>
      <c r="G34" s="190">
        <f t="shared" si="1"/>
        <v>0</v>
      </c>
      <c r="H34" s="190">
        <f t="shared" si="1"/>
        <v>0</v>
      </c>
      <c r="I34" s="190">
        <f t="shared" si="1"/>
        <v>0</v>
      </c>
      <c r="J34" s="190">
        <f t="shared" si="1"/>
        <v>0</v>
      </c>
      <c r="K34" s="190">
        <f t="shared" si="1"/>
        <v>0</v>
      </c>
      <c r="L34" s="190">
        <f t="shared" si="1"/>
        <v>0</v>
      </c>
      <c r="M34" s="190">
        <f t="shared" si="1"/>
        <v>0</v>
      </c>
      <c r="N34" s="190">
        <f t="shared" si="1"/>
        <v>0</v>
      </c>
      <c r="O34" s="190">
        <f t="shared" si="1"/>
        <v>0</v>
      </c>
      <c r="P34" s="190">
        <f t="shared" si="1"/>
        <v>0</v>
      </c>
      <c r="Q34" s="190">
        <f t="shared" si="1"/>
        <v>0</v>
      </c>
      <c r="R34" s="190">
        <f t="shared" si="1"/>
        <v>0</v>
      </c>
      <c r="S34" s="190">
        <f t="shared" si="1"/>
        <v>0</v>
      </c>
      <c r="T34" s="190">
        <f t="shared" si="1"/>
        <v>0</v>
      </c>
      <c r="U34" s="190">
        <f t="shared" si="1"/>
        <v>0</v>
      </c>
      <c r="V34" s="190">
        <f>SUMIFS($D$34:$U$34,$D$26:$U$26,$V$26)</f>
        <v>0</v>
      </c>
      <c r="W34" s="190">
        <f>SUMIFS($D$34:$U$34,$D$26:$U$26,$W$26)</f>
        <v>0</v>
      </c>
    </row>
    <row r="35" spans="2:23" ht="27" customHeight="1">
      <c r="B35" s="669" t="s">
        <v>1348</v>
      </c>
      <c r="C35" s="122" t="s">
        <v>1110</v>
      </c>
      <c r="D35" s="189"/>
      <c r="E35" s="189"/>
      <c r="F35" s="189"/>
      <c r="G35" s="189"/>
      <c r="H35" s="189"/>
      <c r="I35" s="189"/>
      <c r="J35" s="189"/>
      <c r="K35" s="189"/>
      <c r="L35" s="189"/>
      <c r="M35" s="189"/>
      <c r="N35" s="189"/>
      <c r="O35" s="189"/>
      <c r="P35" s="189"/>
      <c r="Q35" s="189"/>
      <c r="R35" s="189"/>
      <c r="S35" s="189"/>
      <c r="T35" s="189"/>
      <c r="U35" s="189"/>
      <c r="V35" s="190">
        <f>SUMIFS($D$35:$U$35,$D$26:$U$26,$V$26)</f>
        <v>0</v>
      </c>
      <c r="W35" s="190">
        <f>SUMIFS($D$35:$U$35,$D$26:$U$26,$W$26)</f>
        <v>0</v>
      </c>
    </row>
    <row r="36" spans="2:23" ht="27" customHeight="1">
      <c r="B36" s="669" t="s">
        <v>1349</v>
      </c>
      <c r="C36" s="122" t="s">
        <v>1124</v>
      </c>
      <c r="D36" s="189"/>
      <c r="E36" s="189"/>
      <c r="F36" s="189"/>
      <c r="G36" s="189"/>
      <c r="H36" s="189"/>
      <c r="I36" s="189"/>
      <c r="J36" s="189"/>
      <c r="K36" s="189"/>
      <c r="L36" s="189"/>
      <c r="M36" s="189"/>
      <c r="N36" s="189"/>
      <c r="O36" s="189"/>
      <c r="P36" s="189"/>
      <c r="Q36" s="189"/>
      <c r="R36" s="189"/>
      <c r="S36" s="189"/>
      <c r="T36" s="189"/>
      <c r="U36" s="189"/>
      <c r="V36" s="190">
        <f>SUMIFS($D$36:$U$36,$D$26:$U$26,$V$26)</f>
        <v>0</v>
      </c>
      <c r="W36" s="190">
        <f>SUMIFS($D$36:$U$36,$D$26:$U$26,$W$26)</f>
        <v>0</v>
      </c>
    </row>
    <row r="37" spans="2:23" ht="27" customHeight="1">
      <c r="B37" s="669" t="s">
        <v>134</v>
      </c>
      <c r="C37" s="122" t="s">
        <v>1126</v>
      </c>
      <c r="D37" s="188"/>
      <c r="E37" s="188"/>
      <c r="F37" s="188"/>
      <c r="G37" s="188"/>
      <c r="H37" s="188"/>
      <c r="I37" s="188"/>
      <c r="J37" s="188"/>
      <c r="K37" s="188"/>
      <c r="L37" s="188"/>
      <c r="M37" s="188"/>
      <c r="N37" s="188"/>
      <c r="O37" s="188"/>
      <c r="P37" s="188"/>
      <c r="Q37" s="188"/>
      <c r="R37" s="188"/>
      <c r="S37" s="188"/>
      <c r="T37" s="188"/>
      <c r="U37" s="188"/>
      <c r="V37" s="188"/>
      <c r="W37" s="188"/>
    </row>
    <row r="38" spans="2:23" ht="27" customHeight="1">
      <c r="B38" s="639" t="s">
        <v>1350</v>
      </c>
      <c r="C38" s="122" t="s">
        <v>1196</v>
      </c>
      <c r="D38" s="189"/>
      <c r="E38" s="189"/>
      <c r="F38" s="189"/>
      <c r="G38" s="189"/>
      <c r="H38" s="189"/>
      <c r="I38" s="189"/>
      <c r="J38" s="189"/>
      <c r="K38" s="189"/>
      <c r="L38" s="189"/>
      <c r="M38" s="189"/>
      <c r="N38" s="189"/>
      <c r="O38" s="189"/>
      <c r="P38" s="189"/>
      <c r="Q38" s="189"/>
      <c r="R38" s="189"/>
      <c r="S38" s="189"/>
      <c r="T38" s="189"/>
      <c r="U38" s="189"/>
      <c r="V38" s="190">
        <f>SUMIFS($D$38:$U$38,$D$26:$U$26,$V$26)</f>
        <v>0</v>
      </c>
      <c r="W38" s="190">
        <f>SUMIFS($D$38:$U$38,$D$26:$U$26,$W$26)</f>
        <v>0</v>
      </c>
    </row>
    <row r="39" spans="2:23" ht="27" customHeight="1">
      <c r="B39" s="667" t="s">
        <v>1351</v>
      </c>
      <c r="C39" s="122" t="s">
        <v>1198</v>
      </c>
      <c r="D39" s="192">
        <f t="shared" ref="D39:U39" si="2">D27+D28+D29+D30+D34+D38</f>
        <v>0</v>
      </c>
      <c r="E39" s="192">
        <f t="shared" si="2"/>
        <v>0</v>
      </c>
      <c r="F39" s="192">
        <f t="shared" si="2"/>
        <v>0</v>
      </c>
      <c r="G39" s="192">
        <f t="shared" si="2"/>
        <v>0</v>
      </c>
      <c r="H39" s="192">
        <f t="shared" si="2"/>
        <v>0</v>
      </c>
      <c r="I39" s="192">
        <f t="shared" si="2"/>
        <v>0</v>
      </c>
      <c r="J39" s="192">
        <f t="shared" si="2"/>
        <v>0</v>
      </c>
      <c r="K39" s="192">
        <f t="shared" si="2"/>
        <v>0</v>
      </c>
      <c r="L39" s="192">
        <f t="shared" si="2"/>
        <v>0</v>
      </c>
      <c r="M39" s="192">
        <f t="shared" si="2"/>
        <v>0</v>
      </c>
      <c r="N39" s="192">
        <f t="shared" si="2"/>
        <v>0</v>
      </c>
      <c r="O39" s="192">
        <f t="shared" si="2"/>
        <v>0</v>
      </c>
      <c r="P39" s="192">
        <f t="shared" si="2"/>
        <v>0</v>
      </c>
      <c r="Q39" s="192">
        <f t="shared" si="2"/>
        <v>0</v>
      </c>
      <c r="R39" s="192">
        <f t="shared" si="2"/>
        <v>0</v>
      </c>
      <c r="S39" s="192">
        <f t="shared" si="2"/>
        <v>0</v>
      </c>
      <c r="T39" s="192">
        <f t="shared" si="2"/>
        <v>0</v>
      </c>
      <c r="U39" s="192">
        <f t="shared" si="2"/>
        <v>0</v>
      </c>
      <c r="V39" s="192">
        <f>SUMIFS($D$39:$U$39,$D$26:$U$26,$V$26)</f>
        <v>0</v>
      </c>
      <c r="W39" s="192">
        <f>SUMIFS($D$39:$U$39,$D$26:$U$26,$W$26)</f>
        <v>0</v>
      </c>
    </row>
    <row r="40" spans="2:23" ht="27" customHeight="1">
      <c r="B40" s="668" t="s">
        <v>134</v>
      </c>
      <c r="C40" s="122" t="s">
        <v>1352</v>
      </c>
      <c r="D40" s="193"/>
      <c r="E40" s="193"/>
      <c r="F40" s="193"/>
      <c r="G40" s="193"/>
      <c r="H40" s="193"/>
      <c r="I40" s="193"/>
      <c r="J40" s="193"/>
      <c r="K40" s="193"/>
      <c r="L40" s="193"/>
      <c r="M40" s="193"/>
      <c r="N40" s="193"/>
      <c r="O40" s="193"/>
      <c r="P40" s="193"/>
      <c r="Q40" s="193"/>
      <c r="R40" s="193"/>
      <c r="S40" s="193"/>
      <c r="T40" s="193"/>
      <c r="U40" s="193"/>
      <c r="V40" s="193"/>
      <c r="W40" s="193"/>
    </row>
    <row r="41" spans="2:23" ht="27" customHeight="1">
      <c r="B41" s="668" t="s">
        <v>134</v>
      </c>
      <c r="C41" s="122" t="s">
        <v>1353</v>
      </c>
      <c r="D41" s="194"/>
      <c r="E41" s="194"/>
      <c r="F41" s="194"/>
      <c r="G41" s="194"/>
      <c r="H41" s="194"/>
      <c r="I41" s="194"/>
      <c r="J41" s="194"/>
      <c r="K41" s="194"/>
      <c r="L41" s="194"/>
      <c r="M41" s="194"/>
      <c r="N41" s="194"/>
      <c r="O41" s="194"/>
      <c r="P41" s="194"/>
      <c r="Q41" s="194"/>
      <c r="R41" s="194"/>
      <c r="S41" s="194"/>
      <c r="T41" s="194"/>
      <c r="U41" s="194"/>
      <c r="V41" s="194"/>
      <c r="W41" s="194"/>
    </row>
    <row r="42" spans="2:23" ht="27" customHeight="1">
      <c r="B42" s="668" t="s">
        <v>1354</v>
      </c>
      <c r="C42" s="122" t="s">
        <v>1355</v>
      </c>
      <c r="D42" s="189"/>
      <c r="E42" s="189"/>
      <c r="F42" s="189"/>
      <c r="G42" s="189"/>
      <c r="H42" s="189"/>
      <c r="I42" s="189"/>
      <c r="J42" s="189"/>
      <c r="K42" s="189"/>
      <c r="L42" s="189"/>
      <c r="M42" s="189"/>
      <c r="N42" s="189"/>
      <c r="O42" s="189"/>
      <c r="P42" s="189"/>
      <c r="Q42" s="189"/>
      <c r="R42" s="189"/>
      <c r="S42" s="189"/>
      <c r="T42" s="189"/>
      <c r="U42" s="189"/>
      <c r="V42" s="190">
        <f>SUMIFS($D$42:$U$42,$D$26:$U$26,$V$26)</f>
        <v>0</v>
      </c>
      <c r="W42" s="190">
        <f>SUMIFS($D$42:$U$42,$D$26:$U$26,$W$26)</f>
        <v>0</v>
      </c>
    </row>
    <row r="43" spans="2:23" ht="27" customHeight="1">
      <c r="B43" s="667" t="s">
        <v>1356</v>
      </c>
      <c r="C43" s="122" t="s">
        <v>1357</v>
      </c>
      <c r="D43" s="191">
        <f t="shared" ref="D43:U43" si="3">SUM(D40:D42)</f>
        <v>0</v>
      </c>
      <c r="E43" s="191">
        <f t="shared" si="3"/>
        <v>0</v>
      </c>
      <c r="F43" s="191">
        <f t="shared" si="3"/>
        <v>0</v>
      </c>
      <c r="G43" s="191">
        <f t="shared" si="3"/>
        <v>0</v>
      </c>
      <c r="H43" s="191">
        <f t="shared" si="3"/>
        <v>0</v>
      </c>
      <c r="I43" s="191">
        <f t="shared" si="3"/>
        <v>0</v>
      </c>
      <c r="J43" s="191">
        <f t="shared" si="3"/>
        <v>0</v>
      </c>
      <c r="K43" s="191">
        <f t="shared" si="3"/>
        <v>0</v>
      </c>
      <c r="L43" s="191">
        <f t="shared" si="3"/>
        <v>0</v>
      </c>
      <c r="M43" s="191">
        <f t="shared" si="3"/>
        <v>0</v>
      </c>
      <c r="N43" s="191">
        <f t="shared" si="3"/>
        <v>0</v>
      </c>
      <c r="O43" s="191">
        <f t="shared" si="3"/>
        <v>0</v>
      </c>
      <c r="P43" s="191">
        <f t="shared" si="3"/>
        <v>0</v>
      </c>
      <c r="Q43" s="191">
        <f t="shared" si="3"/>
        <v>0</v>
      </c>
      <c r="R43" s="191">
        <f t="shared" si="3"/>
        <v>0</v>
      </c>
      <c r="S43" s="191">
        <f t="shared" si="3"/>
        <v>0</v>
      </c>
      <c r="T43" s="191">
        <f t="shared" si="3"/>
        <v>0</v>
      </c>
      <c r="U43" s="191">
        <f t="shared" si="3"/>
        <v>0</v>
      </c>
      <c r="V43" s="190">
        <f>SUMIFS($D$43:$U$43,$D$26:$U$26,$V$26)</f>
        <v>0</v>
      </c>
      <c r="W43" s="190">
        <f>SUMIFS($D$43:$U$43,$D$26:$U$26,$W$26)</f>
        <v>0</v>
      </c>
    </row>
    <row r="44" spans="2:23" ht="27" customHeight="1">
      <c r="B44" s="667" t="s">
        <v>1358</v>
      </c>
      <c r="C44" s="122" t="s">
        <v>1359</v>
      </c>
      <c r="D44" s="189"/>
      <c r="E44" s="189"/>
      <c r="F44" s="189"/>
      <c r="G44" s="189"/>
      <c r="H44" s="189"/>
      <c r="I44" s="189"/>
      <c r="J44" s="189"/>
      <c r="K44" s="189"/>
      <c r="L44" s="189"/>
      <c r="M44" s="189"/>
      <c r="N44" s="189"/>
      <c r="O44" s="189"/>
      <c r="P44" s="189"/>
      <c r="Q44" s="189"/>
      <c r="R44" s="189"/>
      <c r="S44" s="189"/>
      <c r="T44" s="189"/>
      <c r="U44" s="189"/>
      <c r="V44" s="190">
        <f>SUMIFS($D$44:$U$44,$D$26:$U$26,$V$26)</f>
        <v>0</v>
      </c>
      <c r="W44" s="190">
        <f>SUMIFS($D$44:$U$44,$D$26:$U$26,$W$26)</f>
        <v>0</v>
      </c>
    </row>
    <row r="45" spans="2:23" ht="27" customHeight="1">
      <c r="B45" s="670" t="s">
        <v>1554</v>
      </c>
      <c r="C45" s="122" t="s">
        <v>1360</v>
      </c>
      <c r="D45" s="195">
        <f t="shared" ref="D45:U45" si="4">D39+D43+D44</f>
        <v>0</v>
      </c>
      <c r="E45" s="195">
        <f t="shared" si="4"/>
        <v>0</v>
      </c>
      <c r="F45" s="195">
        <f t="shared" si="4"/>
        <v>0</v>
      </c>
      <c r="G45" s="195">
        <f t="shared" si="4"/>
        <v>0</v>
      </c>
      <c r="H45" s="195">
        <f t="shared" si="4"/>
        <v>0</v>
      </c>
      <c r="I45" s="195">
        <f t="shared" si="4"/>
        <v>0</v>
      </c>
      <c r="J45" s="195">
        <f t="shared" si="4"/>
        <v>0</v>
      </c>
      <c r="K45" s="195">
        <f t="shared" si="4"/>
        <v>0</v>
      </c>
      <c r="L45" s="195">
        <f t="shared" si="4"/>
        <v>0</v>
      </c>
      <c r="M45" s="195">
        <f t="shared" si="4"/>
        <v>0</v>
      </c>
      <c r="N45" s="195">
        <f t="shared" si="4"/>
        <v>0</v>
      </c>
      <c r="O45" s="195">
        <f t="shared" si="4"/>
        <v>0</v>
      </c>
      <c r="P45" s="195">
        <f t="shared" si="4"/>
        <v>0</v>
      </c>
      <c r="Q45" s="195">
        <f t="shared" si="4"/>
        <v>0</v>
      </c>
      <c r="R45" s="195">
        <f t="shared" si="4"/>
        <v>0</v>
      </c>
      <c r="S45" s="195">
        <f t="shared" si="4"/>
        <v>0</v>
      </c>
      <c r="T45" s="195">
        <f t="shared" si="4"/>
        <v>0</v>
      </c>
      <c r="U45" s="195">
        <f t="shared" si="4"/>
        <v>0</v>
      </c>
      <c r="V45" s="195">
        <f>SUMIFS($D$45:$U$45,$D$26:$U$26,$V$26)</f>
        <v>0</v>
      </c>
      <c r="W45" s="195">
        <f>SUMIFS($D$45:$U$45,$D$26:$U$26,$W$26)</f>
        <v>0</v>
      </c>
    </row>
    <row r="46" spans="2:23" ht="27" customHeight="1">
      <c r="B46" s="671" t="s">
        <v>1184</v>
      </c>
      <c r="C46" s="122" t="s">
        <v>1361</v>
      </c>
      <c r="D46" s="189"/>
      <c r="E46" s="189"/>
      <c r="F46" s="189"/>
      <c r="G46" s="189"/>
      <c r="H46" s="189"/>
      <c r="I46" s="189"/>
      <c r="J46" s="189"/>
      <c r="K46" s="189"/>
      <c r="L46" s="189"/>
      <c r="M46" s="189"/>
      <c r="N46" s="189"/>
      <c r="O46" s="189"/>
      <c r="P46" s="189"/>
      <c r="Q46" s="189"/>
      <c r="R46" s="189"/>
      <c r="S46" s="189"/>
      <c r="T46" s="189"/>
      <c r="U46" s="189"/>
      <c r="V46" s="190">
        <f>SUMIFS($D$46:$U$46,$D$26:$U$26,$V$26)</f>
        <v>0</v>
      </c>
      <c r="W46" s="190">
        <f>SUMIFS($D$46:$U$46,$D$26:$U$26,$W$26)</f>
        <v>0</v>
      </c>
    </row>
    <row r="47" spans="2:23" ht="27" customHeight="1">
      <c r="B47" s="647" t="s">
        <v>1185</v>
      </c>
      <c r="C47" s="122" t="s">
        <v>1362</v>
      </c>
      <c r="D47" s="195">
        <f t="shared" ref="D47:U47" si="5">D45+D46</f>
        <v>0</v>
      </c>
      <c r="E47" s="195">
        <f t="shared" si="5"/>
        <v>0</v>
      </c>
      <c r="F47" s="195">
        <f t="shared" si="5"/>
        <v>0</v>
      </c>
      <c r="G47" s="195">
        <f t="shared" si="5"/>
        <v>0</v>
      </c>
      <c r="H47" s="195">
        <f t="shared" si="5"/>
        <v>0</v>
      </c>
      <c r="I47" s="195">
        <f t="shared" si="5"/>
        <v>0</v>
      </c>
      <c r="J47" s="195">
        <f t="shared" si="5"/>
        <v>0</v>
      </c>
      <c r="K47" s="195">
        <f t="shared" si="5"/>
        <v>0</v>
      </c>
      <c r="L47" s="195">
        <f t="shared" si="5"/>
        <v>0</v>
      </c>
      <c r="M47" s="195">
        <f t="shared" si="5"/>
        <v>0</v>
      </c>
      <c r="N47" s="195">
        <f t="shared" si="5"/>
        <v>0</v>
      </c>
      <c r="O47" s="195">
        <f t="shared" si="5"/>
        <v>0</v>
      </c>
      <c r="P47" s="195">
        <f t="shared" si="5"/>
        <v>0</v>
      </c>
      <c r="Q47" s="195">
        <f t="shared" si="5"/>
        <v>0</v>
      </c>
      <c r="R47" s="195">
        <f t="shared" si="5"/>
        <v>0</v>
      </c>
      <c r="S47" s="195">
        <f t="shared" si="5"/>
        <v>0</v>
      </c>
      <c r="T47" s="195">
        <f t="shared" si="5"/>
        <v>0</v>
      </c>
      <c r="U47" s="195">
        <f t="shared" si="5"/>
        <v>0</v>
      </c>
      <c r="V47" s="195">
        <f>SUMIFS($D$47:$U$47,$D$26:$U$26,$V$26)</f>
        <v>0</v>
      </c>
      <c r="W47" s="195">
        <f>SUMIFS($D$47:$U$47,$D$26:$U$26,$W$26)</f>
        <v>0</v>
      </c>
    </row>
    <row r="48" spans="2:23" ht="14.65" customHeight="1"/>
    <row r="49" spans="2:4" ht="14.65" customHeight="1"/>
    <row r="50" spans="2:4" ht="14.65" customHeight="1">
      <c r="B50" s="664" t="s">
        <v>1555</v>
      </c>
    </row>
    <row r="51" spans="2:4" ht="14.65" customHeight="1">
      <c r="B51" s="636"/>
      <c r="C51" s="637"/>
      <c r="D51" s="672" t="s">
        <v>256</v>
      </c>
    </row>
    <row r="52" spans="2:4" ht="14.65" customHeight="1">
      <c r="B52" s="661" t="s">
        <v>1177</v>
      </c>
      <c r="C52" s="637"/>
      <c r="D52" s="136" t="str">
        <f>IF(ABS(SUM(V15:W15)-SUM('B.G.R.1A GI Results (AY)'!H17:I17))&gt;D57,"Commentary Required","OK")</f>
        <v>OK</v>
      </c>
    </row>
    <row r="53" spans="2:4" ht="14.65" customHeight="1">
      <c r="B53" s="636" t="s">
        <v>1333</v>
      </c>
      <c r="C53" s="637"/>
      <c r="D53" s="136" t="str">
        <f>IF(ABS(SUM(V16:W16)-SUM('B.G.R.1A GI Results (AY)'!H18:I18))&gt;D57,"Commentary Required","OK")</f>
        <v>OK</v>
      </c>
    </row>
    <row r="54" spans="2:4" ht="14.65" customHeight="1">
      <c r="B54" s="661" t="s">
        <v>1335</v>
      </c>
      <c r="C54" s="637"/>
      <c r="D54" s="136" t="str">
        <f>IF(ABS(SUM(V18:W18)-SUM('B.G.R.1A GI Results (AY)'!H20:I20))&gt;D57,"Commentary Required","OK")</f>
        <v>OK</v>
      </c>
    </row>
    <row r="55" spans="2:4" ht="14.65" customHeight="1">
      <c r="B55" s="636" t="s">
        <v>1336</v>
      </c>
      <c r="C55" s="637"/>
      <c r="D55" s="136" t="str">
        <f>IF(ABS(SUM(V19:W19)-SUM('B.G.R.1A GI Results (AY)'!H21:I21))&gt;D57,"Commentary Required","OK")</f>
        <v>OK</v>
      </c>
    </row>
    <row r="56" spans="2:4" ht="14.65" customHeight="1">
      <c r="B56" s="636" t="s">
        <v>1185</v>
      </c>
      <c r="C56" s="637"/>
      <c r="D56" s="136" t="str">
        <f>IF(ABS(SUM(V47:W47)-SUM('B.G.R.1A GI Results (AY)'!H51:I51))&gt;D57,"Commentary Required","OK")</f>
        <v>OK</v>
      </c>
    </row>
    <row r="57" spans="2:4" ht="14.65" customHeight="1">
      <c r="B57" s="1" t="s">
        <v>383</v>
      </c>
      <c r="C57" s="673"/>
      <c r="D57" s="136">
        <v>1</v>
      </c>
    </row>
    <row r="58" spans="2:4" ht="14.65" customHeight="1">
      <c r="B58" s="636" t="s">
        <v>384</v>
      </c>
      <c r="C58" s="637"/>
      <c r="D58" s="651"/>
    </row>
    <row r="59" spans="2:4" ht="14.65" customHeight="1"/>
    <row r="60" spans="2:4" ht="14.65" customHeight="1">
      <c r="B60" s="105" t="s">
        <v>1457</v>
      </c>
    </row>
    <row r="61" spans="2:4" ht="14.65" customHeight="1">
      <c r="B61" s="636" t="s">
        <v>1333</v>
      </c>
      <c r="C61" s="637"/>
      <c r="D61" s="136" t="str">
        <f>IF(COUNTIFS(D16:W16,"&gt;0")&gt;0,"Commentary Required","OK")</f>
        <v>OK</v>
      </c>
    </row>
    <row r="62" spans="2:4" ht="14.65" customHeight="1">
      <c r="B62" s="661" t="s">
        <v>1335</v>
      </c>
      <c r="C62" s="637"/>
      <c r="D62" s="136" t="str">
        <f>IF(COUNTIFS(D18:W18,"&gt;0")&gt;0,"Commentary Required","OK")</f>
        <v>OK</v>
      </c>
    </row>
    <row r="63" spans="2:4" ht="14.65" customHeight="1">
      <c r="B63" s="636" t="s">
        <v>1341</v>
      </c>
      <c r="C63" s="637"/>
      <c r="D63" s="136" t="str">
        <f>IF(COUNTIFS(D28:W28,"&gt;0")&gt;0,"Commentary Required","OK")</f>
        <v>OK</v>
      </c>
    </row>
    <row r="64" spans="2:4" ht="14.65" customHeight="1">
      <c r="B64" s="636" t="s">
        <v>1342</v>
      </c>
      <c r="C64" s="637"/>
      <c r="D64" s="136" t="str">
        <f>IF(COUNTIFS(D29:W29,"&gt;0")&gt;0,"Commentary Required","OK")</f>
        <v>OK</v>
      </c>
    </row>
    <row r="65" spans="2:4" ht="14.65" customHeight="1">
      <c r="B65" s="661" t="s">
        <v>1344</v>
      </c>
      <c r="C65" s="637"/>
      <c r="D65" s="136" t="str">
        <f>IF(COUNTIFS(D31:W31,"&gt;0")&gt;0,"Commentary Required","OK")</f>
        <v>OK</v>
      </c>
    </row>
    <row r="66" spans="2:4" ht="14.65" customHeight="1">
      <c r="B66" s="1" t="s">
        <v>1349</v>
      </c>
      <c r="C66" s="637"/>
      <c r="D66" s="136" t="str">
        <f>IF(COUNTIFS(D36:W36,"&gt;0")&gt;0,"Commentary Required","OK")</f>
        <v>OK</v>
      </c>
    </row>
    <row r="67" spans="2:4" ht="14.65" customHeight="1">
      <c r="B67" s="636" t="s">
        <v>384</v>
      </c>
      <c r="C67" s="637"/>
      <c r="D67" s="651"/>
    </row>
    <row r="68" spans="2:4" ht="14.65" customHeight="1"/>
    <row r="69" spans="2:4" ht="14.65" customHeight="1">
      <c r="B69" s="664" t="s">
        <v>1555</v>
      </c>
    </row>
    <row r="70" spans="2:4" ht="14.65" customHeight="1">
      <c r="B70" s="636"/>
      <c r="C70" s="637"/>
      <c r="D70" s="672" t="s">
        <v>256</v>
      </c>
    </row>
    <row r="71" spans="2:4" ht="14.65" customHeight="1">
      <c r="B71" s="661" t="s">
        <v>1556</v>
      </c>
      <c r="C71" s="637"/>
      <c r="D71" s="136" t="str">
        <f>IF(ABS(SUM(V20:W20)-SUM('B.G.R.1A GI Results (AY)'!H22:I22))&gt;D72,"Commentary Required","OK")</f>
        <v>OK</v>
      </c>
    </row>
    <row r="72" spans="2:4" ht="14.65" customHeight="1">
      <c r="B72" s="1" t="s">
        <v>383</v>
      </c>
      <c r="C72" s="673"/>
      <c r="D72" s="136">
        <v>1</v>
      </c>
    </row>
    <row r="73" spans="2:4" ht="14.65" customHeight="1">
      <c r="B73" s="636" t="s">
        <v>384</v>
      </c>
      <c r="C73" s="637"/>
      <c r="D73" s="651"/>
    </row>
    <row r="74" spans="2:4" ht="14.65" customHeight="1"/>
    <row r="75" spans="2:4" ht="14.65" customHeight="1">
      <c r="B75" s="653" t="s">
        <v>1458</v>
      </c>
      <c r="C75" s="637"/>
      <c r="D75" s="136" t="str">
        <f>IF(COUNTIFS(D20:W20,"",D15:W15,"&gt;0")+COUNTIFS(D20:W20,0,D15:W15,"&gt;0")&gt;=D76,"Commentary Required","OK")</f>
        <v>OK</v>
      </c>
    </row>
    <row r="76" spans="2:4" ht="14.65" customHeight="1">
      <c r="B76" s="1" t="s">
        <v>383</v>
      </c>
      <c r="C76" s="673"/>
      <c r="D76" s="196">
        <v>1</v>
      </c>
    </row>
    <row r="77" spans="2:4" ht="14.65" customHeight="1">
      <c r="B77" s="636" t="s">
        <v>384</v>
      </c>
      <c r="C77" s="637"/>
      <c r="D77" s="651"/>
    </row>
    <row r="78" spans="2:4">
      <c r="D78" s="197"/>
    </row>
  </sheetData>
  <sheetProtection insertHyperlinks="0"/>
  <mergeCells count="26">
    <mergeCell ref="F12:G12"/>
    <mergeCell ref="C6:D6"/>
    <mergeCell ref="C7:D7"/>
    <mergeCell ref="B11:C11"/>
    <mergeCell ref="B12:C13"/>
    <mergeCell ref="D12:E12"/>
    <mergeCell ref="J25:K25"/>
    <mergeCell ref="L25:M25"/>
    <mergeCell ref="N25:O25"/>
    <mergeCell ref="H12:I12"/>
    <mergeCell ref="J12:K12"/>
    <mergeCell ref="L12:M12"/>
    <mergeCell ref="N12:O12"/>
    <mergeCell ref="B24:C24"/>
    <mergeCell ref="B25:C26"/>
    <mergeCell ref="D25:E25"/>
    <mergeCell ref="F25:G25"/>
    <mergeCell ref="H25:I25"/>
    <mergeCell ref="P25:Q25"/>
    <mergeCell ref="R25:S25"/>
    <mergeCell ref="T25:U25"/>
    <mergeCell ref="V25:W25"/>
    <mergeCell ref="T12:U12"/>
    <mergeCell ref="V12:W12"/>
    <mergeCell ref="P12:Q12"/>
    <mergeCell ref="R12:S12"/>
  </mergeCells>
  <phoneticPr fontId="46" type="noConversion"/>
  <conditionalFormatting sqref="D52:D56">
    <cfRule type="cellIs" dxfId="58" priority="4" operator="equal">
      <formula>"OK"</formula>
    </cfRule>
    <cfRule type="expression" dxfId="57" priority="5">
      <formula>OR(D52="Error",D52="ERROR")</formula>
    </cfRule>
    <cfRule type="cellIs" dxfId="56" priority="6" operator="equal">
      <formula>"Commentary Required"</formula>
    </cfRule>
  </conditionalFormatting>
  <conditionalFormatting sqref="D61:D66">
    <cfRule type="cellIs" dxfId="55" priority="10" operator="equal">
      <formula>"OK"</formula>
    </cfRule>
    <cfRule type="expression" dxfId="54" priority="11">
      <formula>OR(D61="Error",D61="ERROR")</formula>
    </cfRule>
    <cfRule type="cellIs" dxfId="53" priority="12" operator="equal">
      <formula>"Commentary Required"</formula>
    </cfRule>
  </conditionalFormatting>
  <conditionalFormatting sqref="D71">
    <cfRule type="cellIs" dxfId="52" priority="1" operator="equal">
      <formula>"OK"</formula>
    </cfRule>
    <cfRule type="expression" dxfId="51" priority="2">
      <formula>OR(D71="Error",D71="ERROR")</formula>
    </cfRule>
    <cfRule type="cellIs" dxfId="50" priority="3" operator="equal">
      <formula>"Commentary Required"</formula>
    </cfRule>
  </conditionalFormatting>
  <conditionalFormatting sqref="D75">
    <cfRule type="cellIs" dxfId="49" priority="7" operator="equal">
      <formula>"OK"</formula>
    </cfRule>
    <cfRule type="expression" dxfId="48" priority="8">
      <formula>OR(D75="Error",D75="ERROR")</formula>
    </cfRule>
    <cfRule type="cellIs" dxfId="47" priority="9" operator="equal">
      <formula>"Commentary Required"</formula>
    </cfRule>
  </conditionalFormatting>
  <dataValidations count="2">
    <dataValidation type="whole" allowBlank="1" showInputMessage="1" showErrorMessage="1" sqref="C7:D7" xr:uid="{00000000-0002-0000-2000-000000000000}">
      <formula1>1900</formula1>
      <formula2>2500</formula2>
    </dataValidation>
    <dataValidation type="decimal" allowBlank="1" showInputMessage="1" showErrorMessage="1" errorTitle="Error" error="Please enter a number of +/- 11 digits" sqref="D46:U46 D44:U44 D42:U42 D38:U38 D35:U36 D31:U33 D27:U29 D18:U20 D15:U16" xr:uid="{00000000-0002-0000-2000-000001000000}">
      <formula1>-99999999999</formula1>
      <formula2>99999999999</formula2>
    </dataValidation>
  </dataValidations>
  <pageMargins left="0.7" right="0.7" top="0.75" bottom="0.75" header="0.3" footer="0.3"/>
  <pageSetup paperSize="8" scale="37" fitToHeight="2" orientation="landscape" r:id="rId1"/>
  <colBreaks count="1" manualBreakCount="1">
    <brk id="2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2000000}">
          <x14:formula1>
            <xm:f>DropDownList!$E$12:$P$12</xm:f>
          </x14:formula1>
          <xm:sqref>D6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pageSetUpPr autoPageBreaks="0" fitToPage="1"/>
  </sheetPr>
  <dimension ref="A1:S91"/>
  <sheetViews>
    <sheetView topLeftCell="B1" zoomScaleNormal="100" workbookViewId="0">
      <selection activeCell="B1" sqref="B1"/>
    </sheetView>
  </sheetViews>
  <sheetFormatPr defaultColWidth="9.42578125" defaultRowHeight="12.75"/>
  <cols>
    <col min="1" max="1" width="2.42578125" style="36" hidden="1" customWidth="1"/>
    <col min="2" max="2" width="17.28515625" style="36" customWidth="1"/>
    <col min="3" max="3" width="15.7109375" style="36" customWidth="1"/>
    <col min="4" max="4" width="16.42578125" style="36" customWidth="1"/>
    <col min="5" max="18" width="15.7109375" style="36" customWidth="1"/>
    <col min="19" max="19" width="3.42578125" style="36" customWidth="1"/>
    <col min="20" max="16384" width="9.42578125" style="36"/>
  </cols>
  <sheetData>
    <row r="1" spans="1:19" ht="17.25" customHeight="1">
      <c r="B1" s="108" t="s">
        <v>1557</v>
      </c>
      <c r="C1" s="183"/>
      <c r="D1" s="183"/>
      <c r="E1" s="183"/>
      <c r="F1" s="183"/>
      <c r="G1" s="183"/>
      <c r="H1" s="183"/>
      <c r="I1" s="183"/>
      <c r="J1" s="183"/>
      <c r="K1" s="183"/>
      <c r="L1" s="183"/>
      <c r="M1" s="183"/>
      <c r="N1" s="183"/>
      <c r="O1" s="183"/>
      <c r="P1" s="183"/>
      <c r="Q1" s="183"/>
      <c r="R1" s="183"/>
      <c r="S1" s="183"/>
    </row>
    <row r="2" spans="1:19" ht="15" customHeight="1">
      <c r="B2" s="435" t="s">
        <v>174</v>
      </c>
      <c r="C2" s="902"/>
      <c r="D2" s="903"/>
    </row>
    <row r="3" spans="1:19" ht="15" customHeight="1">
      <c r="B3" s="435" t="s">
        <v>175</v>
      </c>
      <c r="C3" s="904"/>
      <c r="D3" s="905"/>
    </row>
    <row r="4" spans="1:19" ht="15" customHeight="1">
      <c r="B4" s="435" t="s">
        <v>176</v>
      </c>
      <c r="C4" s="1110"/>
      <c r="D4" s="1111"/>
    </row>
    <row r="5" spans="1:19" ht="15" hidden="1" customHeight="1"/>
    <row r="6" spans="1:19" ht="15" customHeight="1">
      <c r="A6" s="557"/>
      <c r="B6" s="558" t="s">
        <v>177</v>
      </c>
      <c r="C6" s="557"/>
      <c r="D6" s="556"/>
      <c r="E6" s="556"/>
      <c r="F6" s="674"/>
      <c r="G6" s="675"/>
      <c r="H6" s="675"/>
      <c r="I6" s="675"/>
      <c r="J6" s="556"/>
      <c r="K6" s="556"/>
      <c r="L6" s="556"/>
      <c r="M6" s="556"/>
    </row>
    <row r="7" spans="1:19" ht="15" customHeight="1">
      <c r="B7" s="186" t="s">
        <v>1558</v>
      </c>
      <c r="C7" s="187"/>
      <c r="D7" s="187"/>
      <c r="E7" s="187"/>
      <c r="F7" s="187"/>
      <c r="G7" s="187"/>
      <c r="H7" s="187"/>
      <c r="I7" s="187"/>
      <c r="J7" s="187"/>
      <c r="K7" s="187"/>
      <c r="L7" s="187"/>
      <c r="M7" s="187"/>
      <c r="N7" s="187"/>
      <c r="O7" s="187"/>
      <c r="P7" s="187"/>
      <c r="Q7" s="187"/>
      <c r="R7" s="187"/>
      <c r="S7" s="187"/>
    </row>
    <row r="8" spans="1:19" ht="15" hidden="1" customHeight="1"/>
    <row r="9" spans="1:19" ht="15" customHeight="1">
      <c r="B9" s="660" t="s">
        <v>1544</v>
      </c>
      <c r="C9" s="660" t="s">
        <v>182</v>
      </c>
      <c r="D9" s="660" t="s">
        <v>183</v>
      </c>
      <c r="E9" s="660" t="s">
        <v>184</v>
      </c>
      <c r="F9" s="660" t="s">
        <v>185</v>
      </c>
      <c r="G9" s="660" t="s">
        <v>186</v>
      </c>
      <c r="H9" s="660" t="s">
        <v>187</v>
      </c>
      <c r="I9" s="660" t="s">
        <v>188</v>
      </c>
      <c r="J9" s="660" t="s">
        <v>189</v>
      </c>
      <c r="K9" s="660" t="s">
        <v>190</v>
      </c>
      <c r="L9" s="660" t="s">
        <v>191</v>
      </c>
      <c r="M9" s="660" t="s">
        <v>192</v>
      </c>
      <c r="N9" s="660" t="s">
        <v>193</v>
      </c>
      <c r="O9" s="660" t="s">
        <v>194</v>
      </c>
      <c r="P9" s="660" t="s">
        <v>195</v>
      </c>
      <c r="Q9" s="660" t="s">
        <v>196</v>
      </c>
    </row>
    <row r="10" spans="1:19" ht="15" customHeight="1">
      <c r="B10" s="1105" t="s">
        <v>1559</v>
      </c>
      <c r="C10" s="1105" t="s">
        <v>1560</v>
      </c>
      <c r="D10" s="1105" t="s">
        <v>1561</v>
      </c>
      <c r="E10" s="1107" t="s">
        <v>1562</v>
      </c>
      <c r="F10" s="1108"/>
      <c r="G10" s="1108"/>
      <c r="H10" s="1108"/>
      <c r="I10" s="1108"/>
      <c r="J10" s="1108"/>
      <c r="K10" s="1108"/>
      <c r="L10" s="1108"/>
      <c r="M10" s="1108"/>
      <c r="N10" s="1108"/>
      <c r="O10" s="1108"/>
      <c r="P10" s="1108"/>
      <c r="Q10" s="1109"/>
    </row>
    <row r="11" spans="1:19" ht="15" customHeight="1">
      <c r="B11" s="1106"/>
      <c r="C11" s="1106"/>
      <c r="D11" s="1106"/>
      <c r="E11" s="676" t="s">
        <v>1563</v>
      </c>
      <c r="F11" s="202">
        <f t="shared" ref="F11:O11" si="0">+G11-1</f>
        <v>1889</v>
      </c>
      <c r="G11" s="202">
        <f t="shared" si="0"/>
        <v>1890</v>
      </c>
      <c r="H11" s="202">
        <f t="shared" si="0"/>
        <v>1891</v>
      </c>
      <c r="I11" s="202">
        <f t="shared" si="0"/>
        <v>1892</v>
      </c>
      <c r="J11" s="202">
        <f t="shared" si="0"/>
        <v>1893</v>
      </c>
      <c r="K11" s="202">
        <f t="shared" si="0"/>
        <v>1894</v>
      </c>
      <c r="L11" s="202">
        <f t="shared" si="0"/>
        <v>1895</v>
      </c>
      <c r="M11" s="202">
        <f t="shared" si="0"/>
        <v>1896</v>
      </c>
      <c r="N11" s="202">
        <f t="shared" si="0"/>
        <v>1897</v>
      </c>
      <c r="O11" s="202">
        <f t="shared" si="0"/>
        <v>1898</v>
      </c>
      <c r="P11" s="202">
        <f>+Q11-1</f>
        <v>1899</v>
      </c>
      <c r="Q11" s="202">
        <f>+YEAR(C3)</f>
        <v>1900</v>
      </c>
      <c r="S11" s="5"/>
    </row>
    <row r="12" spans="1:19" ht="15" customHeight="1">
      <c r="B12" s="1099" t="s">
        <v>1564</v>
      </c>
      <c r="C12" s="677" t="s">
        <v>1565</v>
      </c>
      <c r="D12" s="678" t="s">
        <v>1566</v>
      </c>
      <c r="E12" s="189"/>
      <c r="F12" s="189"/>
      <c r="G12" s="189"/>
      <c r="H12" s="189"/>
      <c r="I12" s="189"/>
      <c r="J12" s="189"/>
      <c r="K12" s="189"/>
      <c r="L12" s="189"/>
      <c r="M12" s="189"/>
      <c r="N12" s="189"/>
      <c r="O12" s="189"/>
      <c r="P12" s="189"/>
      <c r="Q12" s="189"/>
    </row>
    <row r="13" spans="1:19" ht="15" customHeight="1">
      <c r="B13" s="1100"/>
      <c r="C13" s="679"/>
      <c r="D13" s="678" t="s">
        <v>1567</v>
      </c>
      <c r="E13" s="189"/>
      <c r="F13" s="189"/>
      <c r="G13" s="189"/>
      <c r="H13" s="189"/>
      <c r="I13" s="189"/>
      <c r="J13" s="189"/>
      <c r="K13" s="189"/>
      <c r="L13" s="189"/>
      <c r="M13" s="189"/>
      <c r="N13" s="189"/>
      <c r="O13" s="189"/>
      <c r="P13" s="189"/>
      <c r="Q13" s="189"/>
    </row>
    <row r="14" spans="1:19" ht="15" customHeight="1">
      <c r="B14" s="1100"/>
      <c r="C14" s="677" t="s">
        <v>1568</v>
      </c>
      <c r="D14" s="678" t="s">
        <v>1566</v>
      </c>
      <c r="E14" s="189"/>
      <c r="F14" s="189"/>
      <c r="G14" s="189"/>
      <c r="H14" s="189"/>
      <c r="I14" s="189"/>
      <c r="J14" s="189"/>
      <c r="K14" s="189"/>
      <c r="L14" s="189"/>
      <c r="M14" s="189"/>
      <c r="N14" s="189"/>
      <c r="O14" s="189"/>
      <c r="P14" s="189"/>
      <c r="Q14" s="189"/>
    </row>
    <row r="15" spans="1:19" ht="15" customHeight="1">
      <c r="B15" s="1101"/>
      <c r="C15" s="679"/>
      <c r="D15" s="678" t="s">
        <v>1567</v>
      </c>
      <c r="E15" s="189"/>
      <c r="F15" s="189"/>
      <c r="G15" s="189"/>
      <c r="H15" s="189"/>
      <c r="I15" s="189"/>
      <c r="J15" s="189"/>
      <c r="K15" s="189"/>
      <c r="L15" s="189"/>
      <c r="M15" s="189"/>
      <c r="N15" s="189"/>
      <c r="O15" s="189"/>
      <c r="P15" s="189"/>
      <c r="Q15" s="189"/>
    </row>
    <row r="16" spans="1:19" ht="15" customHeight="1">
      <c r="B16" s="1099" t="s">
        <v>1569</v>
      </c>
      <c r="C16" s="677" t="s">
        <v>1565</v>
      </c>
      <c r="D16" s="678" t="s">
        <v>1566</v>
      </c>
      <c r="E16" s="189"/>
      <c r="F16" s="189"/>
      <c r="G16" s="189"/>
      <c r="H16" s="189"/>
      <c r="I16" s="189"/>
      <c r="J16" s="189"/>
      <c r="K16" s="189"/>
      <c r="L16" s="189"/>
      <c r="M16" s="189"/>
      <c r="N16" s="189"/>
      <c r="O16" s="189"/>
      <c r="P16" s="189"/>
      <c r="Q16" s="189"/>
    </row>
    <row r="17" spans="2:17" ht="15" customHeight="1">
      <c r="B17" s="1100"/>
      <c r="C17" s="679"/>
      <c r="D17" s="678" t="s">
        <v>1567</v>
      </c>
      <c r="E17" s="189"/>
      <c r="F17" s="189"/>
      <c r="G17" s="189"/>
      <c r="H17" s="189"/>
      <c r="I17" s="189"/>
      <c r="J17" s="189"/>
      <c r="K17" s="189"/>
      <c r="L17" s="189"/>
      <c r="M17" s="189"/>
      <c r="N17" s="189"/>
      <c r="O17" s="189"/>
      <c r="P17" s="189"/>
      <c r="Q17" s="189"/>
    </row>
    <row r="18" spans="2:17" ht="15" customHeight="1">
      <c r="B18" s="1100"/>
      <c r="C18" s="677" t="s">
        <v>1568</v>
      </c>
      <c r="D18" s="678" t="s">
        <v>1566</v>
      </c>
      <c r="E18" s="189"/>
      <c r="F18" s="189"/>
      <c r="G18" s="189"/>
      <c r="H18" s="189"/>
      <c r="I18" s="189"/>
      <c r="J18" s="189"/>
      <c r="K18" s="189"/>
      <c r="L18" s="189"/>
      <c r="M18" s="189"/>
      <c r="N18" s="189"/>
      <c r="O18" s="189"/>
      <c r="P18" s="189"/>
      <c r="Q18" s="189"/>
    </row>
    <row r="19" spans="2:17" ht="15" customHeight="1">
      <c r="B19" s="1101"/>
      <c r="C19" s="679"/>
      <c r="D19" s="678" t="s">
        <v>1567</v>
      </c>
      <c r="E19" s="189"/>
      <c r="F19" s="189"/>
      <c r="G19" s="189"/>
      <c r="H19" s="189"/>
      <c r="I19" s="189"/>
      <c r="J19" s="189"/>
      <c r="K19" s="189"/>
      <c r="L19" s="189"/>
      <c r="M19" s="189"/>
      <c r="N19" s="189"/>
      <c r="O19" s="189"/>
      <c r="P19" s="189"/>
      <c r="Q19" s="189"/>
    </row>
    <row r="20" spans="2:17" ht="15" customHeight="1">
      <c r="B20" s="1099" t="s">
        <v>1570</v>
      </c>
      <c r="C20" s="677" t="s">
        <v>1565</v>
      </c>
      <c r="D20" s="678" t="s">
        <v>1566</v>
      </c>
      <c r="E20" s="189"/>
      <c r="F20" s="189"/>
      <c r="G20" s="189"/>
      <c r="H20" s="189"/>
      <c r="I20" s="189"/>
      <c r="J20" s="189"/>
      <c r="K20" s="189"/>
      <c r="L20" s="189"/>
      <c r="M20" s="189"/>
      <c r="N20" s="189"/>
      <c r="O20" s="189"/>
      <c r="P20" s="189"/>
      <c r="Q20" s="189"/>
    </row>
    <row r="21" spans="2:17" ht="15" customHeight="1">
      <c r="B21" s="1100"/>
      <c r="C21" s="679"/>
      <c r="D21" s="678" t="s">
        <v>1567</v>
      </c>
      <c r="E21" s="189"/>
      <c r="F21" s="189"/>
      <c r="G21" s="189"/>
      <c r="H21" s="189"/>
      <c r="I21" s="189"/>
      <c r="J21" s="189"/>
      <c r="K21" s="189"/>
      <c r="L21" s="189"/>
      <c r="M21" s="189"/>
      <c r="N21" s="189"/>
      <c r="O21" s="189"/>
      <c r="P21" s="189"/>
      <c r="Q21" s="189"/>
    </row>
    <row r="22" spans="2:17" ht="15" customHeight="1">
      <c r="B22" s="1100"/>
      <c r="C22" s="677" t="s">
        <v>1568</v>
      </c>
      <c r="D22" s="678" t="s">
        <v>1566</v>
      </c>
      <c r="E22" s="189"/>
      <c r="F22" s="189"/>
      <c r="G22" s="189"/>
      <c r="H22" s="189"/>
      <c r="I22" s="189"/>
      <c r="J22" s="189"/>
      <c r="K22" s="189"/>
      <c r="L22" s="189"/>
      <c r="M22" s="189"/>
      <c r="N22" s="189"/>
      <c r="O22" s="189"/>
      <c r="P22" s="189"/>
      <c r="Q22" s="189"/>
    </row>
    <row r="23" spans="2:17" ht="15" customHeight="1">
      <c r="B23" s="1101"/>
      <c r="C23" s="679"/>
      <c r="D23" s="678" t="s">
        <v>1567</v>
      </c>
      <c r="E23" s="189"/>
      <c r="F23" s="189"/>
      <c r="G23" s="189"/>
      <c r="H23" s="189"/>
      <c r="I23" s="189"/>
      <c r="J23" s="189"/>
      <c r="K23" s="189"/>
      <c r="L23" s="189"/>
      <c r="M23" s="189"/>
      <c r="N23" s="189"/>
      <c r="O23" s="189"/>
      <c r="P23" s="189"/>
      <c r="Q23" s="189"/>
    </row>
    <row r="24" spans="2:17" ht="15" customHeight="1">
      <c r="B24" s="1099" t="s">
        <v>1571</v>
      </c>
      <c r="C24" s="677" t="s">
        <v>1565</v>
      </c>
      <c r="D24" s="678" t="s">
        <v>1566</v>
      </c>
      <c r="E24" s="189"/>
      <c r="F24" s="189"/>
      <c r="G24" s="189"/>
      <c r="H24" s="189"/>
      <c r="I24" s="189"/>
      <c r="J24" s="189"/>
      <c r="K24" s="189"/>
      <c r="L24" s="189"/>
      <c r="M24" s="189"/>
      <c r="N24" s="189"/>
      <c r="O24" s="189"/>
      <c r="P24" s="189"/>
      <c r="Q24" s="189"/>
    </row>
    <row r="25" spans="2:17" ht="15" customHeight="1">
      <c r="B25" s="1100"/>
      <c r="C25" s="679"/>
      <c r="D25" s="678" t="s">
        <v>1567</v>
      </c>
      <c r="E25" s="189"/>
      <c r="F25" s="189"/>
      <c r="G25" s="189"/>
      <c r="H25" s="189"/>
      <c r="I25" s="189"/>
      <c r="J25" s="189"/>
      <c r="K25" s="189"/>
      <c r="L25" s="189"/>
      <c r="M25" s="189"/>
      <c r="N25" s="189"/>
      <c r="O25" s="189"/>
      <c r="P25" s="189"/>
      <c r="Q25" s="189"/>
    </row>
    <row r="26" spans="2:17" ht="15" customHeight="1">
      <c r="B26" s="1100"/>
      <c r="C26" s="677" t="s">
        <v>1568</v>
      </c>
      <c r="D26" s="678" t="s">
        <v>1566</v>
      </c>
      <c r="E26" s="189"/>
      <c r="F26" s="189"/>
      <c r="G26" s="189"/>
      <c r="H26" s="189"/>
      <c r="I26" s="189"/>
      <c r="J26" s="189"/>
      <c r="K26" s="189"/>
      <c r="L26" s="189"/>
      <c r="M26" s="189"/>
      <c r="N26" s="189"/>
      <c r="O26" s="189"/>
      <c r="P26" s="189"/>
      <c r="Q26" s="189"/>
    </row>
    <row r="27" spans="2:17" ht="15" customHeight="1">
      <c r="B27" s="1101"/>
      <c r="C27" s="679"/>
      <c r="D27" s="678" t="s">
        <v>1567</v>
      </c>
      <c r="E27" s="189"/>
      <c r="F27" s="189"/>
      <c r="G27" s="189"/>
      <c r="H27" s="189"/>
      <c r="I27" s="189"/>
      <c r="J27" s="189"/>
      <c r="K27" s="189"/>
      <c r="L27" s="189"/>
      <c r="M27" s="189"/>
      <c r="N27" s="189"/>
      <c r="O27" s="189"/>
      <c r="P27" s="189"/>
      <c r="Q27" s="189"/>
    </row>
    <row r="28" spans="2:17" ht="15" customHeight="1">
      <c r="B28" s="1099" t="s">
        <v>1572</v>
      </c>
      <c r="C28" s="677" t="s">
        <v>1565</v>
      </c>
      <c r="D28" s="678" t="s">
        <v>1566</v>
      </c>
      <c r="E28" s="189"/>
      <c r="F28" s="189"/>
      <c r="G28" s="189"/>
      <c r="H28" s="189"/>
      <c r="I28" s="189"/>
      <c r="J28" s="189"/>
      <c r="K28" s="189"/>
      <c r="L28" s="189"/>
      <c r="M28" s="189"/>
      <c r="N28" s="189"/>
      <c r="O28" s="189"/>
      <c r="P28" s="189"/>
      <c r="Q28" s="189"/>
    </row>
    <row r="29" spans="2:17" ht="15" customHeight="1">
      <c r="B29" s="1100"/>
      <c r="C29" s="679"/>
      <c r="D29" s="678" t="s">
        <v>1567</v>
      </c>
      <c r="E29" s="189"/>
      <c r="F29" s="189"/>
      <c r="G29" s="189"/>
      <c r="H29" s="189"/>
      <c r="I29" s="189"/>
      <c r="J29" s="189"/>
      <c r="K29" s="189"/>
      <c r="L29" s="189"/>
      <c r="M29" s="189"/>
      <c r="N29" s="189"/>
      <c r="O29" s="189"/>
      <c r="P29" s="189"/>
      <c r="Q29" s="189"/>
    </row>
    <row r="30" spans="2:17" ht="15" customHeight="1">
      <c r="B30" s="1100"/>
      <c r="C30" s="677" t="s">
        <v>1568</v>
      </c>
      <c r="D30" s="678" t="s">
        <v>1566</v>
      </c>
      <c r="E30" s="189"/>
      <c r="F30" s="189"/>
      <c r="G30" s="189"/>
      <c r="H30" s="189"/>
      <c r="I30" s="189"/>
      <c r="J30" s="189"/>
      <c r="K30" s="189"/>
      <c r="L30" s="189"/>
      <c r="M30" s="189"/>
      <c r="N30" s="189"/>
      <c r="O30" s="189"/>
      <c r="P30" s="189"/>
      <c r="Q30" s="189"/>
    </row>
    <row r="31" spans="2:17" ht="15" customHeight="1">
      <c r="B31" s="1101"/>
      <c r="C31" s="679"/>
      <c r="D31" s="678" t="s">
        <v>1567</v>
      </c>
      <c r="E31" s="189"/>
      <c r="F31" s="189"/>
      <c r="G31" s="189"/>
      <c r="H31" s="189"/>
      <c r="I31" s="189"/>
      <c r="J31" s="189"/>
      <c r="K31" s="189"/>
      <c r="L31" s="189"/>
      <c r="M31" s="189"/>
      <c r="N31" s="189"/>
      <c r="O31" s="189"/>
      <c r="P31" s="189"/>
      <c r="Q31" s="189"/>
    </row>
    <row r="32" spans="2:17" ht="15" customHeight="1">
      <c r="B32" s="1099" t="s">
        <v>1573</v>
      </c>
      <c r="C32" s="677" t="s">
        <v>1565</v>
      </c>
      <c r="D32" s="678" t="s">
        <v>1566</v>
      </c>
      <c r="E32" s="189"/>
      <c r="F32" s="189"/>
      <c r="G32" s="189"/>
      <c r="H32" s="189"/>
      <c r="I32" s="189"/>
      <c r="J32" s="189"/>
      <c r="K32" s="189"/>
      <c r="L32" s="189"/>
      <c r="M32" s="189"/>
      <c r="N32" s="189"/>
      <c r="O32" s="189"/>
      <c r="P32" s="189"/>
      <c r="Q32" s="189"/>
    </row>
    <row r="33" spans="2:17" ht="15" customHeight="1">
      <c r="B33" s="1100"/>
      <c r="C33" s="679"/>
      <c r="D33" s="678" t="s">
        <v>1567</v>
      </c>
      <c r="E33" s="189"/>
      <c r="F33" s="189"/>
      <c r="G33" s="189"/>
      <c r="H33" s="189"/>
      <c r="I33" s="189"/>
      <c r="J33" s="189"/>
      <c r="K33" s="189"/>
      <c r="L33" s="189"/>
      <c r="M33" s="189"/>
      <c r="N33" s="189"/>
      <c r="O33" s="189"/>
      <c r="P33" s="189"/>
      <c r="Q33" s="189"/>
    </row>
    <row r="34" spans="2:17" ht="15" customHeight="1">
      <c r="B34" s="1100"/>
      <c r="C34" s="677" t="s">
        <v>1568</v>
      </c>
      <c r="D34" s="678" t="s">
        <v>1566</v>
      </c>
      <c r="E34" s="189"/>
      <c r="F34" s="189"/>
      <c r="G34" s="189"/>
      <c r="H34" s="189"/>
      <c r="I34" s="189"/>
      <c r="J34" s="189"/>
      <c r="K34" s="189"/>
      <c r="L34" s="189"/>
      <c r="M34" s="189"/>
      <c r="N34" s="189"/>
      <c r="O34" s="189"/>
      <c r="P34" s="189"/>
      <c r="Q34" s="189"/>
    </row>
    <row r="35" spans="2:17" ht="15" customHeight="1">
      <c r="B35" s="1101"/>
      <c r="C35" s="679"/>
      <c r="D35" s="678" t="s">
        <v>1567</v>
      </c>
      <c r="E35" s="189"/>
      <c r="F35" s="189"/>
      <c r="G35" s="189"/>
      <c r="H35" s="189"/>
      <c r="I35" s="189"/>
      <c r="J35" s="189"/>
      <c r="K35" s="189"/>
      <c r="L35" s="189"/>
      <c r="M35" s="189"/>
      <c r="N35" s="189"/>
      <c r="O35" s="189"/>
      <c r="P35" s="189"/>
      <c r="Q35" s="189"/>
    </row>
    <row r="36" spans="2:17" ht="15" customHeight="1">
      <c r="B36" s="1099" t="s">
        <v>1574</v>
      </c>
      <c r="C36" s="677" t="s">
        <v>1565</v>
      </c>
      <c r="D36" s="678" t="s">
        <v>1566</v>
      </c>
      <c r="E36" s="189"/>
      <c r="F36" s="189"/>
      <c r="G36" s="189"/>
      <c r="H36" s="189"/>
      <c r="I36" s="189"/>
      <c r="J36" s="189"/>
      <c r="K36" s="189"/>
      <c r="L36" s="189"/>
      <c r="M36" s="189"/>
      <c r="N36" s="189"/>
      <c r="O36" s="189"/>
      <c r="P36" s="189"/>
      <c r="Q36" s="189"/>
    </row>
    <row r="37" spans="2:17" ht="15" customHeight="1">
      <c r="B37" s="1100"/>
      <c r="C37" s="679"/>
      <c r="D37" s="678" t="s">
        <v>1567</v>
      </c>
      <c r="E37" s="189"/>
      <c r="F37" s="189"/>
      <c r="G37" s="189"/>
      <c r="H37" s="189"/>
      <c r="I37" s="189"/>
      <c r="J37" s="189"/>
      <c r="K37" s="189"/>
      <c r="L37" s="189"/>
      <c r="M37" s="189"/>
      <c r="N37" s="189"/>
      <c r="O37" s="189"/>
      <c r="P37" s="189"/>
      <c r="Q37" s="189"/>
    </row>
    <row r="38" spans="2:17" ht="15" customHeight="1">
      <c r="B38" s="1100"/>
      <c r="C38" s="677" t="s">
        <v>1568</v>
      </c>
      <c r="D38" s="678" t="s">
        <v>1566</v>
      </c>
      <c r="E38" s="189"/>
      <c r="F38" s="189"/>
      <c r="G38" s="189"/>
      <c r="H38" s="189"/>
      <c r="I38" s="189"/>
      <c r="J38" s="189"/>
      <c r="K38" s="189"/>
      <c r="L38" s="189"/>
      <c r="M38" s="189"/>
      <c r="N38" s="189"/>
      <c r="O38" s="189"/>
      <c r="P38" s="189"/>
      <c r="Q38" s="189"/>
    </row>
    <row r="39" spans="2:17" ht="15" customHeight="1">
      <c r="B39" s="1101"/>
      <c r="C39" s="679"/>
      <c r="D39" s="678" t="s">
        <v>1567</v>
      </c>
      <c r="E39" s="189"/>
      <c r="F39" s="189"/>
      <c r="G39" s="189"/>
      <c r="H39" s="189"/>
      <c r="I39" s="189"/>
      <c r="J39" s="189"/>
      <c r="K39" s="189"/>
      <c r="L39" s="189"/>
      <c r="M39" s="189"/>
      <c r="N39" s="189"/>
      <c r="O39" s="189"/>
      <c r="P39" s="189"/>
      <c r="Q39" s="189"/>
    </row>
    <row r="40" spans="2:17" ht="15" customHeight="1">
      <c r="B40" s="1099" t="s">
        <v>1575</v>
      </c>
      <c r="C40" s="677" t="s">
        <v>1565</v>
      </c>
      <c r="D40" s="678" t="s">
        <v>1566</v>
      </c>
      <c r="E40" s="189"/>
      <c r="F40" s="189"/>
      <c r="G40" s="189"/>
      <c r="H40" s="189"/>
      <c r="I40" s="189"/>
      <c r="J40" s="189"/>
      <c r="K40" s="189"/>
      <c r="L40" s="189"/>
      <c r="M40" s="189"/>
      <c r="N40" s="189"/>
      <c r="O40" s="189"/>
      <c r="P40" s="189"/>
      <c r="Q40" s="189"/>
    </row>
    <row r="41" spans="2:17" ht="15" customHeight="1">
      <c r="B41" s="1100"/>
      <c r="C41" s="679"/>
      <c r="D41" s="678" t="s">
        <v>1567</v>
      </c>
      <c r="E41" s="189"/>
      <c r="F41" s="189"/>
      <c r="G41" s="189"/>
      <c r="H41" s="189"/>
      <c r="I41" s="189"/>
      <c r="J41" s="189"/>
      <c r="K41" s="189"/>
      <c r="L41" s="189"/>
      <c r="M41" s="189"/>
      <c r="N41" s="189"/>
      <c r="O41" s="189"/>
      <c r="P41" s="189"/>
      <c r="Q41" s="189"/>
    </row>
    <row r="42" spans="2:17" ht="15" customHeight="1">
      <c r="B42" s="1100"/>
      <c r="C42" s="677" t="s">
        <v>1568</v>
      </c>
      <c r="D42" s="678" t="s">
        <v>1566</v>
      </c>
      <c r="E42" s="189"/>
      <c r="F42" s="189"/>
      <c r="G42" s="189"/>
      <c r="H42" s="189"/>
      <c r="I42" s="189"/>
      <c r="J42" s="189"/>
      <c r="K42" s="189"/>
      <c r="L42" s="189"/>
      <c r="M42" s="189"/>
      <c r="N42" s="189"/>
      <c r="O42" s="189"/>
      <c r="P42" s="189"/>
      <c r="Q42" s="189"/>
    </row>
    <row r="43" spans="2:17" ht="15" customHeight="1">
      <c r="B43" s="1101"/>
      <c r="C43" s="679"/>
      <c r="D43" s="678" t="s">
        <v>1567</v>
      </c>
      <c r="E43" s="189"/>
      <c r="F43" s="189"/>
      <c r="G43" s="189"/>
      <c r="H43" s="189"/>
      <c r="I43" s="189"/>
      <c r="J43" s="189"/>
      <c r="K43" s="189"/>
      <c r="L43" s="189"/>
      <c r="M43" s="189"/>
      <c r="N43" s="189"/>
      <c r="O43" s="189"/>
      <c r="P43" s="189"/>
      <c r="Q43" s="189"/>
    </row>
    <row r="44" spans="2:17" ht="15" customHeight="1">
      <c r="B44" s="1099" t="s">
        <v>1576</v>
      </c>
      <c r="C44" s="677" t="s">
        <v>1565</v>
      </c>
      <c r="D44" s="678" t="s">
        <v>1566</v>
      </c>
      <c r="E44" s="189"/>
      <c r="F44" s="189"/>
      <c r="G44" s="189"/>
      <c r="H44" s="189"/>
      <c r="I44" s="189"/>
      <c r="J44" s="189"/>
      <c r="K44" s="189"/>
      <c r="L44" s="189"/>
      <c r="M44" s="189"/>
      <c r="N44" s="189"/>
      <c r="O44" s="189"/>
      <c r="P44" s="189"/>
      <c r="Q44" s="189"/>
    </row>
    <row r="45" spans="2:17" ht="15" customHeight="1">
      <c r="B45" s="1100"/>
      <c r="C45" s="679"/>
      <c r="D45" s="678" t="s">
        <v>1567</v>
      </c>
      <c r="E45" s="189"/>
      <c r="F45" s="189"/>
      <c r="G45" s="189"/>
      <c r="H45" s="189"/>
      <c r="I45" s="189"/>
      <c r="J45" s="189"/>
      <c r="K45" s="189"/>
      <c r="L45" s="189"/>
      <c r="M45" s="189"/>
      <c r="N45" s="189"/>
      <c r="O45" s="189"/>
      <c r="P45" s="189"/>
      <c r="Q45" s="189"/>
    </row>
    <row r="46" spans="2:17" ht="15" customHeight="1">
      <c r="B46" s="1100"/>
      <c r="C46" s="677" t="s">
        <v>1568</v>
      </c>
      <c r="D46" s="678" t="s">
        <v>1566</v>
      </c>
      <c r="E46" s="189"/>
      <c r="F46" s="189"/>
      <c r="G46" s="189"/>
      <c r="H46" s="189"/>
      <c r="I46" s="189"/>
      <c r="J46" s="189"/>
      <c r="K46" s="189"/>
      <c r="L46" s="189"/>
      <c r="M46" s="189"/>
      <c r="N46" s="189"/>
      <c r="O46" s="189"/>
      <c r="P46" s="189"/>
      <c r="Q46" s="189"/>
    </row>
    <row r="47" spans="2:17" ht="15" customHeight="1">
      <c r="B47" s="1101"/>
      <c r="C47" s="679"/>
      <c r="D47" s="678" t="s">
        <v>1567</v>
      </c>
      <c r="E47" s="189"/>
      <c r="F47" s="189"/>
      <c r="G47" s="189"/>
      <c r="H47" s="189"/>
      <c r="I47" s="189"/>
      <c r="J47" s="189"/>
      <c r="K47" s="189"/>
      <c r="L47" s="189"/>
      <c r="M47" s="189"/>
      <c r="N47" s="189"/>
      <c r="O47" s="189"/>
      <c r="P47" s="189"/>
      <c r="Q47" s="189"/>
    </row>
    <row r="48" spans="2:17" ht="15" customHeight="1">
      <c r="B48" s="680" t="s">
        <v>256</v>
      </c>
      <c r="C48" s="681" t="s">
        <v>1577</v>
      </c>
      <c r="D48" s="678" t="s">
        <v>1578</v>
      </c>
      <c r="E48" s="190">
        <f>+SUM(E12:E47)</f>
        <v>0</v>
      </c>
      <c r="F48" s="190">
        <f t="shared" ref="F48:M48" si="1">+SUM(F12:F47)</f>
        <v>0</v>
      </c>
      <c r="G48" s="190">
        <f t="shared" si="1"/>
        <v>0</v>
      </c>
      <c r="H48" s="190">
        <f t="shared" si="1"/>
        <v>0</v>
      </c>
      <c r="I48" s="190">
        <f t="shared" si="1"/>
        <v>0</v>
      </c>
      <c r="J48" s="190">
        <f t="shared" si="1"/>
        <v>0</v>
      </c>
      <c r="K48" s="190">
        <f t="shared" si="1"/>
        <v>0</v>
      </c>
      <c r="L48" s="190">
        <f t="shared" si="1"/>
        <v>0</v>
      </c>
      <c r="M48" s="190">
        <f t="shared" si="1"/>
        <v>0</v>
      </c>
      <c r="N48" s="190">
        <f>+SUM(N12:N47)</f>
        <v>0</v>
      </c>
      <c r="O48" s="190">
        <f>+SUM(O12:O47)</f>
        <v>0</v>
      </c>
      <c r="P48" s="190">
        <f>+SUM(P12:P47)</f>
        <v>0</v>
      </c>
      <c r="Q48" s="190">
        <f>+SUM(Q12:Q47)</f>
        <v>0</v>
      </c>
    </row>
    <row r="49" spans="2:19" ht="15" customHeight="1"/>
    <row r="50" spans="2:19" ht="16.5" customHeight="1">
      <c r="B50" s="186" t="s">
        <v>1579</v>
      </c>
      <c r="C50" s="187"/>
      <c r="D50" s="187"/>
      <c r="E50" s="187"/>
      <c r="F50" s="187"/>
      <c r="G50" s="187"/>
      <c r="H50" s="187"/>
      <c r="I50" s="187"/>
      <c r="J50" s="187"/>
      <c r="K50" s="187"/>
      <c r="L50" s="187"/>
      <c r="M50" s="187"/>
      <c r="N50" s="187"/>
      <c r="O50" s="187"/>
      <c r="P50" s="187"/>
      <c r="Q50" s="187"/>
      <c r="R50" s="187"/>
      <c r="S50" s="187"/>
    </row>
    <row r="51" spans="2:19" ht="16.5" hidden="1" customHeight="1"/>
    <row r="52" spans="2:19" ht="15" customHeight="1">
      <c r="B52" s="660" t="s">
        <v>1544</v>
      </c>
      <c r="C52" s="660" t="s">
        <v>182</v>
      </c>
      <c r="D52" s="660" t="s">
        <v>183</v>
      </c>
      <c r="E52" s="660" t="s">
        <v>184</v>
      </c>
      <c r="F52" s="660" t="s">
        <v>185</v>
      </c>
      <c r="G52" s="660" t="s">
        <v>186</v>
      </c>
      <c r="H52" s="660" t="s">
        <v>187</v>
      </c>
      <c r="I52" s="660" t="s">
        <v>188</v>
      </c>
      <c r="J52" s="660" t="s">
        <v>189</v>
      </c>
      <c r="K52" s="660" t="s">
        <v>190</v>
      </c>
      <c r="L52" s="660" t="s">
        <v>191</v>
      </c>
      <c r="M52" s="660" t="s">
        <v>192</v>
      </c>
      <c r="N52" s="660" t="s">
        <v>193</v>
      </c>
      <c r="O52" s="660" t="s">
        <v>194</v>
      </c>
      <c r="P52" s="660" t="s">
        <v>195</v>
      </c>
      <c r="Q52" s="660" t="s">
        <v>196</v>
      </c>
      <c r="R52" s="660" t="s">
        <v>197</v>
      </c>
      <c r="S52" s="5"/>
    </row>
    <row r="53" spans="2:19" ht="30" customHeight="1">
      <c r="B53" s="1105" t="s">
        <v>1559</v>
      </c>
      <c r="C53" s="1105" t="s">
        <v>1560</v>
      </c>
      <c r="D53" s="1105" t="s">
        <v>1561</v>
      </c>
      <c r="E53" s="1107" t="s">
        <v>1562</v>
      </c>
      <c r="F53" s="1108"/>
      <c r="G53" s="1108"/>
      <c r="H53" s="1108"/>
      <c r="I53" s="1108"/>
      <c r="J53" s="1108"/>
      <c r="K53" s="1108"/>
      <c r="L53" s="1108"/>
      <c r="M53" s="1108"/>
      <c r="N53" s="1108"/>
      <c r="O53" s="1108"/>
      <c r="P53" s="1108"/>
      <c r="Q53" s="1109"/>
      <c r="R53" s="908" t="s">
        <v>1580</v>
      </c>
    </row>
    <row r="54" spans="2:19" ht="15" customHeight="1">
      <c r="B54" s="1106"/>
      <c r="C54" s="1106"/>
      <c r="D54" s="1106"/>
      <c r="E54" s="676" t="s">
        <v>1563</v>
      </c>
      <c r="F54" s="202">
        <f t="shared" ref="F54:O54" si="2">+G54-1</f>
        <v>1889</v>
      </c>
      <c r="G54" s="202">
        <f t="shared" si="2"/>
        <v>1890</v>
      </c>
      <c r="H54" s="202">
        <f t="shared" si="2"/>
        <v>1891</v>
      </c>
      <c r="I54" s="202">
        <f t="shared" si="2"/>
        <v>1892</v>
      </c>
      <c r="J54" s="202">
        <f t="shared" si="2"/>
        <v>1893</v>
      </c>
      <c r="K54" s="202">
        <f t="shared" si="2"/>
        <v>1894</v>
      </c>
      <c r="L54" s="202">
        <f t="shared" si="2"/>
        <v>1895</v>
      </c>
      <c r="M54" s="202">
        <f t="shared" si="2"/>
        <v>1896</v>
      </c>
      <c r="N54" s="202">
        <f t="shared" si="2"/>
        <v>1897</v>
      </c>
      <c r="O54" s="202">
        <f t="shared" si="2"/>
        <v>1898</v>
      </c>
      <c r="P54" s="202">
        <f>+Q54-1</f>
        <v>1899</v>
      </c>
      <c r="Q54" s="202">
        <f>+YEAR(C3)</f>
        <v>1900</v>
      </c>
      <c r="R54" s="910"/>
    </row>
    <row r="55" spans="2:19" ht="15" customHeight="1">
      <c r="B55" s="1099" t="s">
        <v>1564</v>
      </c>
      <c r="C55" s="677" t="s">
        <v>1565</v>
      </c>
      <c r="D55" s="678" t="s">
        <v>1566</v>
      </c>
      <c r="E55" s="189"/>
      <c r="F55" s="189"/>
      <c r="G55" s="189"/>
      <c r="H55" s="189"/>
      <c r="I55" s="189"/>
      <c r="J55" s="189"/>
      <c r="K55" s="189"/>
      <c r="L55" s="189"/>
      <c r="M55" s="189"/>
      <c r="N55" s="189"/>
      <c r="O55" s="189"/>
      <c r="P55" s="189"/>
      <c r="Q55" s="189"/>
      <c r="R55" s="1102"/>
    </row>
    <row r="56" spans="2:19" ht="15" customHeight="1">
      <c r="B56" s="1100"/>
      <c r="C56" s="679"/>
      <c r="D56" s="678" t="s">
        <v>1567</v>
      </c>
      <c r="E56" s="189"/>
      <c r="F56" s="189"/>
      <c r="G56" s="189"/>
      <c r="H56" s="189"/>
      <c r="I56" s="189"/>
      <c r="J56" s="189"/>
      <c r="K56" s="189"/>
      <c r="L56" s="189"/>
      <c r="M56" s="189"/>
      <c r="N56" s="189"/>
      <c r="O56" s="189"/>
      <c r="P56" s="189"/>
      <c r="Q56" s="189"/>
      <c r="R56" s="1103"/>
    </row>
    <row r="57" spans="2:19" ht="15" customHeight="1">
      <c r="B57" s="1100"/>
      <c r="C57" s="677" t="s">
        <v>1568</v>
      </c>
      <c r="D57" s="678" t="s">
        <v>1566</v>
      </c>
      <c r="E57" s="189"/>
      <c r="F57" s="189"/>
      <c r="G57" s="189"/>
      <c r="H57" s="189"/>
      <c r="I57" s="189"/>
      <c r="J57" s="189"/>
      <c r="K57" s="189"/>
      <c r="L57" s="189"/>
      <c r="M57" s="189"/>
      <c r="N57" s="189"/>
      <c r="O57" s="189"/>
      <c r="P57" s="189"/>
      <c r="Q57" s="189"/>
      <c r="R57" s="1103"/>
    </row>
    <row r="58" spans="2:19" ht="15" customHeight="1">
      <c r="B58" s="1101"/>
      <c r="C58" s="679"/>
      <c r="D58" s="678" t="s">
        <v>1567</v>
      </c>
      <c r="E58" s="189"/>
      <c r="F58" s="189"/>
      <c r="G58" s="189"/>
      <c r="H58" s="189"/>
      <c r="I58" s="189"/>
      <c r="J58" s="189"/>
      <c r="K58" s="189"/>
      <c r="L58" s="189"/>
      <c r="M58" s="189"/>
      <c r="N58" s="189"/>
      <c r="O58" s="189"/>
      <c r="P58" s="189"/>
      <c r="Q58" s="189"/>
      <c r="R58" s="1104"/>
    </row>
    <row r="59" spans="2:19" ht="15" customHeight="1">
      <c r="B59" s="1099" t="s">
        <v>1569</v>
      </c>
      <c r="C59" s="677" t="s">
        <v>1565</v>
      </c>
      <c r="D59" s="678" t="s">
        <v>1566</v>
      </c>
      <c r="E59" s="189"/>
      <c r="F59" s="189"/>
      <c r="G59" s="189"/>
      <c r="H59" s="189"/>
      <c r="I59" s="189"/>
      <c r="J59" s="189"/>
      <c r="K59" s="189"/>
      <c r="L59" s="189"/>
      <c r="M59" s="189"/>
      <c r="N59" s="189"/>
      <c r="O59" s="189"/>
      <c r="P59" s="189"/>
      <c r="Q59" s="189"/>
      <c r="R59" s="1102"/>
    </row>
    <row r="60" spans="2:19" ht="15" customHeight="1">
      <c r="B60" s="1100"/>
      <c r="C60" s="679"/>
      <c r="D60" s="678" t="s">
        <v>1567</v>
      </c>
      <c r="E60" s="189"/>
      <c r="F60" s="189"/>
      <c r="G60" s="189"/>
      <c r="H60" s="189"/>
      <c r="I60" s="189"/>
      <c r="J60" s="189"/>
      <c r="K60" s="189"/>
      <c r="L60" s="189"/>
      <c r="M60" s="189"/>
      <c r="N60" s="189"/>
      <c r="O60" s="189"/>
      <c r="P60" s="189"/>
      <c r="Q60" s="189"/>
      <c r="R60" s="1103"/>
    </row>
    <row r="61" spans="2:19" ht="15" customHeight="1">
      <c r="B61" s="1100"/>
      <c r="C61" s="677" t="s">
        <v>1568</v>
      </c>
      <c r="D61" s="678" t="s">
        <v>1566</v>
      </c>
      <c r="E61" s="189"/>
      <c r="F61" s="189"/>
      <c r="G61" s="189"/>
      <c r="H61" s="189"/>
      <c r="I61" s="189"/>
      <c r="J61" s="189"/>
      <c r="K61" s="189"/>
      <c r="L61" s="189"/>
      <c r="M61" s="189"/>
      <c r="N61" s="189"/>
      <c r="O61" s="189"/>
      <c r="P61" s="189"/>
      <c r="Q61" s="189"/>
      <c r="R61" s="1103"/>
    </row>
    <row r="62" spans="2:19" ht="15" customHeight="1">
      <c r="B62" s="1101"/>
      <c r="C62" s="679"/>
      <c r="D62" s="678" t="s">
        <v>1567</v>
      </c>
      <c r="E62" s="189"/>
      <c r="F62" s="189"/>
      <c r="G62" s="189"/>
      <c r="H62" s="189"/>
      <c r="I62" s="189"/>
      <c r="J62" s="189"/>
      <c r="K62" s="189"/>
      <c r="L62" s="189"/>
      <c r="M62" s="189"/>
      <c r="N62" s="189"/>
      <c r="O62" s="189"/>
      <c r="P62" s="189"/>
      <c r="Q62" s="189"/>
      <c r="R62" s="1104"/>
    </row>
    <row r="63" spans="2:19" ht="15" customHeight="1">
      <c r="B63" s="1099" t="s">
        <v>1570</v>
      </c>
      <c r="C63" s="677" t="s">
        <v>1565</v>
      </c>
      <c r="D63" s="678" t="s">
        <v>1566</v>
      </c>
      <c r="E63" s="189"/>
      <c r="F63" s="189"/>
      <c r="G63" s="189"/>
      <c r="H63" s="189"/>
      <c r="I63" s="189"/>
      <c r="J63" s="189"/>
      <c r="K63" s="189"/>
      <c r="L63" s="189"/>
      <c r="M63" s="189"/>
      <c r="N63" s="189"/>
      <c r="O63" s="189"/>
      <c r="P63" s="189"/>
      <c r="Q63" s="189"/>
      <c r="R63" s="1102"/>
    </row>
    <row r="64" spans="2:19" ht="15" customHeight="1">
      <c r="B64" s="1100"/>
      <c r="C64" s="679"/>
      <c r="D64" s="678" t="s">
        <v>1567</v>
      </c>
      <c r="E64" s="189"/>
      <c r="F64" s="189"/>
      <c r="G64" s="189"/>
      <c r="H64" s="189"/>
      <c r="I64" s="189"/>
      <c r="J64" s="189"/>
      <c r="K64" s="189"/>
      <c r="L64" s="189"/>
      <c r="M64" s="189"/>
      <c r="N64" s="189"/>
      <c r="O64" s="189"/>
      <c r="P64" s="189"/>
      <c r="Q64" s="189"/>
      <c r="R64" s="1103"/>
    </row>
    <row r="65" spans="2:18" ht="15" customHeight="1">
      <c r="B65" s="1100"/>
      <c r="C65" s="677" t="s">
        <v>1568</v>
      </c>
      <c r="D65" s="678" t="s">
        <v>1566</v>
      </c>
      <c r="E65" s="189"/>
      <c r="F65" s="189"/>
      <c r="G65" s="189"/>
      <c r="H65" s="189"/>
      <c r="I65" s="189"/>
      <c r="J65" s="189"/>
      <c r="K65" s="189"/>
      <c r="L65" s="189"/>
      <c r="M65" s="189"/>
      <c r="N65" s="189"/>
      <c r="O65" s="189"/>
      <c r="P65" s="189"/>
      <c r="Q65" s="189"/>
      <c r="R65" s="1103"/>
    </row>
    <row r="66" spans="2:18" ht="15" customHeight="1">
      <c r="B66" s="1101"/>
      <c r="C66" s="679"/>
      <c r="D66" s="678" t="s">
        <v>1567</v>
      </c>
      <c r="E66" s="189"/>
      <c r="F66" s="189"/>
      <c r="G66" s="189"/>
      <c r="H66" s="189"/>
      <c r="I66" s="189"/>
      <c r="J66" s="189"/>
      <c r="K66" s="189"/>
      <c r="L66" s="189"/>
      <c r="M66" s="189"/>
      <c r="N66" s="189"/>
      <c r="O66" s="189"/>
      <c r="P66" s="189"/>
      <c r="Q66" s="189"/>
      <c r="R66" s="1104"/>
    </row>
    <row r="67" spans="2:18" ht="15" customHeight="1">
      <c r="B67" s="1099" t="s">
        <v>1571</v>
      </c>
      <c r="C67" s="677" t="s">
        <v>1565</v>
      </c>
      <c r="D67" s="678" t="s">
        <v>1566</v>
      </c>
      <c r="E67" s="189"/>
      <c r="F67" s="189"/>
      <c r="G67" s="189"/>
      <c r="H67" s="189"/>
      <c r="I67" s="189"/>
      <c r="J67" s="189"/>
      <c r="K67" s="189"/>
      <c r="L67" s="189"/>
      <c r="M67" s="189"/>
      <c r="N67" s="189"/>
      <c r="O67" s="189"/>
      <c r="P67" s="189"/>
      <c r="Q67" s="189"/>
      <c r="R67" s="1102"/>
    </row>
    <row r="68" spans="2:18" ht="15" customHeight="1">
      <c r="B68" s="1100"/>
      <c r="C68" s="679"/>
      <c r="D68" s="678" t="s">
        <v>1567</v>
      </c>
      <c r="E68" s="189"/>
      <c r="F68" s="189"/>
      <c r="G68" s="189"/>
      <c r="H68" s="189"/>
      <c r="I68" s="189"/>
      <c r="J68" s="189"/>
      <c r="K68" s="189"/>
      <c r="L68" s="189"/>
      <c r="M68" s="189"/>
      <c r="N68" s="189"/>
      <c r="O68" s="189"/>
      <c r="P68" s="189"/>
      <c r="Q68" s="189"/>
      <c r="R68" s="1103"/>
    </row>
    <row r="69" spans="2:18" ht="15" customHeight="1">
      <c r="B69" s="1100"/>
      <c r="C69" s="677" t="s">
        <v>1568</v>
      </c>
      <c r="D69" s="678" t="s">
        <v>1566</v>
      </c>
      <c r="E69" s="189"/>
      <c r="F69" s="189"/>
      <c r="G69" s="189"/>
      <c r="H69" s="189"/>
      <c r="I69" s="189"/>
      <c r="J69" s="189"/>
      <c r="K69" s="189"/>
      <c r="L69" s="189"/>
      <c r="M69" s="189"/>
      <c r="N69" s="189"/>
      <c r="O69" s="189"/>
      <c r="P69" s="189"/>
      <c r="Q69" s="189"/>
      <c r="R69" s="1103"/>
    </row>
    <row r="70" spans="2:18" ht="15" customHeight="1">
      <c r="B70" s="1101"/>
      <c r="C70" s="679"/>
      <c r="D70" s="678" t="s">
        <v>1567</v>
      </c>
      <c r="E70" s="189"/>
      <c r="F70" s="189"/>
      <c r="G70" s="189"/>
      <c r="H70" s="189"/>
      <c r="I70" s="189"/>
      <c r="J70" s="189"/>
      <c r="K70" s="189"/>
      <c r="L70" s="189"/>
      <c r="M70" s="189"/>
      <c r="N70" s="189"/>
      <c r="O70" s="189"/>
      <c r="P70" s="189"/>
      <c r="Q70" s="189"/>
      <c r="R70" s="1104"/>
    </row>
    <row r="71" spans="2:18" ht="15" customHeight="1">
      <c r="B71" s="1099" t="s">
        <v>1572</v>
      </c>
      <c r="C71" s="677" t="s">
        <v>1565</v>
      </c>
      <c r="D71" s="678" t="s">
        <v>1566</v>
      </c>
      <c r="E71" s="189"/>
      <c r="F71" s="189"/>
      <c r="G71" s="189"/>
      <c r="H71" s="189"/>
      <c r="I71" s="189"/>
      <c r="J71" s="189"/>
      <c r="K71" s="189"/>
      <c r="L71" s="189"/>
      <c r="M71" s="189"/>
      <c r="N71" s="189"/>
      <c r="O71" s="189"/>
      <c r="P71" s="189"/>
      <c r="Q71" s="189"/>
      <c r="R71" s="1102"/>
    </row>
    <row r="72" spans="2:18" ht="15" customHeight="1">
      <c r="B72" s="1100"/>
      <c r="C72" s="679"/>
      <c r="D72" s="678" t="s">
        <v>1567</v>
      </c>
      <c r="E72" s="189"/>
      <c r="F72" s="189"/>
      <c r="G72" s="189"/>
      <c r="H72" s="189"/>
      <c r="I72" s="189"/>
      <c r="J72" s="189"/>
      <c r="K72" s="189"/>
      <c r="L72" s="189"/>
      <c r="M72" s="189"/>
      <c r="N72" s="189"/>
      <c r="O72" s="189"/>
      <c r="P72" s="189"/>
      <c r="Q72" s="189"/>
      <c r="R72" s="1103"/>
    </row>
    <row r="73" spans="2:18" ht="15" customHeight="1">
      <c r="B73" s="1100"/>
      <c r="C73" s="677" t="s">
        <v>1568</v>
      </c>
      <c r="D73" s="678" t="s">
        <v>1566</v>
      </c>
      <c r="E73" s="189"/>
      <c r="F73" s="189"/>
      <c r="G73" s="189"/>
      <c r="H73" s="189"/>
      <c r="I73" s="189"/>
      <c r="J73" s="189"/>
      <c r="K73" s="189"/>
      <c r="L73" s="189"/>
      <c r="M73" s="189"/>
      <c r="N73" s="189"/>
      <c r="O73" s="189"/>
      <c r="P73" s="189"/>
      <c r="Q73" s="189"/>
      <c r="R73" s="1103"/>
    </row>
    <row r="74" spans="2:18" ht="15" customHeight="1">
      <c r="B74" s="1101"/>
      <c r="C74" s="679"/>
      <c r="D74" s="678" t="s">
        <v>1567</v>
      </c>
      <c r="E74" s="189"/>
      <c r="F74" s="189"/>
      <c r="G74" s="189"/>
      <c r="H74" s="189"/>
      <c r="I74" s="189"/>
      <c r="J74" s="189"/>
      <c r="K74" s="189"/>
      <c r="L74" s="189"/>
      <c r="M74" s="189"/>
      <c r="N74" s="189"/>
      <c r="O74" s="189"/>
      <c r="P74" s="189"/>
      <c r="Q74" s="189"/>
      <c r="R74" s="1104"/>
    </row>
    <row r="75" spans="2:18" ht="15" customHeight="1">
      <c r="B75" s="1099" t="s">
        <v>1573</v>
      </c>
      <c r="C75" s="677" t="s">
        <v>1565</v>
      </c>
      <c r="D75" s="678" t="s">
        <v>1566</v>
      </c>
      <c r="E75" s="189"/>
      <c r="F75" s="189"/>
      <c r="G75" s="189"/>
      <c r="H75" s="189"/>
      <c r="I75" s="189"/>
      <c r="J75" s="189"/>
      <c r="K75" s="189"/>
      <c r="L75" s="189"/>
      <c r="M75" s="189"/>
      <c r="N75" s="189"/>
      <c r="O75" s="189"/>
      <c r="P75" s="189"/>
      <c r="Q75" s="189"/>
      <c r="R75" s="1102"/>
    </row>
    <row r="76" spans="2:18" ht="15" customHeight="1">
      <c r="B76" s="1100"/>
      <c r="C76" s="679"/>
      <c r="D76" s="678" t="s">
        <v>1567</v>
      </c>
      <c r="E76" s="189"/>
      <c r="F76" s="189"/>
      <c r="G76" s="189"/>
      <c r="H76" s="189"/>
      <c r="I76" s="189"/>
      <c r="J76" s="189"/>
      <c r="K76" s="189"/>
      <c r="L76" s="189"/>
      <c r="M76" s="189"/>
      <c r="N76" s="189"/>
      <c r="O76" s="189"/>
      <c r="P76" s="189"/>
      <c r="Q76" s="189"/>
      <c r="R76" s="1103"/>
    </row>
    <row r="77" spans="2:18" ht="15" customHeight="1">
      <c r="B77" s="1100"/>
      <c r="C77" s="677" t="s">
        <v>1568</v>
      </c>
      <c r="D77" s="678" t="s">
        <v>1566</v>
      </c>
      <c r="E77" s="189"/>
      <c r="F77" s="189"/>
      <c r="G77" s="189"/>
      <c r="H77" s="189"/>
      <c r="I77" s="189"/>
      <c r="J77" s="189"/>
      <c r="K77" s="189"/>
      <c r="L77" s="189"/>
      <c r="M77" s="189"/>
      <c r="N77" s="189"/>
      <c r="O77" s="189"/>
      <c r="P77" s="189"/>
      <c r="Q77" s="189"/>
      <c r="R77" s="1103"/>
    </row>
    <row r="78" spans="2:18" ht="15" customHeight="1">
      <c r="B78" s="1101"/>
      <c r="C78" s="679"/>
      <c r="D78" s="678" t="s">
        <v>1567</v>
      </c>
      <c r="E78" s="189"/>
      <c r="F78" s="189"/>
      <c r="G78" s="189"/>
      <c r="H78" s="189"/>
      <c r="I78" s="189"/>
      <c r="J78" s="189"/>
      <c r="K78" s="189"/>
      <c r="L78" s="189"/>
      <c r="M78" s="189"/>
      <c r="N78" s="189"/>
      <c r="O78" s="189"/>
      <c r="P78" s="189"/>
      <c r="Q78" s="189"/>
      <c r="R78" s="1104"/>
    </row>
    <row r="79" spans="2:18" ht="15" customHeight="1">
      <c r="B79" s="1099" t="s">
        <v>1574</v>
      </c>
      <c r="C79" s="677" t="s">
        <v>1565</v>
      </c>
      <c r="D79" s="678" t="s">
        <v>1566</v>
      </c>
      <c r="E79" s="189"/>
      <c r="F79" s="189"/>
      <c r="G79" s="189"/>
      <c r="H79" s="189"/>
      <c r="I79" s="189"/>
      <c r="J79" s="189"/>
      <c r="K79" s="189"/>
      <c r="L79" s="189"/>
      <c r="M79" s="189"/>
      <c r="N79" s="189"/>
      <c r="O79" s="189"/>
      <c r="P79" s="189"/>
      <c r="Q79" s="189"/>
      <c r="R79" s="1102"/>
    </row>
    <row r="80" spans="2:18" ht="15" customHeight="1">
      <c r="B80" s="1100"/>
      <c r="C80" s="679"/>
      <c r="D80" s="678" t="s">
        <v>1567</v>
      </c>
      <c r="E80" s="189"/>
      <c r="F80" s="189"/>
      <c r="G80" s="189"/>
      <c r="H80" s="189"/>
      <c r="I80" s="189"/>
      <c r="J80" s="189"/>
      <c r="K80" s="189"/>
      <c r="L80" s="189"/>
      <c r="M80" s="189"/>
      <c r="N80" s="189"/>
      <c r="O80" s="189"/>
      <c r="P80" s="189"/>
      <c r="Q80" s="189"/>
      <c r="R80" s="1103"/>
    </row>
    <row r="81" spans="2:18" ht="15" customHeight="1">
      <c r="B81" s="1100"/>
      <c r="C81" s="677" t="s">
        <v>1568</v>
      </c>
      <c r="D81" s="678" t="s">
        <v>1566</v>
      </c>
      <c r="E81" s="189"/>
      <c r="F81" s="189"/>
      <c r="G81" s="189"/>
      <c r="H81" s="189"/>
      <c r="I81" s="189"/>
      <c r="J81" s="189"/>
      <c r="K81" s="189"/>
      <c r="L81" s="189"/>
      <c r="M81" s="189"/>
      <c r="N81" s="189"/>
      <c r="O81" s="189"/>
      <c r="P81" s="189"/>
      <c r="Q81" s="189"/>
      <c r="R81" s="1103"/>
    </row>
    <row r="82" spans="2:18" ht="15" customHeight="1">
      <c r="B82" s="1101"/>
      <c r="C82" s="679"/>
      <c r="D82" s="678" t="s">
        <v>1567</v>
      </c>
      <c r="E82" s="189"/>
      <c r="F82" s="189"/>
      <c r="G82" s="189"/>
      <c r="H82" s="189"/>
      <c r="I82" s="189"/>
      <c r="J82" s="189"/>
      <c r="K82" s="189"/>
      <c r="L82" s="189"/>
      <c r="M82" s="189"/>
      <c r="N82" s="189"/>
      <c r="O82" s="189"/>
      <c r="P82" s="189"/>
      <c r="Q82" s="189"/>
      <c r="R82" s="1104"/>
    </row>
    <row r="83" spans="2:18" ht="15" customHeight="1">
      <c r="B83" s="1099" t="s">
        <v>1575</v>
      </c>
      <c r="C83" s="677" t="s">
        <v>1565</v>
      </c>
      <c r="D83" s="678" t="s">
        <v>1566</v>
      </c>
      <c r="E83" s="189"/>
      <c r="F83" s="189"/>
      <c r="G83" s="189"/>
      <c r="H83" s="189"/>
      <c r="I83" s="189"/>
      <c r="J83" s="189"/>
      <c r="K83" s="189"/>
      <c r="L83" s="189"/>
      <c r="M83" s="189"/>
      <c r="N83" s="189"/>
      <c r="O83" s="189"/>
      <c r="P83" s="189"/>
      <c r="Q83" s="189"/>
      <c r="R83" s="1102"/>
    </row>
    <row r="84" spans="2:18" ht="15" customHeight="1">
      <c r="B84" s="1100"/>
      <c r="C84" s="679"/>
      <c r="D84" s="678" t="s">
        <v>1567</v>
      </c>
      <c r="E84" s="189"/>
      <c r="F84" s="189"/>
      <c r="G84" s="189"/>
      <c r="H84" s="189"/>
      <c r="I84" s="189"/>
      <c r="J84" s="189"/>
      <c r="K84" s="189"/>
      <c r="L84" s="189"/>
      <c r="M84" s="189"/>
      <c r="N84" s="189"/>
      <c r="O84" s="189"/>
      <c r="P84" s="189"/>
      <c r="Q84" s="189"/>
      <c r="R84" s="1103"/>
    </row>
    <row r="85" spans="2:18" ht="15" customHeight="1">
      <c r="B85" s="1100"/>
      <c r="C85" s="677" t="s">
        <v>1568</v>
      </c>
      <c r="D85" s="678" t="s">
        <v>1566</v>
      </c>
      <c r="E85" s="189"/>
      <c r="F85" s="189"/>
      <c r="G85" s="189"/>
      <c r="H85" s="189"/>
      <c r="I85" s="189"/>
      <c r="J85" s="189"/>
      <c r="K85" s="189"/>
      <c r="L85" s="189"/>
      <c r="M85" s="189"/>
      <c r="N85" s="189"/>
      <c r="O85" s="189"/>
      <c r="P85" s="189"/>
      <c r="Q85" s="189"/>
      <c r="R85" s="1103"/>
    </row>
    <row r="86" spans="2:18" ht="15" customHeight="1">
      <c r="B86" s="1101"/>
      <c r="C86" s="679"/>
      <c r="D86" s="678" t="s">
        <v>1567</v>
      </c>
      <c r="E86" s="189"/>
      <c r="F86" s="189"/>
      <c r="G86" s="189"/>
      <c r="H86" s="189"/>
      <c r="I86" s="189"/>
      <c r="J86" s="189"/>
      <c r="K86" s="189"/>
      <c r="L86" s="189"/>
      <c r="M86" s="189"/>
      <c r="N86" s="189"/>
      <c r="O86" s="189"/>
      <c r="P86" s="189"/>
      <c r="Q86" s="189"/>
      <c r="R86" s="1104"/>
    </row>
    <row r="87" spans="2:18" ht="15" customHeight="1">
      <c r="B87" s="1099" t="s">
        <v>1576</v>
      </c>
      <c r="C87" s="677" t="s">
        <v>1565</v>
      </c>
      <c r="D87" s="678" t="s">
        <v>1566</v>
      </c>
      <c r="E87" s="189"/>
      <c r="F87" s="189"/>
      <c r="G87" s="189"/>
      <c r="H87" s="189"/>
      <c r="I87" s="189"/>
      <c r="J87" s="189"/>
      <c r="K87" s="189"/>
      <c r="L87" s="189"/>
      <c r="M87" s="189"/>
      <c r="N87" s="189"/>
      <c r="O87" s="189"/>
      <c r="P87" s="189"/>
      <c r="Q87" s="189"/>
      <c r="R87" s="1102"/>
    </row>
    <row r="88" spans="2:18" ht="15" customHeight="1">
      <c r="B88" s="1100"/>
      <c r="C88" s="679"/>
      <c r="D88" s="678" t="s">
        <v>1567</v>
      </c>
      <c r="E88" s="189"/>
      <c r="F88" s="189"/>
      <c r="G88" s="189"/>
      <c r="H88" s="189"/>
      <c r="I88" s="189"/>
      <c r="J88" s="189"/>
      <c r="K88" s="189"/>
      <c r="L88" s="189"/>
      <c r="M88" s="189"/>
      <c r="N88" s="189"/>
      <c r="O88" s="189"/>
      <c r="P88" s="189"/>
      <c r="Q88" s="189"/>
      <c r="R88" s="1103"/>
    </row>
    <row r="89" spans="2:18" ht="15" customHeight="1">
      <c r="B89" s="1100"/>
      <c r="C89" s="677" t="s">
        <v>1568</v>
      </c>
      <c r="D89" s="678" t="s">
        <v>1566</v>
      </c>
      <c r="E89" s="189"/>
      <c r="F89" s="189"/>
      <c r="G89" s="189"/>
      <c r="H89" s="189"/>
      <c r="I89" s="189"/>
      <c r="J89" s="189"/>
      <c r="K89" s="189"/>
      <c r="L89" s="189"/>
      <c r="M89" s="189"/>
      <c r="N89" s="189"/>
      <c r="O89" s="189"/>
      <c r="P89" s="189"/>
      <c r="Q89" s="189"/>
      <c r="R89" s="1103"/>
    </row>
    <row r="90" spans="2:18" ht="15" customHeight="1">
      <c r="B90" s="1101"/>
      <c r="C90" s="679"/>
      <c r="D90" s="678" t="s">
        <v>1567</v>
      </c>
      <c r="E90" s="189"/>
      <c r="F90" s="189"/>
      <c r="G90" s="189"/>
      <c r="H90" s="189"/>
      <c r="I90" s="189"/>
      <c r="J90" s="189"/>
      <c r="K90" s="189"/>
      <c r="L90" s="189"/>
      <c r="M90" s="189"/>
      <c r="N90" s="189"/>
      <c r="O90" s="189"/>
      <c r="P90" s="189"/>
      <c r="Q90" s="189"/>
      <c r="R90" s="1104"/>
    </row>
    <row r="91" spans="2:18" ht="15" customHeight="1">
      <c r="B91" s="321" t="s">
        <v>256</v>
      </c>
      <c r="C91" s="681" t="s">
        <v>1577</v>
      </c>
      <c r="D91" s="678" t="s">
        <v>1578</v>
      </c>
      <c r="E91" s="190">
        <f>+SUM(E55:E90)</f>
        <v>0</v>
      </c>
      <c r="F91" s="190">
        <f t="shared" ref="F91:M91" si="3">+SUM(F55:F90)</f>
        <v>0</v>
      </c>
      <c r="G91" s="190">
        <f t="shared" si="3"/>
        <v>0</v>
      </c>
      <c r="H91" s="190">
        <f t="shared" si="3"/>
        <v>0</v>
      </c>
      <c r="I91" s="190">
        <f t="shared" si="3"/>
        <v>0</v>
      </c>
      <c r="J91" s="190">
        <f t="shared" si="3"/>
        <v>0</v>
      </c>
      <c r="K91" s="190">
        <f t="shared" si="3"/>
        <v>0</v>
      </c>
      <c r="L91" s="190">
        <f t="shared" si="3"/>
        <v>0</v>
      </c>
      <c r="M91" s="190">
        <f t="shared" si="3"/>
        <v>0</v>
      </c>
      <c r="N91" s="190">
        <f>+SUM(N55:N90)</f>
        <v>0</v>
      </c>
      <c r="O91" s="190">
        <f>+SUM(O55:O90)</f>
        <v>0</v>
      </c>
      <c r="P91" s="190">
        <f>+SUM(P55:P90)</f>
        <v>0</v>
      </c>
      <c r="Q91" s="190">
        <f>+SUM(Q55:Q90)</f>
        <v>0</v>
      </c>
      <c r="R91" s="190">
        <f>+SUM(R55:R90)</f>
        <v>0</v>
      </c>
    </row>
  </sheetData>
  <sheetProtection insertHyperlinks="0"/>
  <mergeCells count="39">
    <mergeCell ref="B28:B31"/>
    <mergeCell ref="C2:D2"/>
    <mergeCell ref="C3:D3"/>
    <mergeCell ref="C4:D4"/>
    <mergeCell ref="B10:B11"/>
    <mergeCell ref="C10:C11"/>
    <mergeCell ref="D10:D11"/>
    <mergeCell ref="E10:Q10"/>
    <mergeCell ref="B12:B15"/>
    <mergeCell ref="B16:B19"/>
    <mergeCell ref="B20:B23"/>
    <mergeCell ref="B24:B27"/>
    <mergeCell ref="B59:B62"/>
    <mergeCell ref="R59:R62"/>
    <mergeCell ref="B32:B35"/>
    <mergeCell ref="B36:B39"/>
    <mergeCell ref="B40:B43"/>
    <mergeCell ref="B44:B47"/>
    <mergeCell ref="B53:B54"/>
    <mergeCell ref="C53:C54"/>
    <mergeCell ref="D53:D54"/>
    <mergeCell ref="E53:Q53"/>
    <mergeCell ref="R53:R54"/>
    <mergeCell ref="B55:B58"/>
    <mergeCell ref="R55:R58"/>
    <mergeCell ref="B63:B66"/>
    <mergeCell ref="R63:R66"/>
    <mergeCell ref="B67:B70"/>
    <mergeCell ref="R67:R70"/>
    <mergeCell ref="B71:B74"/>
    <mergeCell ref="R71:R74"/>
    <mergeCell ref="B87:B90"/>
    <mergeCell ref="R87:R90"/>
    <mergeCell ref="B75:B78"/>
    <mergeCell ref="R75:R78"/>
    <mergeCell ref="B79:B82"/>
    <mergeCell ref="R79:R82"/>
    <mergeCell ref="B83:B86"/>
    <mergeCell ref="R83:R86"/>
  </mergeCells>
  <phoneticPr fontId="46" type="noConversion"/>
  <conditionalFormatting sqref="E93">
    <cfRule type="cellIs" dxfId="46" priority="1" operator="equal">
      <formula>"OK"</formula>
    </cfRule>
    <cfRule type="expression" dxfId="45" priority="2">
      <formula>OR(E93="Error",E93="ERROR")</formula>
    </cfRule>
    <cfRule type="cellIs" dxfId="44" priority="3" operator="equal">
      <formula>"Warning"</formula>
    </cfRule>
  </conditionalFormatting>
  <dataValidations count="4">
    <dataValidation type="whole" allowBlank="1" showInputMessage="1" showErrorMessage="1" error="Value must be an integer smaller than 99,999,999,999." sqref="E48:Q48 E91:R91" xr:uid="{00000000-0002-0000-2100-000000000000}">
      <formula1>-99999999999</formula1>
      <formula2>99999999999</formula2>
    </dataValidation>
    <dataValidation type="whole" allowBlank="1" showInputMessage="1" showErrorMessage="1" error="Please enter integer" sqref="E12:Q47 E55:Q90 R55 R59 R63 R67 R71 R75 R79 R83 R87" xr:uid="{00000000-0002-0000-2100-000001000000}">
      <formula1>-999999999999999</formula1>
      <formula2>999999999999999</formula2>
    </dataValidation>
    <dataValidation type="list" allowBlank="1" showInputMessage="1" showErrorMessage="1" sqref="G6:I6" xr:uid="{00000000-0002-0000-2100-000002000000}">
      <formula1>$AB$8:$AB$9</formula1>
    </dataValidation>
    <dataValidation type="decimal" allowBlank="1" showInputMessage="1" showErrorMessage="1" errorTitle="Error" error="Please enter a number of +/- 11 digits" sqref="R88:R90 R84:R86 R80:R82 R76:R78 R72:R74 R68:R70 R64:R66 R60:R62 R56:R58" xr:uid="{00000000-0002-0000-2100-000003000000}">
      <formula1>-99999999999</formula1>
      <formula2>99999999999</formula2>
    </dataValidation>
  </dataValidations>
  <pageMargins left="0.25" right="0.25" top="0.75" bottom="0.75" header="0.3" footer="0.3"/>
  <pageSetup paperSize="9" scale="51" fitToHeight="0" orientation="landscape" r:id="rId1"/>
  <rowBreaks count="1" manualBreakCount="1">
    <brk id="49" max="18" man="1"/>
  </rowBreaks>
  <colBreaks count="1" manualBreakCount="1">
    <brk id="1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pageSetUpPr autoPageBreaks="0" fitToPage="1"/>
  </sheetPr>
  <dimension ref="A1:EL60"/>
  <sheetViews>
    <sheetView showGridLines="0" topLeftCell="B1" zoomScaleNormal="100" workbookViewId="0">
      <selection activeCell="B1" sqref="B1"/>
    </sheetView>
  </sheetViews>
  <sheetFormatPr defaultColWidth="8.42578125" defaultRowHeight="12.75"/>
  <cols>
    <col min="1" max="1" width="2.42578125" style="93" hidden="1" customWidth="1"/>
    <col min="2" max="2" width="78.42578125" style="93" customWidth="1"/>
    <col min="3" max="3" width="23.42578125" style="93" customWidth="1"/>
    <col min="4" max="4" width="20" style="93" customWidth="1"/>
    <col min="5" max="21" width="18.42578125" style="93" customWidth="1"/>
    <col min="22" max="22" width="3.42578125" style="93" customWidth="1"/>
    <col min="23" max="23" width="10.42578125" style="112" customWidth="1"/>
    <col min="24" max="142" width="8.42578125" style="93" customWidth="1"/>
    <col min="143" max="16384" width="8.42578125" style="93"/>
  </cols>
  <sheetData>
    <row r="1" spans="1:142" s="107" customFormat="1" ht="17.25" customHeight="1">
      <c r="A1" s="178"/>
      <c r="B1" s="108" t="s">
        <v>1581</v>
      </c>
      <c r="C1" s="108"/>
      <c r="D1" s="108"/>
      <c r="E1" s="108"/>
      <c r="F1" s="108"/>
      <c r="G1" s="108"/>
      <c r="H1" s="108"/>
      <c r="I1" s="108"/>
      <c r="J1" s="108"/>
      <c r="K1" s="108"/>
      <c r="L1" s="108"/>
      <c r="M1" s="108"/>
      <c r="N1" s="108"/>
      <c r="O1" s="108"/>
      <c r="P1" s="108"/>
      <c r="Q1" s="108"/>
      <c r="R1" s="108"/>
      <c r="S1" s="108"/>
      <c r="T1" s="108"/>
      <c r="U1" s="108"/>
      <c r="V1" s="108"/>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row>
    <row r="2" spans="1:142" s="178" customFormat="1" ht="15" customHeight="1">
      <c r="B2" s="682" t="s">
        <v>174</v>
      </c>
      <c r="C2" s="614"/>
      <c r="E2" s="36"/>
      <c r="F2" s="36"/>
      <c r="G2" s="36"/>
      <c r="H2" s="36"/>
      <c r="I2" s="36"/>
      <c r="J2" s="36"/>
      <c r="K2" s="36"/>
      <c r="L2" s="36"/>
      <c r="M2" s="36"/>
      <c r="N2" s="36"/>
      <c r="O2" s="36"/>
      <c r="P2" s="36"/>
      <c r="W2" s="107"/>
    </row>
    <row r="3" spans="1:142" s="178" customFormat="1" ht="15" customHeight="1">
      <c r="B3" s="682" t="s">
        <v>175</v>
      </c>
      <c r="C3" s="616"/>
      <c r="E3" s="36"/>
      <c r="F3" s="36"/>
      <c r="G3" s="36"/>
      <c r="H3" s="36"/>
      <c r="I3" s="36"/>
      <c r="J3" s="36"/>
      <c r="K3" s="36"/>
      <c r="L3" s="36"/>
      <c r="M3" s="36"/>
      <c r="N3" s="36"/>
      <c r="O3" s="36"/>
      <c r="P3" s="36"/>
      <c r="W3" s="107"/>
    </row>
    <row r="4" spans="1:142" s="178" customFormat="1" ht="15" customHeight="1">
      <c r="B4" s="682" t="s">
        <v>176</v>
      </c>
      <c r="C4" s="412"/>
      <c r="E4" s="36"/>
      <c r="F4" s="36"/>
      <c r="G4" s="36"/>
      <c r="H4" s="36"/>
      <c r="I4" s="36"/>
      <c r="J4" s="36"/>
      <c r="K4" s="36"/>
      <c r="L4" s="36"/>
      <c r="M4" s="36"/>
      <c r="N4" s="36"/>
      <c r="O4" s="36"/>
      <c r="P4" s="36"/>
      <c r="W4" s="107"/>
    </row>
    <row r="5" spans="1:142" ht="15" customHeight="1">
      <c r="B5" s="664"/>
    </row>
    <row r="6" spans="1:142" ht="15" customHeight="1">
      <c r="B6" s="683" t="s">
        <v>1156</v>
      </c>
      <c r="C6" s="1039"/>
      <c r="D6" s="1039"/>
      <c r="E6" s="185"/>
    </row>
    <row r="7" spans="1:142" ht="15" customHeight="1">
      <c r="B7" s="617" t="s">
        <v>1157</v>
      </c>
      <c r="C7" s="1039"/>
      <c r="D7" s="1039"/>
      <c r="E7" s="185"/>
    </row>
    <row r="8" spans="1:142" ht="15" customHeight="1"/>
    <row r="9" spans="1:142" ht="15" customHeight="1">
      <c r="B9" s="656" t="s">
        <v>177</v>
      </c>
    </row>
    <row r="10" spans="1:142" ht="15" customHeight="1">
      <c r="B10" s="186" t="s">
        <v>1582</v>
      </c>
      <c r="C10" s="187"/>
      <c r="D10" s="187"/>
      <c r="E10" s="187"/>
      <c r="F10" s="187"/>
      <c r="G10" s="187"/>
      <c r="H10" s="187"/>
      <c r="I10" s="187"/>
      <c r="J10" s="187"/>
      <c r="K10" s="187"/>
      <c r="L10" s="187"/>
      <c r="M10" s="187"/>
      <c r="N10" s="187"/>
      <c r="O10" s="187"/>
      <c r="P10" s="187"/>
      <c r="Q10" s="187"/>
      <c r="R10" s="187"/>
      <c r="S10" s="187"/>
      <c r="T10" s="187"/>
      <c r="U10" s="187"/>
      <c r="V10" s="187"/>
      <c r="W10" s="198"/>
    </row>
    <row r="11" spans="1:142" ht="15" customHeight="1">
      <c r="B11" s="684"/>
    </row>
    <row r="12" spans="1:142" ht="27" customHeight="1">
      <c r="B12" s="1096" t="s">
        <v>1544</v>
      </c>
      <c r="C12" s="1097"/>
      <c r="D12" s="660" t="s">
        <v>182</v>
      </c>
      <c r="E12" s="660" t="s">
        <v>183</v>
      </c>
      <c r="F12" s="660" t="s">
        <v>184</v>
      </c>
      <c r="G12" s="660" t="s">
        <v>185</v>
      </c>
      <c r="H12" s="660" t="s">
        <v>186</v>
      </c>
      <c r="I12" s="660" t="s">
        <v>187</v>
      </c>
      <c r="J12" s="660" t="s">
        <v>188</v>
      </c>
      <c r="K12" s="660" t="s">
        <v>189</v>
      </c>
      <c r="L12" s="660" t="s">
        <v>190</v>
      </c>
      <c r="M12" s="660" t="s">
        <v>191</v>
      </c>
      <c r="N12" s="660" t="s">
        <v>192</v>
      </c>
      <c r="O12" s="660" t="s">
        <v>193</v>
      </c>
      <c r="P12" s="660" t="s">
        <v>194</v>
      </c>
      <c r="Q12" s="660" t="s">
        <v>195</v>
      </c>
      <c r="R12" s="660" t="s">
        <v>196</v>
      </c>
      <c r="S12" s="660" t="s">
        <v>197</v>
      </c>
      <c r="T12" s="660" t="s">
        <v>198</v>
      </c>
      <c r="U12" s="660" t="s">
        <v>199</v>
      </c>
    </row>
    <row r="13" spans="1:142" ht="27" customHeight="1">
      <c r="B13" s="1098" t="s">
        <v>1545</v>
      </c>
      <c r="C13" s="1098"/>
      <c r="D13" s="1093" t="s">
        <v>1546</v>
      </c>
      <c r="E13" s="1093"/>
      <c r="F13" s="1093" t="s">
        <v>1547</v>
      </c>
      <c r="G13" s="1093"/>
      <c r="H13" s="1093" t="s">
        <v>1548</v>
      </c>
      <c r="I13" s="1093"/>
      <c r="J13" s="1080" t="s">
        <v>1549</v>
      </c>
      <c r="K13" s="1082"/>
      <c r="L13" s="1093" t="s">
        <v>99</v>
      </c>
      <c r="M13" s="1093"/>
      <c r="N13" s="1093" t="s">
        <v>100</v>
      </c>
      <c r="O13" s="1093"/>
      <c r="P13" s="1092" t="s">
        <v>101</v>
      </c>
      <c r="Q13" s="1093"/>
      <c r="R13" s="1092" t="s">
        <v>1550</v>
      </c>
      <c r="S13" s="1093"/>
      <c r="T13" s="1092" t="s">
        <v>1551</v>
      </c>
      <c r="U13" s="1093"/>
    </row>
    <row r="14" spans="1:142" ht="27" customHeight="1">
      <c r="B14" s="1098"/>
      <c r="C14" s="1098"/>
      <c r="D14" s="658" t="s">
        <v>1552</v>
      </c>
      <c r="E14" s="658" t="s">
        <v>1553</v>
      </c>
      <c r="F14" s="658" t="s">
        <v>1552</v>
      </c>
      <c r="G14" s="658" t="s">
        <v>1553</v>
      </c>
      <c r="H14" s="658" t="s">
        <v>1552</v>
      </c>
      <c r="I14" s="658" t="s">
        <v>1553</v>
      </c>
      <c r="J14" s="658" t="s">
        <v>1552</v>
      </c>
      <c r="K14" s="658" t="s">
        <v>1553</v>
      </c>
      <c r="L14" s="658" t="s">
        <v>1552</v>
      </c>
      <c r="M14" s="658" t="s">
        <v>1553</v>
      </c>
      <c r="N14" s="658" t="s">
        <v>1552</v>
      </c>
      <c r="O14" s="658" t="s">
        <v>1553</v>
      </c>
      <c r="P14" s="658" t="s">
        <v>1552</v>
      </c>
      <c r="Q14" s="658" t="s">
        <v>1553</v>
      </c>
      <c r="R14" s="658" t="s">
        <v>1552</v>
      </c>
      <c r="S14" s="658" t="s">
        <v>1553</v>
      </c>
      <c r="T14" s="658" t="s">
        <v>1552</v>
      </c>
      <c r="U14" s="658" t="s">
        <v>1553</v>
      </c>
    </row>
    <row r="15" spans="1:142" ht="27" customHeight="1">
      <c r="B15" s="685" t="s">
        <v>1119</v>
      </c>
      <c r="C15" s="122"/>
      <c r="D15" s="193"/>
      <c r="E15" s="193"/>
      <c r="F15" s="193"/>
      <c r="G15" s="193"/>
      <c r="H15" s="193"/>
      <c r="I15" s="193"/>
      <c r="J15" s="193"/>
      <c r="K15" s="193"/>
      <c r="L15" s="193"/>
      <c r="M15" s="193"/>
      <c r="N15" s="193"/>
      <c r="O15" s="193"/>
      <c r="P15" s="193"/>
      <c r="Q15" s="193"/>
      <c r="R15" s="193"/>
      <c r="S15" s="193"/>
      <c r="T15" s="193"/>
      <c r="U15" s="193"/>
    </row>
    <row r="16" spans="1:142" ht="27" customHeight="1">
      <c r="B16" s="686" t="s">
        <v>1583</v>
      </c>
      <c r="C16" s="122" t="s">
        <v>1584</v>
      </c>
      <c r="D16" s="199">
        <f>'B.G.R.4 Motor'!D15</f>
        <v>0</v>
      </c>
      <c r="E16" s="199">
        <f>'B.G.R.4 Motor'!E15</f>
        <v>0</v>
      </c>
      <c r="F16" s="199">
        <f>'B.G.R.4 Motor'!F15</f>
        <v>0</v>
      </c>
      <c r="G16" s="199">
        <f>'B.G.R.4 Motor'!G15</f>
        <v>0</v>
      </c>
      <c r="H16" s="199">
        <f>'B.G.R.4 Motor'!H15</f>
        <v>0</v>
      </c>
      <c r="I16" s="199">
        <f>'B.G.R.4 Motor'!I15</f>
        <v>0</v>
      </c>
      <c r="J16" s="199">
        <f>'B.G.R.4 Motor'!J15</f>
        <v>0</v>
      </c>
      <c r="K16" s="199">
        <f>'B.G.R.4 Motor'!K15</f>
        <v>0</v>
      </c>
      <c r="L16" s="199">
        <f>'B.G.R.4 Motor'!L15</f>
        <v>0</v>
      </c>
      <c r="M16" s="199">
        <f>'B.G.R.4 Motor'!M15</f>
        <v>0</v>
      </c>
      <c r="N16" s="199">
        <f>'B.G.R.4 Motor'!N15</f>
        <v>0</v>
      </c>
      <c r="O16" s="199">
        <f>'B.G.R.4 Motor'!O15</f>
        <v>0</v>
      </c>
      <c r="P16" s="199">
        <f>'B.G.R.4 Motor'!P15</f>
        <v>0</v>
      </c>
      <c r="Q16" s="199">
        <f>'B.G.R.4 Motor'!Q15</f>
        <v>0</v>
      </c>
      <c r="R16" s="199">
        <f>'B.G.R.4 Motor'!R15</f>
        <v>0</v>
      </c>
      <c r="S16" s="199">
        <f>'B.G.R.4 Motor'!S15</f>
        <v>0</v>
      </c>
      <c r="T16" s="199">
        <f>'B.G.R.4 Motor'!T15</f>
        <v>0</v>
      </c>
      <c r="U16" s="199">
        <f>'B.G.R.4 Motor'!U15</f>
        <v>0</v>
      </c>
    </row>
    <row r="17" spans="2:21" ht="27" customHeight="1">
      <c r="B17" s="686" t="s">
        <v>1585</v>
      </c>
      <c r="C17" s="122" t="s">
        <v>1096</v>
      </c>
      <c r="D17" s="189"/>
      <c r="E17" s="189"/>
      <c r="F17" s="189"/>
      <c r="G17" s="189"/>
      <c r="H17" s="189"/>
      <c r="I17" s="189"/>
      <c r="J17" s="189"/>
      <c r="K17" s="189"/>
      <c r="L17" s="189"/>
      <c r="M17" s="189"/>
      <c r="N17" s="189"/>
      <c r="O17" s="189"/>
      <c r="P17" s="189"/>
      <c r="Q17" s="189"/>
      <c r="R17" s="189"/>
      <c r="S17" s="189"/>
      <c r="T17" s="189"/>
      <c r="U17" s="189"/>
    </row>
    <row r="18" spans="2:21" ht="27" customHeight="1">
      <c r="B18" s="686" t="s">
        <v>1586</v>
      </c>
      <c r="C18" s="122" t="s">
        <v>1097</v>
      </c>
      <c r="D18" s="200" t="str">
        <f t="shared" ref="D18:U18" si="0">IFERROR((D16-D17)/D17,"")</f>
        <v/>
      </c>
      <c r="E18" s="200" t="str">
        <f t="shared" si="0"/>
        <v/>
      </c>
      <c r="F18" s="200" t="str">
        <f t="shared" si="0"/>
        <v/>
      </c>
      <c r="G18" s="200" t="str">
        <f t="shared" si="0"/>
        <v/>
      </c>
      <c r="H18" s="200" t="str">
        <f t="shared" si="0"/>
        <v/>
      </c>
      <c r="I18" s="200" t="str">
        <f t="shared" si="0"/>
        <v/>
      </c>
      <c r="J18" s="200" t="str">
        <f t="shared" si="0"/>
        <v/>
      </c>
      <c r="K18" s="200" t="str">
        <f t="shared" si="0"/>
        <v/>
      </c>
      <c r="L18" s="200" t="str">
        <f t="shared" si="0"/>
        <v/>
      </c>
      <c r="M18" s="200" t="str">
        <f t="shared" si="0"/>
        <v/>
      </c>
      <c r="N18" s="200" t="str">
        <f t="shared" si="0"/>
        <v/>
      </c>
      <c r="O18" s="200" t="str">
        <f t="shared" si="0"/>
        <v/>
      </c>
      <c r="P18" s="200" t="str">
        <f t="shared" si="0"/>
        <v/>
      </c>
      <c r="Q18" s="200" t="str">
        <f t="shared" si="0"/>
        <v/>
      </c>
      <c r="R18" s="200" t="str">
        <f t="shared" si="0"/>
        <v/>
      </c>
      <c r="S18" s="200" t="str">
        <f t="shared" si="0"/>
        <v/>
      </c>
      <c r="T18" s="200" t="str">
        <f t="shared" si="0"/>
        <v/>
      </c>
      <c r="U18" s="200" t="str">
        <f t="shared" si="0"/>
        <v/>
      </c>
    </row>
    <row r="19" spans="2:21" ht="27" customHeight="1">
      <c r="B19" s="685" t="s">
        <v>1587</v>
      </c>
      <c r="C19" s="122"/>
      <c r="D19" s="193"/>
      <c r="E19" s="193"/>
      <c r="F19" s="193"/>
      <c r="G19" s="193"/>
      <c r="H19" s="193"/>
      <c r="I19" s="193"/>
      <c r="J19" s="193"/>
      <c r="K19" s="193"/>
      <c r="L19" s="193"/>
      <c r="M19" s="193"/>
      <c r="N19" s="193"/>
      <c r="O19" s="193"/>
      <c r="P19" s="193"/>
      <c r="Q19" s="193"/>
      <c r="R19" s="193"/>
      <c r="S19" s="193"/>
      <c r="T19" s="193"/>
      <c r="U19" s="193"/>
    </row>
    <row r="20" spans="2:21" ht="27" customHeight="1">
      <c r="B20" s="686" t="s">
        <v>1583</v>
      </c>
      <c r="C20" s="122" t="s">
        <v>1098</v>
      </c>
      <c r="D20" s="189"/>
      <c r="E20" s="189"/>
      <c r="F20" s="189"/>
      <c r="G20" s="189"/>
      <c r="H20" s="189"/>
      <c r="I20" s="189"/>
      <c r="J20" s="189"/>
      <c r="K20" s="189"/>
      <c r="L20" s="189"/>
      <c r="M20" s="189"/>
      <c r="N20" s="189"/>
      <c r="O20" s="189"/>
      <c r="P20" s="189"/>
      <c r="Q20" s="189"/>
      <c r="R20" s="189"/>
      <c r="S20" s="189"/>
      <c r="T20" s="189"/>
      <c r="U20" s="189"/>
    </row>
    <row r="21" spans="2:21" ht="27" customHeight="1">
      <c r="B21" s="686" t="s">
        <v>1585</v>
      </c>
      <c r="C21" s="122" t="s">
        <v>1099</v>
      </c>
      <c r="D21" s="189"/>
      <c r="E21" s="189"/>
      <c r="F21" s="189"/>
      <c r="G21" s="189"/>
      <c r="H21" s="189"/>
      <c r="I21" s="189"/>
      <c r="J21" s="189"/>
      <c r="K21" s="189"/>
      <c r="L21" s="189"/>
      <c r="M21" s="189"/>
      <c r="N21" s="189"/>
      <c r="O21" s="189"/>
      <c r="P21" s="189"/>
      <c r="Q21" s="189"/>
      <c r="R21" s="189"/>
      <c r="S21" s="189"/>
      <c r="T21" s="189"/>
      <c r="U21" s="189"/>
    </row>
    <row r="22" spans="2:21" ht="27" customHeight="1">
      <c r="B22" s="687" t="s">
        <v>1588</v>
      </c>
      <c r="C22" s="122"/>
      <c r="D22" s="193"/>
      <c r="E22" s="193"/>
      <c r="F22" s="193"/>
      <c r="G22" s="193"/>
      <c r="H22" s="193"/>
      <c r="I22" s="193"/>
      <c r="J22" s="193"/>
      <c r="K22" s="193"/>
      <c r="L22" s="193"/>
      <c r="M22" s="193"/>
      <c r="N22" s="193"/>
      <c r="O22" s="193"/>
      <c r="P22" s="193"/>
      <c r="Q22" s="193"/>
      <c r="R22" s="193"/>
      <c r="S22" s="193"/>
      <c r="T22" s="193"/>
      <c r="U22" s="193"/>
    </row>
    <row r="23" spans="2:21" ht="27" customHeight="1">
      <c r="B23" s="686" t="s">
        <v>1583</v>
      </c>
      <c r="C23" s="122" t="s">
        <v>1100</v>
      </c>
      <c r="D23" s="688" t="str">
        <f t="shared" ref="D23:U24" si="1">IFERROR(D16/D20,"")</f>
        <v/>
      </c>
      <c r="E23" s="688" t="str">
        <f t="shared" si="1"/>
        <v/>
      </c>
      <c r="F23" s="688" t="str">
        <f t="shared" si="1"/>
        <v/>
      </c>
      <c r="G23" s="688" t="str">
        <f t="shared" si="1"/>
        <v/>
      </c>
      <c r="H23" s="688" t="str">
        <f t="shared" si="1"/>
        <v/>
      </c>
      <c r="I23" s="688" t="str">
        <f t="shared" si="1"/>
        <v/>
      </c>
      <c r="J23" s="688" t="str">
        <f t="shared" si="1"/>
        <v/>
      </c>
      <c r="K23" s="688" t="str">
        <f t="shared" si="1"/>
        <v/>
      </c>
      <c r="L23" s="688" t="str">
        <f t="shared" si="1"/>
        <v/>
      </c>
      <c r="M23" s="688" t="str">
        <f t="shared" si="1"/>
        <v/>
      </c>
      <c r="N23" s="688" t="str">
        <f t="shared" si="1"/>
        <v/>
      </c>
      <c r="O23" s="688" t="str">
        <f t="shared" si="1"/>
        <v/>
      </c>
      <c r="P23" s="688" t="str">
        <f t="shared" si="1"/>
        <v/>
      </c>
      <c r="Q23" s="688" t="str">
        <f t="shared" si="1"/>
        <v/>
      </c>
      <c r="R23" s="688" t="str">
        <f t="shared" si="1"/>
        <v/>
      </c>
      <c r="S23" s="688" t="str">
        <f t="shared" si="1"/>
        <v/>
      </c>
      <c r="T23" s="688" t="str">
        <f t="shared" si="1"/>
        <v/>
      </c>
      <c r="U23" s="688" t="str">
        <f t="shared" si="1"/>
        <v/>
      </c>
    </row>
    <row r="24" spans="2:21" ht="27" customHeight="1">
      <c r="B24" s="686" t="s">
        <v>1585</v>
      </c>
      <c r="C24" s="122" t="s">
        <v>1101</v>
      </c>
      <c r="D24" s="688" t="str">
        <f t="shared" si="1"/>
        <v/>
      </c>
      <c r="E24" s="688" t="str">
        <f t="shared" si="1"/>
        <v/>
      </c>
      <c r="F24" s="688" t="str">
        <f t="shared" si="1"/>
        <v/>
      </c>
      <c r="G24" s="688" t="str">
        <f t="shared" si="1"/>
        <v/>
      </c>
      <c r="H24" s="688" t="str">
        <f t="shared" si="1"/>
        <v/>
      </c>
      <c r="I24" s="688" t="str">
        <f t="shared" si="1"/>
        <v/>
      </c>
      <c r="J24" s="688" t="str">
        <f t="shared" si="1"/>
        <v/>
      </c>
      <c r="K24" s="688" t="str">
        <f t="shared" si="1"/>
        <v/>
      </c>
      <c r="L24" s="688" t="str">
        <f t="shared" si="1"/>
        <v/>
      </c>
      <c r="M24" s="688" t="str">
        <f t="shared" si="1"/>
        <v/>
      </c>
      <c r="N24" s="688" t="str">
        <f t="shared" si="1"/>
        <v/>
      </c>
      <c r="O24" s="688" t="str">
        <f t="shared" si="1"/>
        <v/>
      </c>
      <c r="P24" s="688" t="str">
        <f t="shared" si="1"/>
        <v/>
      </c>
      <c r="Q24" s="688" t="str">
        <f t="shared" si="1"/>
        <v/>
      </c>
      <c r="R24" s="688" t="str">
        <f t="shared" si="1"/>
        <v/>
      </c>
      <c r="S24" s="688" t="str">
        <f t="shared" si="1"/>
        <v/>
      </c>
      <c r="T24" s="688" t="str">
        <f t="shared" si="1"/>
        <v/>
      </c>
      <c r="U24" s="688" t="str">
        <f t="shared" si="1"/>
        <v/>
      </c>
    </row>
    <row r="25" spans="2:21" ht="27" customHeight="1">
      <c r="B25" s="689" t="s">
        <v>1589</v>
      </c>
      <c r="C25" s="122"/>
      <c r="D25" s="193"/>
      <c r="E25" s="193"/>
      <c r="F25" s="193"/>
      <c r="G25" s="193"/>
      <c r="H25" s="193"/>
      <c r="I25" s="193"/>
      <c r="J25" s="193"/>
      <c r="K25" s="193"/>
      <c r="L25" s="193"/>
      <c r="M25" s="193"/>
      <c r="N25" s="193"/>
      <c r="O25" s="193"/>
      <c r="P25" s="193"/>
      <c r="Q25" s="193"/>
      <c r="R25" s="193"/>
      <c r="S25" s="193"/>
      <c r="T25" s="193"/>
      <c r="U25" s="193"/>
    </row>
    <row r="26" spans="2:21" ht="27" customHeight="1">
      <c r="B26" s="686" t="s">
        <v>1583</v>
      </c>
      <c r="C26" s="122" t="s">
        <v>1102</v>
      </c>
      <c r="D26" s="189"/>
      <c r="E26" s="193"/>
      <c r="F26" s="189"/>
      <c r="G26" s="193"/>
      <c r="H26" s="189"/>
      <c r="I26" s="193"/>
      <c r="J26" s="189"/>
      <c r="K26" s="193"/>
      <c r="L26" s="189"/>
      <c r="M26" s="193"/>
      <c r="N26" s="189"/>
      <c r="O26" s="193"/>
      <c r="P26" s="189"/>
      <c r="Q26" s="193"/>
      <c r="R26" s="189"/>
      <c r="S26" s="193"/>
      <c r="T26" s="189"/>
      <c r="U26" s="193"/>
    </row>
    <row r="27" spans="2:21" ht="27" customHeight="1">
      <c r="B27" s="686" t="s">
        <v>1585</v>
      </c>
      <c r="C27" s="122" t="s">
        <v>1103</v>
      </c>
      <c r="D27" s="189"/>
      <c r="E27" s="193"/>
      <c r="F27" s="189"/>
      <c r="G27" s="193"/>
      <c r="H27" s="189"/>
      <c r="I27" s="193"/>
      <c r="J27" s="189"/>
      <c r="K27" s="193"/>
      <c r="L27" s="189"/>
      <c r="M27" s="193"/>
      <c r="N27" s="189"/>
      <c r="O27" s="193"/>
      <c r="P27" s="189"/>
      <c r="Q27" s="193"/>
      <c r="R27" s="189"/>
      <c r="S27" s="193"/>
      <c r="T27" s="189"/>
      <c r="U27" s="193"/>
    </row>
    <row r="28" spans="2:21" ht="27" customHeight="1">
      <c r="B28" s="687" t="s">
        <v>1590</v>
      </c>
      <c r="C28" s="122"/>
      <c r="D28" s="193"/>
      <c r="E28" s="193"/>
      <c r="F28" s="193"/>
      <c r="G28" s="193"/>
      <c r="H28" s="193"/>
      <c r="I28" s="193"/>
      <c r="J28" s="193"/>
      <c r="K28" s="193"/>
      <c r="L28" s="193"/>
      <c r="M28" s="193"/>
      <c r="N28" s="193"/>
      <c r="O28" s="193"/>
      <c r="P28" s="193"/>
      <c r="Q28" s="193"/>
      <c r="R28" s="193"/>
      <c r="S28" s="193"/>
      <c r="T28" s="193"/>
      <c r="U28" s="193"/>
    </row>
    <row r="29" spans="2:21" ht="27" customHeight="1">
      <c r="B29" s="686" t="s">
        <v>1583</v>
      </c>
      <c r="C29" s="122" t="s">
        <v>1104</v>
      </c>
      <c r="D29" s="200" t="str">
        <f>IFERROR(D16/D26,"")</f>
        <v/>
      </c>
      <c r="E29" s="193"/>
      <c r="F29" s="200" t="str">
        <f>IFERROR(F16/F26,"")</f>
        <v/>
      </c>
      <c r="G29" s="193"/>
      <c r="H29" s="200" t="str">
        <f>IFERROR(H16/H26,"")</f>
        <v/>
      </c>
      <c r="I29" s="193"/>
      <c r="J29" s="200" t="str">
        <f>IFERROR(J16/J26,"")</f>
        <v/>
      </c>
      <c r="K29" s="193"/>
      <c r="L29" s="200" t="str">
        <f>IFERROR(L16/L26,"")</f>
        <v/>
      </c>
      <c r="M29" s="193"/>
      <c r="N29" s="200" t="str">
        <f>IFERROR(N16/N26,"")</f>
        <v/>
      </c>
      <c r="O29" s="193"/>
      <c r="P29" s="200" t="str">
        <f>IFERROR(P16/P26,"")</f>
        <v/>
      </c>
      <c r="Q29" s="193"/>
      <c r="R29" s="200" t="str">
        <f>IFERROR(R16/R26,"")</f>
        <v/>
      </c>
      <c r="S29" s="193"/>
      <c r="T29" s="200" t="str">
        <f>IFERROR(T16/T26,"")</f>
        <v/>
      </c>
      <c r="U29" s="193"/>
    </row>
    <row r="30" spans="2:21" ht="27" customHeight="1">
      <c r="B30" s="686" t="s">
        <v>1585</v>
      </c>
      <c r="C30" s="122" t="s">
        <v>1105</v>
      </c>
      <c r="D30" s="200" t="str">
        <f>IFERROR(D17/D27,"")</f>
        <v/>
      </c>
      <c r="E30" s="193"/>
      <c r="F30" s="200" t="str">
        <f>IFERROR(F17/F27,"")</f>
        <v/>
      </c>
      <c r="G30" s="193"/>
      <c r="H30" s="200" t="str">
        <f>IFERROR(H17/H27,"")</f>
        <v/>
      </c>
      <c r="I30" s="193"/>
      <c r="J30" s="200" t="str">
        <f>IFERROR(J17/J27,"")</f>
        <v/>
      </c>
      <c r="K30" s="193"/>
      <c r="L30" s="200" t="str">
        <f>IFERROR(L17/L27,"")</f>
        <v/>
      </c>
      <c r="M30" s="193"/>
      <c r="N30" s="200" t="str">
        <f>IFERROR(N17/N27,"")</f>
        <v/>
      </c>
      <c r="O30" s="193"/>
      <c r="P30" s="200" t="str">
        <f>IFERROR(P17/P27,"")</f>
        <v/>
      </c>
      <c r="Q30" s="193"/>
      <c r="R30" s="200" t="str">
        <f>IFERROR(R17/R27,"")</f>
        <v/>
      </c>
      <c r="S30" s="193"/>
      <c r="T30" s="200" t="str">
        <f>IFERROR(T17/T27,"")</f>
        <v/>
      </c>
      <c r="U30" s="193"/>
    </row>
    <row r="31" spans="2:21" ht="14.65" customHeight="1"/>
    <row r="32" spans="2:21" ht="14.65" customHeight="1">
      <c r="B32" s="1126" t="s">
        <v>1591</v>
      </c>
      <c r="C32" s="1127"/>
      <c r="D32" s="1127"/>
      <c r="E32" s="1127"/>
      <c r="F32" s="1127"/>
      <c r="G32" s="1127"/>
      <c r="H32" s="1127"/>
      <c r="I32" s="1127"/>
      <c r="J32" s="1127"/>
      <c r="K32" s="1127"/>
      <c r="L32" s="1127"/>
      <c r="M32" s="1127"/>
      <c r="N32" s="1127"/>
      <c r="O32" s="1127"/>
      <c r="P32" s="1127"/>
      <c r="Q32" s="1127"/>
    </row>
    <row r="33" spans="2:17" ht="14.65" customHeight="1">
      <c r="B33" s="690"/>
      <c r="C33" s="691"/>
      <c r="D33" s="692"/>
      <c r="E33" s="693"/>
      <c r="F33" s="693"/>
      <c r="G33" s="693"/>
      <c r="H33" s="693"/>
      <c r="I33" s="693"/>
      <c r="J33" s="693"/>
      <c r="K33" s="693"/>
      <c r="L33" s="693"/>
      <c r="M33" s="693"/>
      <c r="N33" s="693"/>
      <c r="O33" s="693"/>
      <c r="P33" s="693"/>
      <c r="Q33" s="693"/>
    </row>
    <row r="34" spans="2:17" ht="14.65" customHeight="1">
      <c r="B34" s="694" t="s">
        <v>1592</v>
      </c>
      <c r="C34" s="691"/>
      <c r="D34" s="692"/>
      <c r="E34" s="693"/>
      <c r="F34" s="693"/>
      <c r="G34" s="693"/>
      <c r="H34" s="693"/>
      <c r="I34" s="693"/>
      <c r="J34" s="693"/>
      <c r="K34" s="693"/>
      <c r="L34" s="693"/>
      <c r="M34" s="693"/>
      <c r="O34" s="693"/>
      <c r="P34" s="693"/>
      <c r="Q34" s="693"/>
    </row>
    <row r="35" spans="2:17" ht="14.65" customHeight="1">
      <c r="B35" s="694"/>
      <c r="C35" s="691"/>
      <c r="D35" s="692"/>
      <c r="E35" s="693"/>
      <c r="F35" s="693"/>
      <c r="G35" s="693"/>
      <c r="H35" s="693"/>
      <c r="I35" s="693"/>
      <c r="J35" s="693"/>
      <c r="K35" s="693"/>
      <c r="L35" s="693"/>
      <c r="M35" s="693"/>
      <c r="O35" s="693"/>
      <c r="P35" s="693"/>
      <c r="Q35" s="693"/>
    </row>
    <row r="36" spans="2:17" ht="14.65" customHeight="1">
      <c r="B36" s="1128" t="s">
        <v>1593</v>
      </c>
      <c r="C36" s="1128"/>
      <c r="D36" s="1128"/>
      <c r="E36" s="1128"/>
      <c r="F36" s="1128"/>
      <c r="G36" s="1128"/>
      <c r="H36" s="1128"/>
      <c r="I36" s="1128"/>
      <c r="J36" s="1128"/>
      <c r="K36" s="1128"/>
      <c r="L36" s="1128"/>
      <c r="M36" s="1128"/>
      <c r="P36" s="693"/>
      <c r="Q36" s="693"/>
    </row>
    <row r="37" spans="2:17" ht="14.65" customHeight="1">
      <c r="B37" s="695" t="s">
        <v>1594</v>
      </c>
      <c r="C37" s="122" t="s">
        <v>1106</v>
      </c>
      <c r="D37" s="1129"/>
      <c r="E37" s="1130"/>
      <c r="F37" s="1131"/>
      <c r="G37" s="1131"/>
      <c r="H37" s="1131"/>
      <c r="I37" s="1131"/>
      <c r="J37" s="1131"/>
      <c r="K37" s="1131"/>
      <c r="L37" s="1131"/>
      <c r="M37" s="1131"/>
      <c r="P37" s="696"/>
      <c r="Q37" s="696"/>
    </row>
    <row r="38" spans="2:17" ht="14.65" customHeight="1">
      <c r="B38" s="697" t="s">
        <v>1595</v>
      </c>
      <c r="C38" s="122" t="s">
        <v>1107</v>
      </c>
      <c r="D38" s="1125"/>
      <c r="E38" s="1125"/>
      <c r="F38" s="1125"/>
      <c r="G38" s="1125"/>
      <c r="H38" s="1125"/>
      <c r="I38" s="1125"/>
      <c r="J38" s="1125"/>
      <c r="K38" s="1125"/>
      <c r="L38" s="1125"/>
      <c r="M38" s="1125"/>
      <c r="P38" s="693"/>
      <c r="Q38" s="693"/>
    </row>
    <row r="39" spans="2:17" ht="14.65" customHeight="1">
      <c r="B39" s="697" t="s">
        <v>1596</v>
      </c>
      <c r="C39" s="122" t="s">
        <v>1110</v>
      </c>
      <c r="D39" s="1125"/>
      <c r="E39" s="1125"/>
      <c r="F39" s="1125"/>
      <c r="G39" s="1125"/>
      <c r="H39" s="1125"/>
      <c r="I39" s="1125"/>
      <c r="J39" s="1125"/>
      <c r="K39" s="1125"/>
      <c r="L39" s="1125"/>
      <c r="M39" s="1125"/>
      <c r="P39" s="693"/>
      <c r="Q39" s="693"/>
    </row>
    <row r="40" spans="2:17" ht="14.65" customHeight="1">
      <c r="B40" s="697" t="s">
        <v>1587</v>
      </c>
      <c r="C40" s="122" t="s">
        <v>1124</v>
      </c>
      <c r="D40" s="1125"/>
      <c r="E40" s="1125"/>
      <c r="F40" s="1125"/>
      <c r="G40" s="1125"/>
      <c r="H40" s="1125"/>
      <c r="I40" s="1125"/>
      <c r="J40" s="1125"/>
      <c r="K40" s="1125"/>
      <c r="L40" s="1125"/>
      <c r="M40" s="1125"/>
      <c r="P40" s="693"/>
      <c r="Q40" s="693"/>
    </row>
    <row r="41" spans="2:17" ht="14.65" customHeight="1">
      <c r="B41" s="694"/>
      <c r="C41" s="691"/>
      <c r="D41" s="698"/>
      <c r="E41" s="698"/>
      <c r="F41" s="698"/>
      <c r="G41" s="698"/>
      <c r="H41" s="698"/>
      <c r="I41" s="698"/>
      <c r="J41" s="698"/>
      <c r="K41" s="698"/>
      <c r="L41" s="698"/>
      <c r="M41" s="698"/>
      <c r="P41" s="693"/>
      <c r="Q41" s="693"/>
    </row>
    <row r="42" spans="2:17" ht="14.65" customHeight="1">
      <c r="B42" s="699" t="s">
        <v>1597</v>
      </c>
      <c r="C42" s="700"/>
      <c r="D42" s="700"/>
      <c r="E42" s="701"/>
      <c r="F42" s="702"/>
      <c r="G42" s="702"/>
      <c r="H42" s="702"/>
      <c r="I42" s="702"/>
      <c r="J42" s="702"/>
      <c r="K42" s="702"/>
      <c r="L42" s="702"/>
      <c r="M42" s="702"/>
      <c r="P42" s="703"/>
      <c r="Q42" s="703"/>
    </row>
    <row r="43" spans="2:17" ht="14.65" customHeight="1">
      <c r="B43" s="700"/>
      <c r="C43" s="700"/>
      <c r="D43" s="700"/>
      <c r="E43" s="701"/>
      <c r="F43" s="702"/>
      <c r="G43" s="702"/>
      <c r="H43" s="702"/>
      <c r="I43" s="702"/>
      <c r="J43" s="702"/>
      <c r="K43" s="702"/>
      <c r="L43" s="702"/>
      <c r="M43" s="702"/>
      <c r="P43" s="703"/>
      <c r="Q43" s="703"/>
    </row>
    <row r="44" spans="2:17" ht="14.65" customHeight="1">
      <c r="B44" s="1122" t="s">
        <v>1598</v>
      </c>
      <c r="C44" s="1122"/>
      <c r="D44" s="1122"/>
      <c r="E44" s="1122"/>
      <c r="F44" s="1122"/>
      <c r="G44" s="1122"/>
      <c r="H44" s="704"/>
      <c r="I44" s="704"/>
      <c r="J44" s="704"/>
      <c r="K44" s="704"/>
      <c r="L44" s="704"/>
      <c r="M44" s="704"/>
      <c r="N44" s="1115"/>
      <c r="O44" s="1115"/>
      <c r="P44" s="705"/>
      <c r="Q44" s="705"/>
    </row>
    <row r="45" spans="2:17" ht="12.4" customHeight="1">
      <c r="B45" s="1116"/>
      <c r="C45" s="1117"/>
      <c r="D45" s="1117"/>
      <c r="E45" s="1117"/>
      <c r="F45" s="1117"/>
      <c r="G45" s="1117"/>
      <c r="H45" s="1117"/>
      <c r="I45" s="1117"/>
      <c r="J45" s="1117"/>
      <c r="K45" s="1117"/>
      <c r="L45" s="1117"/>
      <c r="M45" s="1118"/>
      <c r="O45" s="705"/>
      <c r="P45" s="705"/>
      <c r="Q45" s="705"/>
    </row>
    <row r="46" spans="2:17" ht="14.65" customHeight="1">
      <c r="B46" s="704"/>
      <c r="C46" s="700"/>
      <c r="D46" s="700"/>
      <c r="E46" s="701"/>
      <c r="F46" s="704"/>
      <c r="G46" s="704"/>
      <c r="H46" s="704"/>
      <c r="I46" s="704"/>
      <c r="J46" s="704"/>
      <c r="K46" s="704"/>
      <c r="L46" s="704"/>
      <c r="M46" s="704"/>
      <c r="O46" s="705"/>
      <c r="P46" s="705"/>
      <c r="Q46" s="705"/>
    </row>
    <row r="47" spans="2:17" ht="14.65" customHeight="1">
      <c r="B47" s="1119" t="s">
        <v>1599</v>
      </c>
      <c r="C47" s="1119"/>
      <c r="D47" s="1119"/>
      <c r="E47" s="1119"/>
      <c r="F47" s="1119"/>
      <c r="G47" s="1119"/>
      <c r="H47" s="1119"/>
      <c r="I47" s="1119"/>
      <c r="J47" s="1119"/>
      <c r="K47" s="1119"/>
      <c r="L47" s="1119"/>
      <c r="M47" s="1119"/>
      <c r="N47" s="706"/>
      <c r="O47" s="706"/>
      <c r="P47" s="705"/>
      <c r="Q47" s="705"/>
    </row>
    <row r="48" spans="2:17" ht="14.65" customHeight="1">
      <c r="B48" s="1116"/>
      <c r="C48" s="1120"/>
      <c r="D48" s="1120"/>
      <c r="E48" s="1120"/>
      <c r="F48" s="1120"/>
      <c r="G48" s="1120"/>
      <c r="H48" s="1120"/>
      <c r="I48" s="1120"/>
      <c r="J48" s="1120"/>
      <c r="K48" s="1120"/>
      <c r="L48" s="1120"/>
      <c r="M48" s="1121"/>
      <c r="O48" s="705"/>
      <c r="P48" s="705"/>
      <c r="Q48" s="705"/>
    </row>
    <row r="49" spans="2:17" ht="14.65" customHeight="1">
      <c r="B49" s="707"/>
      <c r="C49" s="708"/>
      <c r="D49" s="709"/>
      <c r="E49" s="709"/>
      <c r="F49" s="709"/>
      <c r="G49" s="709"/>
      <c r="H49" s="709"/>
      <c r="I49" s="709"/>
      <c r="J49" s="709"/>
      <c r="K49" s="709"/>
      <c r="L49" s="709"/>
      <c r="M49" s="709"/>
      <c r="O49" s="705"/>
      <c r="P49" s="705"/>
      <c r="Q49" s="705"/>
    </row>
    <row r="50" spans="2:17" ht="14.65" customHeight="1">
      <c r="B50" s="1122" t="s">
        <v>1600</v>
      </c>
      <c r="C50" s="1122"/>
      <c r="D50" s="1122"/>
      <c r="E50" s="1122"/>
      <c r="F50" s="1122"/>
      <c r="G50" s="1122"/>
      <c r="H50" s="1122"/>
      <c r="I50" s="1122"/>
      <c r="J50" s="1122"/>
      <c r="K50" s="1122"/>
      <c r="L50" s="1122"/>
      <c r="M50" s="1122"/>
      <c r="O50" s="705"/>
      <c r="P50" s="705"/>
      <c r="Q50" s="705"/>
    </row>
    <row r="51" spans="2:17" ht="14.65" customHeight="1">
      <c r="B51" s="1123" t="s">
        <v>1601</v>
      </c>
      <c r="C51" s="1124"/>
      <c r="D51" s="201"/>
      <c r="E51" s="1123" t="s">
        <v>1602</v>
      </c>
      <c r="F51" s="1124"/>
      <c r="G51" s="1124"/>
      <c r="H51" s="710"/>
      <c r="I51" s="710"/>
      <c r="J51" s="710"/>
      <c r="K51" s="710"/>
      <c r="L51" s="710"/>
      <c r="M51" s="711"/>
      <c r="O51" s="705"/>
      <c r="P51" s="705"/>
      <c r="Q51" s="705"/>
    </row>
    <row r="52" spans="2:17" ht="45" customHeight="1">
      <c r="B52" s="1112"/>
      <c r="C52" s="1113"/>
      <c r="D52" s="1113"/>
      <c r="E52" s="1113"/>
      <c r="F52" s="1113"/>
      <c r="G52" s="1113"/>
      <c r="H52" s="1113"/>
      <c r="I52" s="1113"/>
      <c r="J52" s="1113"/>
      <c r="K52" s="1113"/>
      <c r="L52" s="1113"/>
      <c r="M52" s="1114"/>
      <c r="N52" s="705"/>
      <c r="O52" s="705"/>
      <c r="P52" s="705"/>
      <c r="Q52" s="705"/>
    </row>
    <row r="53" spans="2:17" ht="14.65" customHeight="1">
      <c r="N53" s="705"/>
      <c r="O53" s="705"/>
      <c r="P53" s="705"/>
      <c r="Q53" s="705"/>
    </row>
    <row r="54" spans="2:17" ht="14.65" customHeight="1"/>
    <row r="55" spans="2:17" ht="14.65" customHeight="1">
      <c r="B55" s="93" t="s">
        <v>1603</v>
      </c>
    </row>
    <row r="56" spans="2:17" ht="14.65" customHeight="1">
      <c r="B56" s="636"/>
      <c r="C56" s="672" t="s">
        <v>1604</v>
      </c>
      <c r="D56" s="672" t="s">
        <v>1605</v>
      </c>
    </row>
    <row r="57" spans="2:17" ht="14.65" customHeight="1">
      <c r="B57" s="653" t="s">
        <v>1583</v>
      </c>
      <c r="C57" s="136" t="str">
        <f>IF(COUNTIFS(D16:U16,"&gt;0",D20:U20,"",D14:U14,"Comprehensive")+COUNTIFS(D16:U16,"&gt;0",D20:U20,0,D14:U14,"Comprehensive")+COUNTIFS(D16:U16,"&gt;0",D26:U26,"",D14:U14,"Comprehensive")+COUNTIFS(D16:U16,"&gt;0",D26:U26,0,D14:U14,"Comprehensive")&gt;=C59,"Commentary Required","OK")</f>
        <v>OK</v>
      </c>
      <c r="D57" s="136" t="str">
        <f>IF(COUNTIFS(D16:U16,"&gt;0",D20:U20,"",D14:U14,"Third Party")+COUNTIFS(D16:U16,"&gt;0",D20:U20,0,D14:U14,"Third Party")&gt;=D59,"Commentary Required","OK")</f>
        <v>OK</v>
      </c>
    </row>
    <row r="58" spans="2:17" ht="14.65" customHeight="1">
      <c r="B58" s="653" t="s">
        <v>1585</v>
      </c>
      <c r="C58" s="136" t="str">
        <f>IF(COUNTIFS(D17:U17,"&gt;0",D21:U21,"",D14:U14,"Comprehensive")+COUNTIFS(D17:U17,"&gt;0",D21:U21,0,D14:U14,"Comprehensive")+COUNTIFS(D17:U17,"&gt;0",D27:U27,"",D14:U14,"Comprehensive")+COUNTIFS(D17:U17,"&gt;0",D27:U27,0,D14:U14,"Comprehensive")&gt;=C59,"Commentary Required","OK")</f>
        <v>OK</v>
      </c>
      <c r="D58" s="136" t="str">
        <f>IF(COUNTIFS(D17:U17,"&gt;0",D21:U21,"",D14:U14,"Third Party")+COUNTIFS(D17:U17,"&gt;0",D21:U21,0,D14:U14,"Third Party")&gt;=D59,"Commentary Required","OK")</f>
        <v>OK</v>
      </c>
    </row>
    <row r="59" spans="2:17" ht="14.65" customHeight="1">
      <c r="B59" s="1" t="s">
        <v>383</v>
      </c>
      <c r="C59" s="136">
        <v>1</v>
      </c>
      <c r="D59" s="136">
        <v>1</v>
      </c>
    </row>
    <row r="60" spans="2:17" ht="14.65" customHeight="1">
      <c r="B60" s="636" t="s">
        <v>384</v>
      </c>
      <c r="C60" s="651"/>
      <c r="D60" s="651"/>
    </row>
  </sheetData>
  <sheetProtection insertHyperlinks="0"/>
  <mergeCells count="44">
    <mergeCell ref="C6:D6"/>
    <mergeCell ref="C7:D7"/>
    <mergeCell ref="B12:C12"/>
    <mergeCell ref="B13:C14"/>
    <mergeCell ref="D13:E13"/>
    <mergeCell ref="T13:U13"/>
    <mergeCell ref="B32:Q32"/>
    <mergeCell ref="B36:M36"/>
    <mergeCell ref="D37:E37"/>
    <mergeCell ref="F37:G37"/>
    <mergeCell ref="H37:I37"/>
    <mergeCell ref="J37:K37"/>
    <mergeCell ref="L37:M37"/>
    <mergeCell ref="H13:I13"/>
    <mergeCell ref="J13:K13"/>
    <mergeCell ref="L13:M13"/>
    <mergeCell ref="N13:O13"/>
    <mergeCell ref="P13:Q13"/>
    <mergeCell ref="R13:S13"/>
    <mergeCell ref="F13:G13"/>
    <mergeCell ref="D39:E39"/>
    <mergeCell ref="F39:G39"/>
    <mergeCell ref="H39:I39"/>
    <mergeCell ref="J39:K39"/>
    <mergeCell ref="L39:M39"/>
    <mergeCell ref="D38:E38"/>
    <mergeCell ref="F38:G38"/>
    <mergeCell ref="H38:I38"/>
    <mergeCell ref="J38:K38"/>
    <mergeCell ref="L38:M38"/>
    <mergeCell ref="D40:E40"/>
    <mergeCell ref="F40:G40"/>
    <mergeCell ref="H40:I40"/>
    <mergeCell ref="J40:K40"/>
    <mergeCell ref="L40:M40"/>
    <mergeCell ref="B52:M52"/>
    <mergeCell ref="N44:O44"/>
    <mergeCell ref="B45:M45"/>
    <mergeCell ref="B47:M47"/>
    <mergeCell ref="B48:M48"/>
    <mergeCell ref="B50:M50"/>
    <mergeCell ref="B51:C51"/>
    <mergeCell ref="E51:G51"/>
    <mergeCell ref="B44:G44"/>
  </mergeCells>
  <phoneticPr fontId="46" type="noConversion"/>
  <conditionalFormatting sqref="C57:D58">
    <cfRule type="cellIs" dxfId="43" priority="1" operator="equal">
      <formula>"OK"</formula>
    </cfRule>
    <cfRule type="expression" dxfId="42" priority="2">
      <formula>OR(C57="Error",C57="ERROR")</formula>
    </cfRule>
    <cfRule type="cellIs" dxfId="41" priority="3" operator="equal">
      <formula>"Commentary Required"</formula>
    </cfRule>
  </conditionalFormatting>
  <dataValidations count="3">
    <dataValidation type="whole" allowBlank="1" showInputMessage="1" showErrorMessage="1" error="Please enter integer" sqref="D38:M40" xr:uid="{00000000-0002-0000-2200-000000000000}">
      <formula1>-999999999999999</formula1>
      <formula2>999999999999999</formula2>
    </dataValidation>
    <dataValidation type="whole" allowBlank="1" showInputMessage="1" showErrorMessage="1" sqref="C7:D7" xr:uid="{00000000-0002-0000-2200-000001000000}">
      <formula1>1900</formula1>
      <formula2>2500</formula2>
    </dataValidation>
    <dataValidation type="decimal" allowBlank="1" showInputMessage="1" showErrorMessage="1" errorTitle="Error" error="Please enter a number of +/- 11 digits" sqref="T26:T27 R26:R27 P26:P27 N26:N27 L26:L27 J26:J27 H26:H27 F26:F27 D26:D27 D20:U21 D17:U17" xr:uid="{00000000-0002-0000-2200-000002000000}">
      <formula1>-99999999999</formula1>
      <formula2>99999999999</formula2>
    </dataValidation>
  </dataValidations>
  <pageMargins left="0.7" right="0.7" top="0.75" bottom="0.75" header="0.3" footer="0.3"/>
  <pageSetup paperSize="8" scale="43" orientation="landscape" r:id="rId1"/>
  <colBreaks count="1" manualBreakCount="1">
    <brk id="22"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200-000003000000}">
          <x14:formula1>
            <xm:f>DropDownList!$E$13:$P$13</xm:f>
          </x14:formula1>
          <xm:sqref>D6</xm:sqref>
        </x14:dataValidation>
        <x14:dataValidation type="list" allowBlank="1" showInputMessage="1" showErrorMessage="1" xr:uid="{00000000-0002-0000-2200-000004000000}">
          <x14:formula1>
            <xm:f>DropDownList!$E$14:$M$14</xm:f>
          </x14:formula1>
          <xm:sqref>D37 E37 F37 G37 H37 I37 J37 K37 L37 M37</xm:sqref>
        </x14:dataValidation>
        <x14:dataValidation type="list" allowBlank="1" showInputMessage="1" showErrorMessage="1" xr:uid="{00000000-0002-0000-2200-000005000000}">
          <x14:formula1>
            <xm:f>DropDownList!$E$15:$F$15</xm:f>
          </x14:formula1>
          <xm:sqref>D51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pageSetUpPr autoPageBreaks="0" fitToPage="1"/>
  </sheetPr>
  <dimension ref="A1:EZ74"/>
  <sheetViews>
    <sheetView topLeftCell="B1" zoomScaleNormal="100" workbookViewId="0">
      <selection activeCell="B1" sqref="B1"/>
    </sheetView>
  </sheetViews>
  <sheetFormatPr defaultColWidth="8.42578125" defaultRowHeight="12.75"/>
  <cols>
    <col min="1" max="1" width="2.42578125" style="93" hidden="1" customWidth="1"/>
    <col min="2" max="2" width="78.42578125" style="93" customWidth="1"/>
    <col min="3" max="3" width="23.42578125" style="93" customWidth="1"/>
    <col min="4" max="18" width="20.42578125" style="93" customWidth="1"/>
    <col min="19" max="19" width="3.42578125" style="93" customWidth="1"/>
    <col min="20" max="156" width="8.42578125" style="93" customWidth="1"/>
    <col min="157" max="16384" width="8.42578125" style="93"/>
  </cols>
  <sheetData>
    <row r="1" spans="1:156" s="107" customFormat="1" ht="17.25" customHeight="1">
      <c r="A1" s="178"/>
      <c r="B1" s="108" t="s">
        <v>1606</v>
      </c>
      <c r="C1" s="108"/>
      <c r="D1" s="108"/>
      <c r="E1" s="108"/>
      <c r="F1" s="108"/>
      <c r="G1" s="108"/>
      <c r="H1" s="108"/>
      <c r="I1" s="108"/>
      <c r="J1" s="108"/>
      <c r="K1" s="108"/>
      <c r="L1" s="108"/>
      <c r="M1" s="108"/>
      <c r="N1" s="108"/>
      <c r="O1" s="108"/>
      <c r="P1" s="108"/>
      <c r="Q1" s="108"/>
      <c r="R1" s="108"/>
      <c r="S1" s="108"/>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row>
    <row r="2" spans="1:156" s="178" customFormat="1" ht="15" customHeight="1">
      <c r="B2" s="613" t="s">
        <v>174</v>
      </c>
      <c r="C2" s="614"/>
      <c r="D2" s="36"/>
      <c r="E2" s="36"/>
      <c r="F2" s="36"/>
      <c r="G2" s="36"/>
      <c r="H2" s="36"/>
      <c r="I2" s="36"/>
      <c r="J2" s="36"/>
      <c r="K2" s="36"/>
      <c r="L2" s="36"/>
      <c r="M2" s="36"/>
      <c r="N2" s="36"/>
      <c r="O2" s="36"/>
    </row>
    <row r="3" spans="1:156" s="178" customFormat="1" ht="15" customHeight="1">
      <c r="B3" s="613" t="s">
        <v>175</v>
      </c>
      <c r="C3" s="616"/>
      <c r="D3" s="36"/>
      <c r="E3" s="36"/>
      <c r="F3" s="36"/>
      <c r="G3" s="36"/>
      <c r="H3" s="36"/>
      <c r="I3" s="36"/>
      <c r="J3" s="36"/>
      <c r="K3" s="36"/>
      <c r="L3" s="36"/>
      <c r="M3" s="36"/>
      <c r="N3" s="36"/>
      <c r="O3" s="36"/>
    </row>
    <row r="4" spans="1:156" s="178" customFormat="1" ht="15" customHeight="1">
      <c r="B4" s="613" t="s">
        <v>176</v>
      </c>
      <c r="C4" s="614"/>
      <c r="D4" s="36"/>
      <c r="E4" s="36"/>
      <c r="F4" s="36"/>
      <c r="G4" s="36"/>
      <c r="H4" s="36"/>
      <c r="I4" s="36"/>
      <c r="J4" s="36"/>
      <c r="K4" s="36"/>
      <c r="L4" s="36"/>
      <c r="M4" s="36"/>
      <c r="N4" s="36"/>
      <c r="O4" s="36"/>
    </row>
    <row r="5" spans="1:156" ht="15" customHeight="1">
      <c r="B5" s="664"/>
    </row>
    <row r="6" spans="1:156" ht="15" customHeight="1">
      <c r="B6" s="665" t="s">
        <v>1156</v>
      </c>
      <c r="C6" s="1134"/>
      <c r="D6" s="1134"/>
      <c r="E6" s="185"/>
    </row>
    <row r="7" spans="1:156" ht="15" customHeight="1">
      <c r="B7" s="665" t="s">
        <v>1157</v>
      </c>
      <c r="C7" s="1134"/>
      <c r="D7" s="1134"/>
      <c r="E7" s="185"/>
    </row>
    <row r="8" spans="1:156" ht="15" customHeight="1">
      <c r="B8" s="656" t="s">
        <v>177</v>
      </c>
    </row>
    <row r="9" spans="1:156" ht="15" customHeight="1">
      <c r="B9" s="186" t="s">
        <v>1200</v>
      </c>
      <c r="C9" s="187"/>
      <c r="D9" s="187"/>
      <c r="E9" s="187"/>
      <c r="F9" s="187"/>
      <c r="G9" s="187"/>
      <c r="H9" s="187"/>
      <c r="I9" s="187"/>
      <c r="J9" s="187"/>
      <c r="K9" s="187"/>
      <c r="L9" s="187"/>
      <c r="M9" s="187"/>
      <c r="N9" s="187"/>
      <c r="O9" s="187"/>
      <c r="P9" s="187"/>
      <c r="Q9" s="187"/>
      <c r="R9" s="187"/>
      <c r="S9" s="187"/>
    </row>
    <row r="10" spans="1:156" ht="15" customHeight="1"/>
    <row r="11" spans="1:156" ht="27" customHeight="1">
      <c r="B11" s="1096" t="s">
        <v>1544</v>
      </c>
      <c r="C11" s="1097"/>
      <c r="D11" s="660" t="s">
        <v>182</v>
      </c>
      <c r="E11" s="660" t="s">
        <v>183</v>
      </c>
      <c r="F11" s="660" t="s">
        <v>184</v>
      </c>
      <c r="G11" s="660" t="s">
        <v>185</v>
      </c>
      <c r="H11" s="660" t="s">
        <v>186</v>
      </c>
      <c r="I11" s="660" t="s">
        <v>187</v>
      </c>
      <c r="J11" s="660" t="s">
        <v>188</v>
      </c>
      <c r="K11" s="660" t="s">
        <v>189</v>
      </c>
      <c r="L11" s="660" t="s">
        <v>190</v>
      </c>
      <c r="M11" s="660" t="s">
        <v>191</v>
      </c>
      <c r="N11" s="660" t="s">
        <v>192</v>
      </c>
      <c r="O11" s="660" t="s">
        <v>193</v>
      </c>
      <c r="P11" s="660" t="s">
        <v>194</v>
      </c>
      <c r="Q11" s="660" t="s">
        <v>195</v>
      </c>
      <c r="R11" s="660" t="s">
        <v>196</v>
      </c>
    </row>
    <row r="12" spans="1:156" s="197" customFormat="1" ht="54" customHeight="1">
      <c r="B12" s="1132" t="s">
        <v>1607</v>
      </c>
      <c r="C12" s="1133"/>
      <c r="D12" s="659" t="s">
        <v>1608</v>
      </c>
      <c r="E12" s="659" t="s">
        <v>118</v>
      </c>
      <c r="F12" s="659" t="s">
        <v>1609</v>
      </c>
      <c r="G12" s="659" t="s">
        <v>1610</v>
      </c>
      <c r="H12" s="659" t="s">
        <v>1611</v>
      </c>
      <c r="I12" s="659" t="s">
        <v>1612</v>
      </c>
      <c r="J12" s="659" t="s">
        <v>121</v>
      </c>
      <c r="K12" s="659" t="s">
        <v>122</v>
      </c>
      <c r="L12" s="659" t="s">
        <v>123</v>
      </c>
      <c r="M12" s="659" t="s">
        <v>124</v>
      </c>
      <c r="N12" s="659" t="s">
        <v>1613</v>
      </c>
      <c r="O12" s="659" t="s">
        <v>1614</v>
      </c>
      <c r="P12" s="659" t="s">
        <v>1615</v>
      </c>
      <c r="Q12" s="659" t="s">
        <v>128</v>
      </c>
      <c r="R12" s="659" t="s">
        <v>1310</v>
      </c>
    </row>
    <row r="13" spans="1:156" ht="27" customHeight="1">
      <c r="B13" s="667" t="s">
        <v>1332</v>
      </c>
      <c r="C13" s="661"/>
      <c r="D13" s="188"/>
      <c r="E13" s="188"/>
      <c r="F13" s="188"/>
      <c r="G13" s="188"/>
      <c r="H13" s="188"/>
      <c r="I13" s="188"/>
      <c r="J13" s="188"/>
      <c r="K13" s="188"/>
      <c r="L13" s="188"/>
      <c r="M13" s="188"/>
      <c r="N13" s="188"/>
      <c r="O13" s="188"/>
      <c r="P13" s="188"/>
      <c r="Q13" s="188"/>
      <c r="R13" s="188"/>
    </row>
    <row r="14" spans="1:156" ht="27" customHeight="1">
      <c r="B14" s="668" t="s">
        <v>1177</v>
      </c>
      <c r="C14" s="122" t="s">
        <v>1178</v>
      </c>
      <c r="D14" s="189"/>
      <c r="E14" s="189"/>
      <c r="F14" s="189"/>
      <c r="G14" s="189"/>
      <c r="H14" s="189"/>
      <c r="I14" s="189"/>
      <c r="J14" s="189"/>
      <c r="K14" s="189"/>
      <c r="L14" s="189"/>
      <c r="M14" s="189"/>
      <c r="N14" s="189"/>
      <c r="O14" s="189"/>
      <c r="P14" s="189"/>
      <c r="Q14" s="189"/>
      <c r="R14" s="190">
        <f>SUM(D14:Q14)</f>
        <v>0</v>
      </c>
    </row>
    <row r="15" spans="1:156" ht="27" customHeight="1">
      <c r="B15" s="639" t="s">
        <v>1333</v>
      </c>
      <c r="C15" s="122" t="s">
        <v>1096</v>
      </c>
      <c r="D15" s="189"/>
      <c r="E15" s="189"/>
      <c r="F15" s="189"/>
      <c r="G15" s="189"/>
      <c r="H15" s="189"/>
      <c r="I15" s="189"/>
      <c r="J15" s="189"/>
      <c r="K15" s="189"/>
      <c r="L15" s="189"/>
      <c r="M15" s="189"/>
      <c r="N15" s="189"/>
      <c r="O15" s="189"/>
      <c r="P15" s="189"/>
      <c r="Q15" s="189"/>
      <c r="R15" s="190">
        <f>SUM(D15:Q15)</f>
        <v>0</v>
      </c>
    </row>
    <row r="16" spans="1:156" ht="27" customHeight="1">
      <c r="B16" s="667" t="s">
        <v>1334</v>
      </c>
      <c r="C16" s="563"/>
      <c r="D16" s="188"/>
      <c r="E16" s="188"/>
      <c r="F16" s="188"/>
      <c r="G16" s="188"/>
      <c r="H16" s="188"/>
      <c r="I16" s="188"/>
      <c r="J16" s="188"/>
      <c r="K16" s="188"/>
      <c r="L16" s="188"/>
      <c r="M16" s="188"/>
      <c r="N16" s="188"/>
      <c r="O16" s="188"/>
      <c r="P16" s="188"/>
      <c r="Q16" s="188"/>
      <c r="R16" s="188"/>
    </row>
    <row r="17" spans="2:19" ht="27" customHeight="1">
      <c r="B17" s="668" t="s">
        <v>1335</v>
      </c>
      <c r="C17" s="122" t="s">
        <v>1097</v>
      </c>
      <c r="D17" s="189"/>
      <c r="E17" s="189"/>
      <c r="F17" s="189"/>
      <c r="G17" s="189"/>
      <c r="H17" s="189"/>
      <c r="I17" s="189"/>
      <c r="J17" s="189"/>
      <c r="K17" s="189"/>
      <c r="L17" s="189"/>
      <c r="M17" s="189"/>
      <c r="N17" s="189"/>
      <c r="O17" s="189"/>
      <c r="P17" s="189"/>
      <c r="Q17" s="189"/>
      <c r="R17" s="190">
        <f>SUM(D17:Q17)</f>
        <v>0</v>
      </c>
    </row>
    <row r="18" spans="2:19" ht="27" customHeight="1">
      <c r="B18" s="668" t="s">
        <v>1336</v>
      </c>
      <c r="C18" s="122" t="s">
        <v>1098</v>
      </c>
      <c r="D18" s="189"/>
      <c r="E18" s="189"/>
      <c r="F18" s="189"/>
      <c r="G18" s="189"/>
      <c r="H18" s="189"/>
      <c r="I18" s="189"/>
      <c r="J18" s="189"/>
      <c r="K18" s="189"/>
      <c r="L18" s="189"/>
      <c r="M18" s="189"/>
      <c r="N18" s="189"/>
      <c r="O18" s="189"/>
      <c r="P18" s="189"/>
      <c r="Q18" s="189"/>
      <c r="R18" s="190">
        <f>SUM(D18:Q18)</f>
        <v>0</v>
      </c>
    </row>
    <row r="19" spans="2:19" ht="27" customHeight="1">
      <c r="B19" s="667" t="s">
        <v>1337</v>
      </c>
      <c r="C19" s="122" t="s">
        <v>1099</v>
      </c>
      <c r="D19" s="189"/>
      <c r="E19" s="189"/>
      <c r="F19" s="189"/>
      <c r="G19" s="189"/>
      <c r="H19" s="189"/>
      <c r="I19" s="189"/>
      <c r="J19" s="189"/>
      <c r="K19" s="189"/>
      <c r="L19" s="189"/>
      <c r="M19" s="189"/>
      <c r="N19" s="189"/>
      <c r="O19" s="189"/>
      <c r="P19" s="189"/>
      <c r="Q19" s="189"/>
      <c r="R19" s="190">
        <f>SUM(D19:Q19)</f>
        <v>0</v>
      </c>
    </row>
    <row r="20" spans="2:19" ht="27" customHeight="1"/>
    <row r="21" spans="2:19" ht="15" customHeight="1">
      <c r="B21" s="186" t="s">
        <v>1338</v>
      </c>
      <c r="C21" s="187"/>
      <c r="D21" s="187"/>
      <c r="E21" s="187"/>
      <c r="F21" s="187"/>
      <c r="G21" s="187"/>
      <c r="H21" s="187"/>
      <c r="I21" s="187"/>
      <c r="J21" s="187"/>
      <c r="K21" s="187"/>
      <c r="L21" s="187"/>
      <c r="M21" s="187"/>
      <c r="N21" s="187"/>
      <c r="O21" s="187"/>
      <c r="P21" s="187"/>
      <c r="Q21" s="187"/>
      <c r="R21" s="187"/>
      <c r="S21" s="187"/>
    </row>
    <row r="22" spans="2:19" ht="15" customHeight="1"/>
    <row r="23" spans="2:19" ht="15" customHeight="1">
      <c r="B23" s="1096" t="s">
        <v>1544</v>
      </c>
      <c r="C23" s="1097"/>
      <c r="D23" s="660" t="s">
        <v>182</v>
      </c>
      <c r="E23" s="660" t="s">
        <v>183</v>
      </c>
      <c r="F23" s="660" t="s">
        <v>184</v>
      </c>
      <c r="G23" s="660" t="s">
        <v>185</v>
      </c>
      <c r="H23" s="660" t="s">
        <v>186</v>
      </c>
      <c r="I23" s="660" t="s">
        <v>187</v>
      </c>
      <c r="J23" s="660" t="s">
        <v>188</v>
      </c>
      <c r="K23" s="660" t="s">
        <v>189</v>
      </c>
      <c r="L23" s="660" t="s">
        <v>190</v>
      </c>
      <c r="M23" s="660" t="s">
        <v>191</v>
      </c>
      <c r="N23" s="660" t="s">
        <v>192</v>
      </c>
      <c r="O23" s="660" t="s">
        <v>193</v>
      </c>
      <c r="P23" s="660" t="s">
        <v>194</v>
      </c>
      <c r="Q23" s="660" t="s">
        <v>195</v>
      </c>
      <c r="R23" s="660" t="s">
        <v>196</v>
      </c>
    </row>
    <row r="24" spans="2:19" s="197" customFormat="1" ht="38.65" customHeight="1">
      <c r="B24" s="1132" t="s">
        <v>1607</v>
      </c>
      <c r="C24" s="1133"/>
      <c r="D24" s="659" t="s">
        <v>1616</v>
      </c>
      <c r="E24" s="659" t="s">
        <v>1617</v>
      </c>
      <c r="F24" s="659" t="s">
        <v>1618</v>
      </c>
      <c r="G24" s="659" t="s">
        <v>1619</v>
      </c>
      <c r="H24" s="659" t="s">
        <v>1620</v>
      </c>
      <c r="I24" s="659" t="s">
        <v>1612</v>
      </c>
      <c r="J24" s="659" t="s">
        <v>1621</v>
      </c>
      <c r="K24" s="659" t="s">
        <v>1622</v>
      </c>
      <c r="L24" s="659" t="s">
        <v>1623</v>
      </c>
      <c r="M24" s="659" t="s">
        <v>1624</v>
      </c>
      <c r="N24" s="659" t="s">
        <v>1625</v>
      </c>
      <c r="O24" s="659" t="s">
        <v>1626</v>
      </c>
      <c r="P24" s="659" t="s">
        <v>1627</v>
      </c>
      <c r="Q24" s="659" t="s">
        <v>1628</v>
      </c>
      <c r="R24" s="659" t="s">
        <v>1310</v>
      </c>
    </row>
    <row r="25" spans="2:19" s="178" customFormat="1" ht="27" customHeight="1">
      <c r="B25" s="668" t="s">
        <v>1339</v>
      </c>
      <c r="C25" s="122" t="s">
        <v>1340</v>
      </c>
      <c r="D25" s="189"/>
      <c r="E25" s="189"/>
      <c r="F25" s="189"/>
      <c r="G25" s="189"/>
      <c r="H25" s="189"/>
      <c r="I25" s="189"/>
      <c r="J25" s="189"/>
      <c r="K25" s="189"/>
      <c r="L25" s="189"/>
      <c r="M25" s="189"/>
      <c r="N25" s="189"/>
      <c r="O25" s="189"/>
      <c r="P25" s="189"/>
      <c r="Q25" s="189"/>
      <c r="R25" s="190">
        <f t="shared" ref="R25:R34" si="0">SUM(D25:Q25)</f>
        <v>0</v>
      </c>
    </row>
    <row r="26" spans="2:19" s="178" customFormat="1" ht="27" customHeight="1">
      <c r="B26" s="668" t="s">
        <v>1341</v>
      </c>
      <c r="C26" s="122" t="s">
        <v>1101</v>
      </c>
      <c r="D26" s="189"/>
      <c r="E26" s="189"/>
      <c r="F26" s="189"/>
      <c r="G26" s="189"/>
      <c r="H26" s="189"/>
      <c r="I26" s="189"/>
      <c r="J26" s="189"/>
      <c r="K26" s="189"/>
      <c r="L26" s="189"/>
      <c r="M26" s="189"/>
      <c r="N26" s="189"/>
      <c r="O26" s="189"/>
      <c r="P26" s="189"/>
      <c r="Q26" s="189"/>
      <c r="R26" s="190">
        <f t="shared" si="0"/>
        <v>0</v>
      </c>
    </row>
    <row r="27" spans="2:19" s="178" customFormat="1" ht="27" customHeight="1">
      <c r="B27" s="668" t="s">
        <v>1342</v>
      </c>
      <c r="C27" s="122" t="s">
        <v>1102</v>
      </c>
      <c r="D27" s="189"/>
      <c r="E27" s="189"/>
      <c r="F27" s="189"/>
      <c r="G27" s="189"/>
      <c r="H27" s="189"/>
      <c r="I27" s="189"/>
      <c r="J27" s="189"/>
      <c r="K27" s="189"/>
      <c r="L27" s="189"/>
      <c r="M27" s="189"/>
      <c r="N27" s="189"/>
      <c r="O27" s="189"/>
      <c r="P27" s="189"/>
      <c r="Q27" s="189"/>
      <c r="R27" s="190">
        <f t="shared" si="0"/>
        <v>0</v>
      </c>
    </row>
    <row r="28" spans="2:19" s="178" customFormat="1" ht="27" customHeight="1">
      <c r="B28" s="668" t="s">
        <v>1343</v>
      </c>
      <c r="C28" s="122" t="s">
        <v>1103</v>
      </c>
      <c r="D28" s="190">
        <f t="shared" ref="D28:Q28" si="1">SUM(D29:D31)</f>
        <v>0</v>
      </c>
      <c r="E28" s="190">
        <f t="shared" si="1"/>
        <v>0</v>
      </c>
      <c r="F28" s="190">
        <f t="shared" si="1"/>
        <v>0</v>
      </c>
      <c r="G28" s="190">
        <f t="shared" si="1"/>
        <v>0</v>
      </c>
      <c r="H28" s="190">
        <f t="shared" si="1"/>
        <v>0</v>
      </c>
      <c r="I28" s="190">
        <f t="shared" si="1"/>
        <v>0</v>
      </c>
      <c r="J28" s="190">
        <f t="shared" si="1"/>
        <v>0</v>
      </c>
      <c r="K28" s="190">
        <f t="shared" si="1"/>
        <v>0</v>
      </c>
      <c r="L28" s="190">
        <f t="shared" si="1"/>
        <v>0</v>
      </c>
      <c r="M28" s="190">
        <f t="shared" si="1"/>
        <v>0</v>
      </c>
      <c r="N28" s="190">
        <f t="shared" si="1"/>
        <v>0</v>
      </c>
      <c r="O28" s="190">
        <f t="shared" si="1"/>
        <v>0</v>
      </c>
      <c r="P28" s="190">
        <f t="shared" si="1"/>
        <v>0</v>
      </c>
      <c r="Q28" s="190">
        <f t="shared" si="1"/>
        <v>0</v>
      </c>
      <c r="R28" s="190">
        <f t="shared" si="0"/>
        <v>0</v>
      </c>
    </row>
    <row r="29" spans="2:19" s="178" customFormat="1" ht="27" customHeight="1">
      <c r="B29" s="669" t="s">
        <v>1344</v>
      </c>
      <c r="C29" s="122" t="s">
        <v>1104</v>
      </c>
      <c r="D29" s="189"/>
      <c r="E29" s="189"/>
      <c r="F29" s="189"/>
      <c r="G29" s="189"/>
      <c r="H29" s="189"/>
      <c r="I29" s="189"/>
      <c r="J29" s="189"/>
      <c r="K29" s="189"/>
      <c r="L29" s="189"/>
      <c r="M29" s="189"/>
      <c r="N29" s="189"/>
      <c r="O29" s="189"/>
      <c r="P29" s="189"/>
      <c r="Q29" s="189"/>
      <c r="R29" s="190">
        <f t="shared" si="0"/>
        <v>0</v>
      </c>
    </row>
    <row r="30" spans="2:19" s="178" customFormat="1" ht="27" customHeight="1">
      <c r="B30" s="669" t="s">
        <v>1345</v>
      </c>
      <c r="C30" s="122" t="s">
        <v>1105</v>
      </c>
      <c r="D30" s="189"/>
      <c r="E30" s="189"/>
      <c r="F30" s="189"/>
      <c r="G30" s="189"/>
      <c r="H30" s="189"/>
      <c r="I30" s="189"/>
      <c r="J30" s="189"/>
      <c r="K30" s="189"/>
      <c r="L30" s="189"/>
      <c r="M30" s="189"/>
      <c r="N30" s="189"/>
      <c r="O30" s="189"/>
      <c r="P30" s="189"/>
      <c r="Q30" s="189"/>
      <c r="R30" s="190">
        <f t="shared" si="0"/>
        <v>0</v>
      </c>
    </row>
    <row r="31" spans="2:19" s="178" customFormat="1" ht="27" customHeight="1">
      <c r="B31" s="669" t="s">
        <v>1346</v>
      </c>
      <c r="C31" s="122" t="s">
        <v>1106</v>
      </c>
      <c r="D31" s="189"/>
      <c r="E31" s="189"/>
      <c r="F31" s="189"/>
      <c r="G31" s="189"/>
      <c r="H31" s="189"/>
      <c r="I31" s="189"/>
      <c r="J31" s="189"/>
      <c r="K31" s="189"/>
      <c r="L31" s="189"/>
      <c r="M31" s="189"/>
      <c r="N31" s="189"/>
      <c r="O31" s="189"/>
      <c r="P31" s="189"/>
      <c r="Q31" s="189"/>
      <c r="R31" s="190">
        <f t="shared" si="0"/>
        <v>0</v>
      </c>
    </row>
    <row r="32" spans="2:19" s="178" customFormat="1" ht="27" customHeight="1">
      <c r="B32" s="668" t="s">
        <v>1347</v>
      </c>
      <c r="C32" s="122" t="s">
        <v>1107</v>
      </c>
      <c r="D32" s="190">
        <f t="shared" ref="D32:Q32" si="2">SUM(D33:D34)</f>
        <v>0</v>
      </c>
      <c r="E32" s="190">
        <f t="shared" si="2"/>
        <v>0</v>
      </c>
      <c r="F32" s="190">
        <f t="shared" si="2"/>
        <v>0</v>
      </c>
      <c r="G32" s="190">
        <f t="shared" si="2"/>
        <v>0</v>
      </c>
      <c r="H32" s="190">
        <f t="shared" si="2"/>
        <v>0</v>
      </c>
      <c r="I32" s="190">
        <f t="shared" si="2"/>
        <v>0</v>
      </c>
      <c r="J32" s="190">
        <f t="shared" si="2"/>
        <v>0</v>
      </c>
      <c r="K32" s="190">
        <f t="shared" si="2"/>
        <v>0</v>
      </c>
      <c r="L32" s="190">
        <f t="shared" si="2"/>
        <v>0</v>
      </c>
      <c r="M32" s="190">
        <f t="shared" si="2"/>
        <v>0</v>
      </c>
      <c r="N32" s="190">
        <f t="shared" si="2"/>
        <v>0</v>
      </c>
      <c r="O32" s="190">
        <f t="shared" si="2"/>
        <v>0</v>
      </c>
      <c r="P32" s="190">
        <f t="shared" si="2"/>
        <v>0</v>
      </c>
      <c r="Q32" s="190">
        <f t="shared" si="2"/>
        <v>0</v>
      </c>
      <c r="R32" s="190">
        <f t="shared" si="0"/>
        <v>0</v>
      </c>
    </row>
    <row r="33" spans="2:18" s="178" customFormat="1" ht="27" customHeight="1">
      <c r="B33" s="669" t="s">
        <v>1348</v>
      </c>
      <c r="C33" s="122" t="s">
        <v>1110</v>
      </c>
      <c r="D33" s="189"/>
      <c r="E33" s="189"/>
      <c r="F33" s="189"/>
      <c r="G33" s="189"/>
      <c r="H33" s="189"/>
      <c r="I33" s="189"/>
      <c r="J33" s="189"/>
      <c r="K33" s="189"/>
      <c r="L33" s="189"/>
      <c r="M33" s="189"/>
      <c r="N33" s="189"/>
      <c r="O33" s="189"/>
      <c r="P33" s="189"/>
      <c r="Q33" s="189"/>
      <c r="R33" s="190">
        <f t="shared" si="0"/>
        <v>0</v>
      </c>
    </row>
    <row r="34" spans="2:18" s="178" customFormat="1" ht="27" customHeight="1">
      <c r="B34" s="669" t="s">
        <v>1349</v>
      </c>
      <c r="C34" s="122" t="s">
        <v>1124</v>
      </c>
      <c r="D34" s="189"/>
      <c r="E34" s="189"/>
      <c r="F34" s="189"/>
      <c r="G34" s="189"/>
      <c r="H34" s="189"/>
      <c r="I34" s="189"/>
      <c r="J34" s="189"/>
      <c r="K34" s="189"/>
      <c r="L34" s="189"/>
      <c r="M34" s="189"/>
      <c r="N34" s="189"/>
      <c r="O34" s="189"/>
      <c r="P34" s="189"/>
      <c r="Q34" s="189"/>
      <c r="R34" s="190">
        <f t="shared" si="0"/>
        <v>0</v>
      </c>
    </row>
    <row r="35" spans="2:18" s="178" customFormat="1" ht="27" customHeight="1">
      <c r="B35" s="669" t="s">
        <v>134</v>
      </c>
      <c r="C35" s="122" t="s">
        <v>1126</v>
      </c>
      <c r="D35" s="188"/>
      <c r="E35" s="188"/>
      <c r="F35" s="188"/>
      <c r="G35" s="188"/>
      <c r="H35" s="188"/>
      <c r="I35" s="188"/>
      <c r="J35" s="188"/>
      <c r="K35" s="188"/>
      <c r="L35" s="188"/>
      <c r="M35" s="188"/>
      <c r="N35" s="188"/>
      <c r="O35" s="188"/>
      <c r="P35" s="188"/>
      <c r="Q35" s="188"/>
      <c r="R35" s="188"/>
    </row>
    <row r="36" spans="2:18" s="178" customFormat="1" ht="27" customHeight="1">
      <c r="B36" s="639" t="s">
        <v>1350</v>
      </c>
      <c r="C36" s="122" t="s">
        <v>1196</v>
      </c>
      <c r="D36" s="189"/>
      <c r="E36" s="189"/>
      <c r="F36" s="189"/>
      <c r="G36" s="189"/>
      <c r="H36" s="189"/>
      <c r="I36" s="189"/>
      <c r="J36" s="189"/>
      <c r="K36" s="189"/>
      <c r="L36" s="189"/>
      <c r="M36" s="189"/>
      <c r="N36" s="189"/>
      <c r="O36" s="189"/>
      <c r="P36" s="189"/>
      <c r="Q36" s="189"/>
      <c r="R36" s="190">
        <f>SUM(D36:Q36)</f>
        <v>0</v>
      </c>
    </row>
    <row r="37" spans="2:18" s="178" customFormat="1" ht="27" customHeight="1">
      <c r="B37" s="713" t="s">
        <v>1351</v>
      </c>
      <c r="C37" s="122" t="s">
        <v>1198</v>
      </c>
      <c r="D37" s="192">
        <f t="shared" ref="D37:Q37" si="3">D25+D26+D27+D28+D32+D36</f>
        <v>0</v>
      </c>
      <c r="E37" s="192">
        <f t="shared" si="3"/>
        <v>0</v>
      </c>
      <c r="F37" s="192">
        <f t="shared" si="3"/>
        <v>0</v>
      </c>
      <c r="G37" s="192">
        <f t="shared" si="3"/>
        <v>0</v>
      </c>
      <c r="H37" s="192">
        <f t="shared" si="3"/>
        <v>0</v>
      </c>
      <c r="I37" s="192">
        <f t="shared" si="3"/>
        <v>0</v>
      </c>
      <c r="J37" s="192">
        <f t="shared" si="3"/>
        <v>0</v>
      </c>
      <c r="K37" s="192">
        <f t="shared" si="3"/>
        <v>0</v>
      </c>
      <c r="L37" s="192">
        <f t="shared" si="3"/>
        <v>0</v>
      </c>
      <c r="M37" s="192">
        <f t="shared" si="3"/>
        <v>0</v>
      </c>
      <c r="N37" s="192">
        <f t="shared" si="3"/>
        <v>0</v>
      </c>
      <c r="O37" s="192">
        <f t="shared" si="3"/>
        <v>0</v>
      </c>
      <c r="P37" s="192">
        <f t="shared" si="3"/>
        <v>0</v>
      </c>
      <c r="Q37" s="192">
        <f t="shared" si="3"/>
        <v>0</v>
      </c>
      <c r="R37" s="192">
        <f>SUM(D37:Q37)</f>
        <v>0</v>
      </c>
    </row>
    <row r="38" spans="2:18" s="178" customFormat="1" ht="27" customHeight="1">
      <c r="B38" s="668" t="s">
        <v>134</v>
      </c>
      <c r="C38" s="122" t="s">
        <v>1352</v>
      </c>
      <c r="D38" s="193"/>
      <c r="E38" s="193"/>
      <c r="F38" s="193"/>
      <c r="G38" s="193"/>
      <c r="H38" s="193"/>
      <c r="I38" s="193"/>
      <c r="J38" s="193"/>
      <c r="K38" s="193"/>
      <c r="L38" s="193"/>
      <c r="M38" s="193"/>
      <c r="N38" s="193"/>
      <c r="O38" s="193"/>
      <c r="P38" s="193"/>
      <c r="Q38" s="193"/>
      <c r="R38" s="193"/>
    </row>
    <row r="39" spans="2:18" s="178" customFormat="1" ht="27" customHeight="1">
      <c r="B39" s="668" t="s">
        <v>134</v>
      </c>
      <c r="C39" s="122" t="s">
        <v>1353</v>
      </c>
      <c r="D39" s="194"/>
      <c r="E39" s="194"/>
      <c r="F39" s="194"/>
      <c r="G39" s="194"/>
      <c r="H39" s="194"/>
      <c r="I39" s="194"/>
      <c r="J39" s="194"/>
      <c r="K39" s="194"/>
      <c r="L39" s="194"/>
      <c r="M39" s="194"/>
      <c r="N39" s="194"/>
      <c r="O39" s="194"/>
      <c r="P39" s="194"/>
      <c r="Q39" s="194"/>
      <c r="R39" s="194"/>
    </row>
    <row r="40" spans="2:18" s="178" customFormat="1" ht="27" customHeight="1">
      <c r="B40" s="668" t="s">
        <v>1354</v>
      </c>
      <c r="C40" s="122" t="s">
        <v>1355</v>
      </c>
      <c r="D40" s="189"/>
      <c r="E40" s="189"/>
      <c r="F40" s="189"/>
      <c r="G40" s="189"/>
      <c r="H40" s="189"/>
      <c r="I40" s="189"/>
      <c r="J40" s="189"/>
      <c r="K40" s="189"/>
      <c r="L40" s="189"/>
      <c r="M40" s="189"/>
      <c r="N40" s="189"/>
      <c r="O40" s="189"/>
      <c r="P40" s="189"/>
      <c r="Q40" s="189"/>
      <c r="R40" s="190">
        <f t="shared" ref="R40:R45" si="4">SUM(D40:Q40)</f>
        <v>0</v>
      </c>
    </row>
    <row r="41" spans="2:18" s="178" customFormat="1" ht="27" customHeight="1">
      <c r="B41" s="667" t="s">
        <v>1356</v>
      </c>
      <c r="C41" s="122" t="s">
        <v>1357</v>
      </c>
      <c r="D41" s="190">
        <f t="shared" ref="D41:Q41" si="5">SUM(D38:D40)</f>
        <v>0</v>
      </c>
      <c r="E41" s="190">
        <f t="shared" si="5"/>
        <v>0</v>
      </c>
      <c r="F41" s="190">
        <f t="shared" si="5"/>
        <v>0</v>
      </c>
      <c r="G41" s="190">
        <f t="shared" si="5"/>
        <v>0</v>
      </c>
      <c r="H41" s="190">
        <f t="shared" si="5"/>
        <v>0</v>
      </c>
      <c r="I41" s="190">
        <f t="shared" si="5"/>
        <v>0</v>
      </c>
      <c r="J41" s="190">
        <f t="shared" si="5"/>
        <v>0</v>
      </c>
      <c r="K41" s="190">
        <f t="shared" si="5"/>
        <v>0</v>
      </c>
      <c r="L41" s="190">
        <f t="shared" si="5"/>
        <v>0</v>
      </c>
      <c r="M41" s="190">
        <f t="shared" si="5"/>
        <v>0</v>
      </c>
      <c r="N41" s="190">
        <f t="shared" si="5"/>
        <v>0</v>
      </c>
      <c r="O41" s="190">
        <f t="shared" si="5"/>
        <v>0</v>
      </c>
      <c r="P41" s="190">
        <f t="shared" si="5"/>
        <v>0</v>
      </c>
      <c r="Q41" s="190">
        <f t="shared" si="5"/>
        <v>0</v>
      </c>
      <c r="R41" s="190">
        <f t="shared" si="4"/>
        <v>0</v>
      </c>
    </row>
    <row r="42" spans="2:18" s="178" customFormat="1" ht="27" customHeight="1">
      <c r="B42" s="667" t="s">
        <v>1358</v>
      </c>
      <c r="C42" s="122" t="s">
        <v>1359</v>
      </c>
      <c r="D42" s="189"/>
      <c r="E42" s="189"/>
      <c r="F42" s="189"/>
      <c r="G42" s="189"/>
      <c r="H42" s="189"/>
      <c r="I42" s="189"/>
      <c r="J42" s="189"/>
      <c r="K42" s="189"/>
      <c r="L42" s="189"/>
      <c r="M42" s="189"/>
      <c r="N42" s="189"/>
      <c r="O42" s="189"/>
      <c r="P42" s="189"/>
      <c r="Q42" s="189"/>
      <c r="R42" s="190">
        <f t="shared" si="4"/>
        <v>0</v>
      </c>
    </row>
    <row r="43" spans="2:18" s="178" customFormat="1" ht="27" customHeight="1">
      <c r="B43" s="670" t="s">
        <v>1554</v>
      </c>
      <c r="C43" s="122" t="s">
        <v>1360</v>
      </c>
      <c r="D43" s="195">
        <f t="shared" ref="D43:Q43" si="6">D37+D41+D42</f>
        <v>0</v>
      </c>
      <c r="E43" s="195">
        <f t="shared" si="6"/>
        <v>0</v>
      </c>
      <c r="F43" s="195">
        <f t="shared" si="6"/>
        <v>0</v>
      </c>
      <c r="G43" s="195">
        <f t="shared" si="6"/>
        <v>0</v>
      </c>
      <c r="H43" s="195">
        <f t="shared" si="6"/>
        <v>0</v>
      </c>
      <c r="I43" s="195">
        <f t="shared" si="6"/>
        <v>0</v>
      </c>
      <c r="J43" s="195">
        <f t="shared" si="6"/>
        <v>0</v>
      </c>
      <c r="K43" s="195">
        <f t="shared" si="6"/>
        <v>0</v>
      </c>
      <c r="L43" s="195">
        <f t="shared" si="6"/>
        <v>0</v>
      </c>
      <c r="M43" s="195">
        <f t="shared" si="6"/>
        <v>0</v>
      </c>
      <c r="N43" s="195">
        <f t="shared" si="6"/>
        <v>0</v>
      </c>
      <c r="O43" s="195">
        <f t="shared" si="6"/>
        <v>0</v>
      </c>
      <c r="P43" s="195">
        <f t="shared" si="6"/>
        <v>0</v>
      </c>
      <c r="Q43" s="195">
        <f t="shared" si="6"/>
        <v>0</v>
      </c>
      <c r="R43" s="195">
        <f t="shared" si="4"/>
        <v>0</v>
      </c>
    </row>
    <row r="44" spans="2:18" s="178" customFormat="1" ht="27" customHeight="1">
      <c r="B44" s="671" t="s">
        <v>1184</v>
      </c>
      <c r="C44" s="122" t="s">
        <v>1361</v>
      </c>
      <c r="D44" s="189"/>
      <c r="E44" s="189"/>
      <c r="F44" s="189"/>
      <c r="G44" s="189"/>
      <c r="H44" s="189"/>
      <c r="I44" s="189"/>
      <c r="J44" s="189"/>
      <c r="K44" s="189"/>
      <c r="L44" s="189"/>
      <c r="M44" s="189"/>
      <c r="N44" s="189"/>
      <c r="O44" s="189"/>
      <c r="P44" s="189"/>
      <c r="Q44" s="189"/>
      <c r="R44" s="190">
        <f t="shared" si="4"/>
        <v>0</v>
      </c>
    </row>
    <row r="45" spans="2:18" s="178" customFormat="1" ht="27" customHeight="1">
      <c r="B45" s="647" t="s">
        <v>1185</v>
      </c>
      <c r="C45" s="122" t="s">
        <v>1362</v>
      </c>
      <c r="D45" s="195">
        <f t="shared" ref="D45:Q45" si="7">D43+D44</f>
        <v>0</v>
      </c>
      <c r="E45" s="195">
        <f t="shared" si="7"/>
        <v>0</v>
      </c>
      <c r="F45" s="195">
        <f t="shared" si="7"/>
        <v>0</v>
      </c>
      <c r="G45" s="195">
        <f t="shared" si="7"/>
        <v>0</v>
      </c>
      <c r="H45" s="195">
        <f t="shared" si="7"/>
        <v>0</v>
      </c>
      <c r="I45" s="195">
        <f t="shared" si="7"/>
        <v>0</v>
      </c>
      <c r="J45" s="195">
        <f t="shared" si="7"/>
        <v>0</v>
      </c>
      <c r="K45" s="195">
        <f t="shared" si="7"/>
        <v>0</v>
      </c>
      <c r="L45" s="195">
        <f t="shared" si="7"/>
        <v>0</v>
      </c>
      <c r="M45" s="195">
        <f t="shared" si="7"/>
        <v>0</v>
      </c>
      <c r="N45" s="195">
        <f t="shared" si="7"/>
        <v>0</v>
      </c>
      <c r="O45" s="195">
        <f t="shared" si="7"/>
        <v>0</v>
      </c>
      <c r="P45" s="195">
        <f t="shared" si="7"/>
        <v>0</v>
      </c>
      <c r="Q45" s="195">
        <f t="shared" si="7"/>
        <v>0</v>
      </c>
      <c r="R45" s="195">
        <f t="shared" si="4"/>
        <v>0</v>
      </c>
    </row>
    <row r="46" spans="2:18" ht="14.65" customHeight="1">
      <c r="B46" s="714"/>
    </row>
    <row r="47" spans="2:18" ht="14.65" customHeight="1">
      <c r="B47" s="664" t="s">
        <v>1555</v>
      </c>
    </row>
    <row r="48" spans="2:18" ht="14.65" customHeight="1">
      <c r="B48" s="636"/>
      <c r="C48" s="637"/>
      <c r="D48" s="672" t="s">
        <v>1629</v>
      </c>
      <c r="E48" s="672" t="s">
        <v>1630</v>
      </c>
    </row>
    <row r="49" spans="2:5" ht="14.65" customHeight="1">
      <c r="B49" s="661" t="s">
        <v>1177</v>
      </c>
      <c r="C49" s="637"/>
      <c r="D49" s="136" t="str">
        <f>IF(ABS(SUM(D14:I14,L14:Q14)-'B.G.R.1A GI Results (AY)'!T17)&gt;D54,"Commentary Required","OK")</f>
        <v>OK</v>
      </c>
      <c r="E49" s="136" t="str">
        <f>IF(ABS(SUM(J14:K14)-'B.G.R.1A GI Results (AY)'!S17)&gt;E54,"Commentary Required","OK")</f>
        <v>OK</v>
      </c>
    </row>
    <row r="50" spans="2:5" ht="14.65" customHeight="1">
      <c r="B50" s="636" t="s">
        <v>1333</v>
      </c>
      <c r="C50" s="637"/>
      <c r="D50" s="136" t="str">
        <f>IF(ABS(SUM(D15:I15,L15:Q15)-'B.G.R.1A GI Results (AY)'!T18)&gt;D54,"Commentary Required","OK")</f>
        <v>OK</v>
      </c>
      <c r="E50" s="136" t="str">
        <f>IF(ABS(SUM(J15:K15)-'B.G.R.1A GI Results (AY)'!S18)&gt;E54,"Commentary Required","OK")</f>
        <v>OK</v>
      </c>
    </row>
    <row r="51" spans="2:5" ht="14.65" customHeight="1">
      <c r="B51" s="661" t="s">
        <v>1335</v>
      </c>
      <c r="C51" s="637"/>
      <c r="D51" s="136" t="str">
        <f>IF(ABS(SUM(D17:I17,L17:Q17)-'B.G.R.1A GI Results (AY)'!T20)&gt;D54,"Commentary Required","OK")</f>
        <v>OK</v>
      </c>
      <c r="E51" s="136" t="str">
        <f>IF(ABS(SUM(J17:K17)-'B.G.R.1A GI Results (AY)'!S20)&gt;E54,"Commentary Required","OK")</f>
        <v>OK</v>
      </c>
    </row>
    <row r="52" spans="2:5" ht="14.65" customHeight="1">
      <c r="B52" s="636" t="s">
        <v>1336</v>
      </c>
      <c r="C52" s="637"/>
      <c r="D52" s="136" t="str">
        <f>IF(ABS(SUM(D18:I18,L18:Q18)-'B.G.R.1A GI Results (AY)'!T21)&gt;D54,"Commentary Required","OK")</f>
        <v>OK</v>
      </c>
      <c r="E52" s="136" t="str">
        <f>IF(ABS(SUM(J18:K18)-'B.G.R.1A GI Results (AY)'!S21)&gt;E54,"Commentary Required","OK")</f>
        <v>OK</v>
      </c>
    </row>
    <row r="53" spans="2:5" ht="14.65" customHeight="1">
      <c r="B53" s="636" t="s">
        <v>1185</v>
      </c>
      <c r="C53" s="637"/>
      <c r="D53" s="136" t="str">
        <f>IF(ABS(SUM(D45:I45,L45:Q45)-'B.G.R.1A GI Results (AY)'!T51)&gt;D54,"Commentary Required","OK")</f>
        <v>OK</v>
      </c>
      <c r="E53" s="136" t="str">
        <f>IF(ABS(SUM(J45:K45)-'B.G.R.1A GI Results (AY)'!S51)&gt;E54,"Commentary Required","OK")</f>
        <v>OK</v>
      </c>
    </row>
    <row r="54" spans="2:5" ht="14.65" customHeight="1">
      <c r="B54" s="1" t="s">
        <v>383</v>
      </c>
      <c r="C54" s="673"/>
      <c r="D54" s="136">
        <v>1</v>
      </c>
      <c r="E54" s="136">
        <v>1</v>
      </c>
    </row>
    <row r="55" spans="2:5" ht="14.65" customHeight="1">
      <c r="B55" s="636" t="s">
        <v>384</v>
      </c>
      <c r="C55" s="637"/>
      <c r="D55" s="651"/>
      <c r="E55" s="651"/>
    </row>
    <row r="56" spans="2:5" ht="14.65" customHeight="1"/>
    <row r="57" spans="2:5" ht="14.65" customHeight="1">
      <c r="B57" s="105" t="s">
        <v>1457</v>
      </c>
    </row>
    <row r="58" spans="2:5" ht="14.65" customHeight="1">
      <c r="B58" s="636" t="s">
        <v>1333</v>
      </c>
      <c r="C58" s="637"/>
      <c r="D58" s="136" t="str">
        <f>IF(COUNTIFS(D15:R15,"&gt;0")&gt;0,"Commentary Required","OK")</f>
        <v>OK</v>
      </c>
    </row>
    <row r="59" spans="2:5" ht="14.65" customHeight="1">
      <c r="B59" s="661" t="s">
        <v>1335</v>
      </c>
      <c r="C59" s="637"/>
      <c r="D59" s="136" t="str">
        <f>IF(COUNTIFS(D17:R17,"&gt;0")&gt;0,"Commentary Required","OK")</f>
        <v>OK</v>
      </c>
    </row>
    <row r="60" spans="2:5" ht="14.65" customHeight="1">
      <c r="B60" s="636" t="s">
        <v>1341</v>
      </c>
      <c r="C60" s="637"/>
      <c r="D60" s="136" t="str">
        <f>IF(COUNTIFS(D26:R26,"&gt;0")&gt;0,"Commentary Required","OK")</f>
        <v>OK</v>
      </c>
    </row>
    <row r="61" spans="2:5" ht="14.65" customHeight="1">
      <c r="B61" s="636" t="s">
        <v>1342</v>
      </c>
      <c r="C61" s="637"/>
      <c r="D61" s="136" t="str">
        <f>IF(COUNTIFS(D27:R27,"&gt;0")&gt;0,"Commentary Required","OK")</f>
        <v>OK</v>
      </c>
    </row>
    <row r="62" spans="2:5" ht="14.65" customHeight="1">
      <c r="B62" s="661" t="s">
        <v>1344</v>
      </c>
      <c r="C62" s="637"/>
      <c r="D62" s="136" t="str">
        <f>IF(COUNTIFS(D29:R29,"&gt;0")&gt;0,"Commentary Required","OK")</f>
        <v>OK</v>
      </c>
    </row>
    <row r="63" spans="2:5" ht="14.65" customHeight="1">
      <c r="B63" s="1" t="s">
        <v>1349</v>
      </c>
      <c r="C63" s="673"/>
      <c r="D63" s="136" t="str">
        <f>IF(COUNTIFS(D34:R34,"&gt;0")&gt;0,"Commentary Required","OK")</f>
        <v>OK</v>
      </c>
    </row>
    <row r="64" spans="2:5" ht="14.65" customHeight="1">
      <c r="B64" s="636" t="s">
        <v>384</v>
      </c>
      <c r="C64" s="637"/>
      <c r="D64" s="651"/>
    </row>
    <row r="65" spans="2:5" ht="14.65" customHeight="1"/>
    <row r="66" spans="2:5" ht="14.65" customHeight="1">
      <c r="B66" s="664" t="s">
        <v>1555</v>
      </c>
    </row>
    <row r="67" spans="2:5" ht="14.65" customHeight="1">
      <c r="B67" s="636"/>
      <c r="C67" s="637"/>
      <c r="D67" s="672" t="s">
        <v>1629</v>
      </c>
      <c r="E67" s="672" t="s">
        <v>1630</v>
      </c>
    </row>
    <row r="68" spans="2:5" ht="14.65" customHeight="1">
      <c r="B68" s="661" t="s">
        <v>1556</v>
      </c>
      <c r="C68" s="637"/>
      <c r="D68" s="136" t="str">
        <f>IF(ABS(SUM(D19:I19,L19:Q19)-'B.G.R.1A GI Results (AY)'!T22)&gt;D69,"Commentary Required","OK")</f>
        <v>OK</v>
      </c>
      <c r="E68" s="136" t="str">
        <f>IF(ABS(SUM(J19:K19)-'B.G.R.1A GI Results (AY)'!S22)&gt;E69,"Commentary Required","OK")</f>
        <v>OK</v>
      </c>
    </row>
    <row r="69" spans="2:5" ht="14.65" customHeight="1">
      <c r="B69" s="1" t="s">
        <v>383</v>
      </c>
      <c r="C69" s="673"/>
      <c r="D69" s="136">
        <v>1</v>
      </c>
      <c r="E69" s="136">
        <v>1</v>
      </c>
    </row>
    <row r="70" spans="2:5" ht="14.65" customHeight="1">
      <c r="B70" s="636" t="s">
        <v>384</v>
      </c>
      <c r="C70" s="637"/>
      <c r="D70" s="651"/>
      <c r="E70" s="651"/>
    </row>
    <row r="71" spans="2:5" ht="14.65" customHeight="1"/>
    <row r="72" spans="2:5" ht="14.65" customHeight="1">
      <c r="B72" s="653" t="s">
        <v>1458</v>
      </c>
      <c r="C72" s="637"/>
      <c r="D72" s="136" t="str">
        <f>IF(COUNTIFS(D19:W19,"",D14:W14,"&gt;0")+COUNTIFS(D19:W19,0,D14:W14,"&gt;0")&gt;=D73,"Commentary Required","OK")</f>
        <v>OK</v>
      </c>
    </row>
    <row r="73" spans="2:5" ht="14.65" customHeight="1">
      <c r="B73" s="1" t="s">
        <v>383</v>
      </c>
      <c r="C73" s="673"/>
      <c r="D73" s="136">
        <v>1</v>
      </c>
    </row>
    <row r="74" spans="2:5" ht="14.65" customHeight="1">
      <c r="B74" s="636" t="s">
        <v>384</v>
      </c>
      <c r="C74" s="637"/>
      <c r="D74" s="651"/>
    </row>
  </sheetData>
  <sheetProtection insertHyperlinks="0"/>
  <mergeCells count="6">
    <mergeCell ref="B24:C24"/>
    <mergeCell ref="C6:D6"/>
    <mergeCell ref="C7:D7"/>
    <mergeCell ref="B11:C11"/>
    <mergeCell ref="B12:C12"/>
    <mergeCell ref="B23:C23"/>
  </mergeCells>
  <phoneticPr fontId="46" type="noConversion"/>
  <conditionalFormatting sqref="D58:D63">
    <cfRule type="cellIs" dxfId="40" priority="12" operator="equal">
      <formula>"OK"</formula>
    </cfRule>
    <cfRule type="expression" dxfId="39" priority="13">
      <formula>"ERROR"</formula>
    </cfRule>
    <cfRule type="cellIs" dxfId="38" priority="14" operator="equal">
      <formula>"Commentary Required"</formula>
    </cfRule>
  </conditionalFormatting>
  <conditionalFormatting sqref="D68">
    <cfRule type="expression" dxfId="37" priority="4">
      <formula>"ERROR"</formula>
    </cfRule>
    <cfRule type="cellIs" dxfId="36" priority="5" operator="equal">
      <formula>"Commentary Required"</formula>
    </cfRule>
  </conditionalFormatting>
  <conditionalFormatting sqref="D72">
    <cfRule type="cellIs" dxfId="35" priority="9" operator="equal">
      <formula>"OK"</formula>
    </cfRule>
    <cfRule type="expression" dxfId="34" priority="10">
      <formula>OR(D72="Error",D72="ERROR")</formula>
    </cfRule>
    <cfRule type="cellIs" dxfId="33" priority="11" operator="equal">
      <formula>"Commentary Required"</formula>
    </cfRule>
  </conditionalFormatting>
  <conditionalFormatting sqref="D49:E53">
    <cfRule type="cellIs" dxfId="32" priority="6" operator="equal">
      <formula>"OK"</formula>
    </cfRule>
    <cfRule type="expression" dxfId="31" priority="7">
      <formula>"ERROR"</formula>
    </cfRule>
    <cfRule type="cellIs" dxfId="30" priority="8" operator="equal">
      <formula>"Commentary Required"</formula>
    </cfRule>
  </conditionalFormatting>
  <conditionalFormatting sqref="D68:E68">
    <cfRule type="cellIs" dxfId="29" priority="2" operator="equal">
      <formula>"OK"</formula>
    </cfRule>
  </conditionalFormatting>
  <conditionalFormatting sqref="E68">
    <cfRule type="cellIs" dxfId="28" priority="1" operator="equal">
      <formula>"Commentary Required"</formula>
    </cfRule>
    <cfRule type="cellIs" dxfId="27" priority="3" operator="equal">
      <formula>"Error"</formula>
    </cfRule>
  </conditionalFormatting>
  <dataValidations count="2">
    <dataValidation type="whole" allowBlank="1" showInputMessage="1" showErrorMessage="1" sqref="C7:D7" xr:uid="{00000000-0002-0000-2300-000000000000}">
      <formula1>1900</formula1>
      <formula2>2500</formula2>
    </dataValidation>
    <dataValidation type="decimal" allowBlank="1" showInputMessage="1" showErrorMessage="1" errorTitle="Error" error="Please enter a number of +/- 11 digits" sqref="D44:Q44 D42:Q42 D40:Q40 D36:Q36 D33:Q34 D29:Q31 D25:Q27 D17:Q19 D14:Q15" xr:uid="{00000000-0002-0000-2300-000001000000}">
      <formula1>-99999999999</formula1>
      <formula2>99999999999</formula2>
    </dataValidation>
  </dataValidations>
  <pageMargins left="0.7" right="0.7" top="0.75" bottom="0.75" header="0.3" footer="0.3"/>
  <pageSetup paperSize="8" scale="45" orientation="landscape" r:id="rId1"/>
  <colBreaks count="1" manualBreakCount="1">
    <brk id="1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2000000}">
          <x14:formula1>
            <xm:f>DropDownList!$E$16:$P$16</xm:f>
          </x14:formula1>
          <xm:sqref>D6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pageSetUpPr autoPageBreaks="0" fitToPage="1"/>
  </sheetPr>
  <dimension ref="A1:W153"/>
  <sheetViews>
    <sheetView topLeftCell="B1" zoomScaleNormal="100" workbookViewId="0">
      <selection activeCell="B1" sqref="B1"/>
    </sheetView>
  </sheetViews>
  <sheetFormatPr defaultColWidth="9.42578125" defaultRowHeight="15" customHeight="1"/>
  <cols>
    <col min="1" max="1" width="2.42578125" style="36" hidden="1" customWidth="1"/>
    <col min="2" max="2" width="15.42578125" style="36" customWidth="1"/>
    <col min="3" max="3" width="20.42578125" style="36" customWidth="1"/>
    <col min="4" max="4" width="29.42578125" style="36" customWidth="1"/>
    <col min="5" max="18" width="15.42578125" style="36" customWidth="1"/>
    <col min="19" max="19" width="3.42578125" style="36" customWidth="1"/>
    <col min="20" max="22" width="9.42578125" style="36"/>
    <col min="23" max="23" width="26.42578125" style="36" bestFit="1" customWidth="1"/>
    <col min="24" max="16384" width="9.42578125" style="36"/>
  </cols>
  <sheetData>
    <row r="1" spans="2:23" ht="17.25" customHeight="1">
      <c r="B1" s="108" t="s">
        <v>1631</v>
      </c>
      <c r="C1" s="108"/>
      <c r="D1" s="108"/>
      <c r="E1" s="183"/>
      <c r="F1" s="183"/>
      <c r="G1" s="183"/>
      <c r="H1" s="183"/>
      <c r="I1" s="183"/>
      <c r="J1" s="183"/>
      <c r="K1" s="183"/>
      <c r="L1" s="183"/>
      <c r="M1" s="183"/>
      <c r="N1" s="183"/>
      <c r="O1" s="183"/>
      <c r="P1" s="183"/>
      <c r="Q1" s="183"/>
      <c r="R1" s="183"/>
      <c r="S1" s="183"/>
    </row>
    <row r="2" spans="2:23" s="203" customFormat="1" ht="15" customHeight="1">
      <c r="B2" s="435" t="s">
        <v>174</v>
      </c>
      <c r="C2" s="614"/>
      <c r="D2" s="36"/>
      <c r="E2" s="36"/>
      <c r="F2" s="36"/>
      <c r="G2" s="36"/>
      <c r="H2" s="36"/>
      <c r="I2" s="36"/>
      <c r="J2" s="36"/>
      <c r="K2" s="36"/>
      <c r="L2" s="36"/>
      <c r="M2" s="36"/>
      <c r="N2" s="36"/>
      <c r="W2" s="36" t="s">
        <v>1632</v>
      </c>
    </row>
    <row r="3" spans="2:23" s="203" customFormat="1" ht="15" customHeight="1">
      <c r="B3" s="435" t="s">
        <v>175</v>
      </c>
      <c r="C3" s="616"/>
      <c r="D3" s="36"/>
      <c r="E3" s="36"/>
      <c r="F3" s="36"/>
      <c r="G3" s="36"/>
      <c r="H3" s="36"/>
      <c r="I3" s="36"/>
      <c r="J3" s="36"/>
      <c r="K3" s="36"/>
      <c r="L3" s="36"/>
      <c r="M3" s="36"/>
      <c r="N3" s="36"/>
    </row>
    <row r="4" spans="2:23" s="203" customFormat="1" ht="15" customHeight="1">
      <c r="B4" s="435" t="s">
        <v>176</v>
      </c>
      <c r="C4" s="715"/>
      <c r="D4" s="36"/>
      <c r="E4" s="36"/>
      <c r="F4" s="36"/>
      <c r="G4" s="36"/>
      <c r="H4" s="36"/>
      <c r="I4" s="36"/>
      <c r="J4" s="36"/>
      <c r="K4" s="36"/>
      <c r="L4" s="36"/>
      <c r="M4" s="36"/>
      <c r="N4" s="36"/>
    </row>
    <row r="5" spans="2:23" ht="15" hidden="1" customHeight="1"/>
    <row r="6" spans="2:23" ht="15" customHeight="1">
      <c r="B6" s="558" t="s">
        <v>177</v>
      </c>
    </row>
    <row r="7" spans="2:23" ht="15" customHeight="1">
      <c r="B7" s="186" t="s">
        <v>1633</v>
      </c>
      <c r="C7" s="187"/>
      <c r="D7" s="187"/>
      <c r="E7" s="187"/>
      <c r="F7" s="187"/>
      <c r="G7" s="187"/>
      <c r="H7" s="187"/>
      <c r="I7" s="187"/>
      <c r="J7" s="187"/>
      <c r="K7" s="187"/>
      <c r="L7" s="187"/>
      <c r="M7" s="187"/>
      <c r="N7" s="187"/>
      <c r="O7" s="187"/>
      <c r="P7" s="187"/>
      <c r="Q7" s="187"/>
      <c r="R7" s="187"/>
      <c r="S7" s="187"/>
    </row>
    <row r="8" spans="2:23" s="2" customFormat="1" ht="15" customHeight="1"/>
    <row r="9" spans="2:23" ht="15" customHeight="1">
      <c r="B9" s="716"/>
      <c r="C9" s="717"/>
      <c r="D9" s="718"/>
      <c r="E9" s="563" t="s">
        <v>181</v>
      </c>
      <c r="F9" s="563" t="s">
        <v>182</v>
      </c>
      <c r="G9" s="563" t="s">
        <v>183</v>
      </c>
      <c r="H9" s="563" t="s">
        <v>184</v>
      </c>
      <c r="I9" s="563" t="s">
        <v>185</v>
      </c>
      <c r="J9" s="563" t="s">
        <v>186</v>
      </c>
      <c r="K9" s="563" t="s">
        <v>187</v>
      </c>
      <c r="L9" s="563" t="s">
        <v>188</v>
      </c>
      <c r="M9" s="563" t="s">
        <v>189</v>
      </c>
      <c r="N9" s="563" t="s">
        <v>190</v>
      </c>
      <c r="O9" s="563" t="s">
        <v>191</v>
      </c>
      <c r="P9" s="563" t="s">
        <v>192</v>
      </c>
      <c r="Q9" s="563" t="s">
        <v>193</v>
      </c>
    </row>
    <row r="10" spans="2:23" ht="15" customHeight="1">
      <c r="B10" s="1152" t="s">
        <v>1634</v>
      </c>
      <c r="C10" s="1153"/>
      <c r="D10" s="1154"/>
      <c r="E10" s="1107" t="s">
        <v>1562</v>
      </c>
      <c r="F10" s="1108"/>
      <c r="G10" s="1108"/>
      <c r="H10" s="1108"/>
      <c r="I10" s="1108"/>
      <c r="J10" s="1108"/>
      <c r="K10" s="1108"/>
      <c r="L10" s="1108"/>
      <c r="M10" s="1108"/>
      <c r="N10" s="1108"/>
      <c r="O10" s="1108"/>
      <c r="P10" s="1108"/>
      <c r="Q10" s="1109"/>
    </row>
    <row r="11" spans="2:23" ht="15" customHeight="1">
      <c r="B11" s="1155"/>
      <c r="C11" s="1156"/>
      <c r="D11" s="1157"/>
      <c r="E11" s="676" t="s">
        <v>1563</v>
      </c>
      <c r="F11" s="202">
        <f t="shared" ref="F11:O11" si="0">+G11-1</f>
        <v>1889</v>
      </c>
      <c r="G11" s="202">
        <f t="shared" si="0"/>
        <v>1890</v>
      </c>
      <c r="H11" s="202">
        <f t="shared" si="0"/>
        <v>1891</v>
      </c>
      <c r="I11" s="202">
        <f t="shared" si="0"/>
        <v>1892</v>
      </c>
      <c r="J11" s="202">
        <f t="shared" si="0"/>
        <v>1893</v>
      </c>
      <c r="K11" s="202">
        <f t="shared" si="0"/>
        <v>1894</v>
      </c>
      <c r="L11" s="202">
        <f t="shared" si="0"/>
        <v>1895</v>
      </c>
      <c r="M11" s="202">
        <f t="shared" si="0"/>
        <v>1896</v>
      </c>
      <c r="N11" s="202">
        <f t="shared" si="0"/>
        <v>1897</v>
      </c>
      <c r="O11" s="202">
        <f t="shared" si="0"/>
        <v>1898</v>
      </c>
      <c r="P11" s="202">
        <f>+Q11-1</f>
        <v>1899</v>
      </c>
      <c r="Q11" s="202">
        <f>+YEAR(C3)</f>
        <v>1900</v>
      </c>
    </row>
    <row r="12" spans="2:23" ht="15" customHeight="1">
      <c r="B12" s="719">
        <v>1</v>
      </c>
      <c r="C12" s="720" t="s">
        <v>1635</v>
      </c>
      <c r="D12" s="721"/>
      <c r="E12" s="189"/>
      <c r="F12" s="189"/>
      <c r="G12" s="189"/>
      <c r="H12" s="189"/>
      <c r="I12" s="189"/>
      <c r="J12" s="189"/>
      <c r="K12" s="189"/>
      <c r="L12" s="189"/>
      <c r="M12" s="189"/>
      <c r="N12" s="189"/>
      <c r="O12" s="189"/>
      <c r="P12" s="189"/>
      <c r="Q12" s="189"/>
    </row>
    <row r="13" spans="2:23" ht="15" customHeight="1">
      <c r="B13" s="678">
        <v>2</v>
      </c>
      <c r="C13" s="720" t="s">
        <v>1636</v>
      </c>
      <c r="D13" s="721"/>
      <c r="E13" s="189"/>
      <c r="F13" s="189"/>
      <c r="G13" s="189"/>
      <c r="H13" s="189"/>
      <c r="I13" s="189"/>
      <c r="J13" s="189"/>
      <c r="K13" s="189"/>
      <c r="L13" s="189"/>
      <c r="M13" s="189"/>
      <c r="N13" s="189"/>
      <c r="O13" s="189"/>
      <c r="P13" s="189"/>
      <c r="Q13" s="189"/>
    </row>
    <row r="14" spans="2:23" ht="15" customHeight="1">
      <c r="B14" s="678">
        <v>3</v>
      </c>
      <c r="C14" s="720" t="s">
        <v>1637</v>
      </c>
      <c r="D14" s="721"/>
      <c r="E14" s="189"/>
      <c r="F14" s="189"/>
      <c r="G14" s="189"/>
      <c r="H14" s="189"/>
      <c r="I14" s="189"/>
      <c r="J14" s="189"/>
      <c r="K14" s="189"/>
      <c r="L14" s="189"/>
      <c r="M14" s="189"/>
      <c r="N14" s="189"/>
      <c r="O14" s="189"/>
      <c r="P14" s="189"/>
      <c r="Q14" s="189"/>
    </row>
    <row r="15" spans="2:23" ht="15" customHeight="1">
      <c r="B15" s="678">
        <v>4</v>
      </c>
      <c r="C15" s="720" t="s">
        <v>1638</v>
      </c>
      <c r="D15" s="721"/>
      <c r="E15" s="189"/>
      <c r="F15" s="189"/>
      <c r="G15" s="189"/>
      <c r="H15" s="189"/>
      <c r="I15" s="189"/>
      <c r="J15" s="189"/>
      <c r="K15" s="189"/>
      <c r="L15" s="189"/>
      <c r="M15" s="189"/>
      <c r="N15" s="189"/>
      <c r="O15" s="189"/>
      <c r="P15" s="189"/>
      <c r="Q15" s="189"/>
    </row>
    <row r="16" spans="2:23" ht="15" customHeight="1">
      <c r="B16" s="1158">
        <v>5</v>
      </c>
      <c r="C16" s="720" t="s">
        <v>1639</v>
      </c>
      <c r="D16" s="721"/>
      <c r="E16" s="189"/>
      <c r="F16" s="189"/>
      <c r="G16" s="189"/>
      <c r="H16" s="189"/>
      <c r="I16" s="189"/>
      <c r="J16" s="189"/>
      <c r="K16" s="189"/>
      <c r="L16" s="189"/>
      <c r="M16" s="189"/>
      <c r="N16" s="189"/>
      <c r="O16" s="189"/>
      <c r="P16" s="189"/>
      <c r="Q16" s="189"/>
    </row>
    <row r="17" spans="2:19" ht="15" customHeight="1">
      <c r="B17" s="1158"/>
      <c r="C17" s="720" t="s">
        <v>1640</v>
      </c>
      <c r="D17" s="721"/>
      <c r="E17" s="189"/>
      <c r="F17" s="189"/>
      <c r="G17" s="189"/>
      <c r="H17" s="189"/>
      <c r="I17" s="189"/>
      <c r="J17" s="189"/>
      <c r="K17" s="189"/>
      <c r="L17" s="189"/>
      <c r="M17" s="189"/>
      <c r="N17" s="189"/>
      <c r="O17" s="189"/>
      <c r="P17" s="189"/>
      <c r="Q17" s="189"/>
    </row>
    <row r="18" spans="2:19" ht="15" customHeight="1">
      <c r="B18" s="1158"/>
      <c r="C18" s="720" t="s">
        <v>1641</v>
      </c>
      <c r="D18" s="721"/>
      <c r="E18" s="189"/>
      <c r="F18" s="189"/>
      <c r="G18" s="189"/>
      <c r="H18" s="189"/>
      <c r="I18" s="189"/>
      <c r="J18" s="189"/>
      <c r="K18" s="189"/>
      <c r="L18" s="189"/>
      <c r="M18" s="189"/>
      <c r="N18" s="189"/>
      <c r="O18" s="189"/>
      <c r="P18" s="189"/>
      <c r="Q18" s="189"/>
    </row>
    <row r="19" spans="2:19" ht="15" customHeight="1">
      <c r="B19" s="1158"/>
      <c r="C19" s="720" t="s">
        <v>1642</v>
      </c>
      <c r="D19" s="721"/>
      <c r="E19" s="189"/>
      <c r="F19" s="189"/>
      <c r="G19" s="189"/>
      <c r="H19" s="189"/>
      <c r="I19" s="189"/>
      <c r="J19" s="189"/>
      <c r="K19" s="189"/>
      <c r="L19" s="189"/>
      <c r="M19" s="189"/>
      <c r="N19" s="189"/>
      <c r="O19" s="189"/>
      <c r="P19" s="189"/>
      <c r="Q19" s="189"/>
    </row>
    <row r="20" spans="2:19" ht="15" customHeight="1">
      <c r="B20" s="1158">
        <v>6</v>
      </c>
      <c r="C20" s="720" t="s">
        <v>1643</v>
      </c>
      <c r="D20" s="721"/>
      <c r="E20" s="189"/>
      <c r="F20" s="189"/>
      <c r="G20" s="189"/>
      <c r="H20" s="189"/>
      <c r="I20" s="189"/>
      <c r="J20" s="189"/>
      <c r="K20" s="189"/>
      <c r="L20" s="189"/>
      <c r="M20" s="189"/>
      <c r="N20" s="189"/>
      <c r="O20" s="189"/>
      <c r="P20" s="189"/>
      <c r="Q20" s="189"/>
    </row>
    <row r="21" spans="2:19" ht="15" customHeight="1">
      <c r="B21" s="1158"/>
      <c r="C21" s="720" t="s">
        <v>1644</v>
      </c>
      <c r="D21" s="721"/>
      <c r="E21" s="189"/>
      <c r="F21" s="189"/>
      <c r="G21" s="189"/>
      <c r="H21" s="189"/>
      <c r="I21" s="189"/>
      <c r="J21" s="189"/>
      <c r="K21" s="189"/>
      <c r="L21" s="189"/>
      <c r="M21" s="189"/>
      <c r="N21" s="189"/>
      <c r="O21" s="189"/>
      <c r="P21" s="189"/>
      <c r="Q21" s="189"/>
    </row>
    <row r="22" spans="2:19" ht="15" customHeight="1">
      <c r="B22" s="678">
        <v>7</v>
      </c>
      <c r="C22" s="720" t="s">
        <v>1645</v>
      </c>
      <c r="D22" s="721"/>
      <c r="E22" s="189"/>
      <c r="F22" s="189"/>
      <c r="G22" s="189"/>
      <c r="H22" s="189"/>
      <c r="I22" s="189"/>
      <c r="J22" s="189"/>
      <c r="K22" s="189"/>
      <c r="L22" s="189"/>
      <c r="M22" s="189"/>
      <c r="N22" s="189"/>
      <c r="O22" s="189"/>
      <c r="P22" s="189"/>
      <c r="Q22" s="189"/>
    </row>
    <row r="23" spans="2:19" ht="15" customHeight="1">
      <c r="B23" s="678">
        <v>8</v>
      </c>
      <c r="C23" s="720" t="s">
        <v>1646</v>
      </c>
      <c r="D23" s="720"/>
      <c r="E23" s="189"/>
      <c r="F23" s="189"/>
      <c r="G23" s="189"/>
      <c r="H23" s="189"/>
      <c r="I23" s="189"/>
      <c r="J23" s="189"/>
      <c r="K23" s="189"/>
      <c r="L23" s="189"/>
      <c r="M23" s="189"/>
      <c r="N23" s="189"/>
      <c r="O23" s="189"/>
      <c r="P23" s="189"/>
      <c r="Q23" s="189"/>
    </row>
    <row r="24" spans="2:19" ht="15" customHeight="1">
      <c r="B24" s="678">
        <v>9</v>
      </c>
      <c r="C24" s="720" t="s">
        <v>1647</v>
      </c>
      <c r="D24" s="721"/>
      <c r="E24" s="189"/>
      <c r="F24" s="189"/>
      <c r="G24" s="189"/>
      <c r="H24" s="189"/>
      <c r="I24" s="189"/>
      <c r="J24" s="189"/>
      <c r="K24" s="189"/>
      <c r="L24" s="189"/>
      <c r="M24" s="189"/>
      <c r="N24" s="189"/>
      <c r="O24" s="189"/>
      <c r="P24" s="189"/>
      <c r="Q24" s="189"/>
    </row>
    <row r="25" spans="2:19" ht="15" customHeight="1">
      <c r="B25" s="677">
        <v>10</v>
      </c>
      <c r="C25" s="720" t="s">
        <v>1648</v>
      </c>
      <c r="D25" s="721"/>
      <c r="E25" s="189"/>
      <c r="F25" s="189"/>
      <c r="G25" s="189"/>
      <c r="H25" s="189"/>
      <c r="I25" s="189"/>
      <c r="J25" s="189"/>
      <c r="K25" s="189"/>
      <c r="L25" s="189"/>
      <c r="M25" s="189"/>
      <c r="N25" s="189"/>
      <c r="O25" s="189"/>
      <c r="P25" s="189"/>
      <c r="Q25" s="189"/>
    </row>
    <row r="26" spans="2:19" ht="15" customHeight="1">
      <c r="B26" s="722" t="s">
        <v>256</v>
      </c>
      <c r="C26" s="723"/>
      <c r="D26" s="721"/>
      <c r="E26" s="190">
        <f>SUM(E12:E25)</f>
        <v>0</v>
      </c>
      <c r="F26" s="190">
        <f>SUM(F12:F25)</f>
        <v>0</v>
      </c>
      <c r="G26" s="190">
        <f t="shared" ref="G26:Q26" si="1">SUM(G12:G25)</f>
        <v>0</v>
      </c>
      <c r="H26" s="190">
        <f t="shared" si="1"/>
        <v>0</v>
      </c>
      <c r="I26" s="190">
        <f t="shared" si="1"/>
        <v>0</v>
      </c>
      <c r="J26" s="190">
        <f t="shared" si="1"/>
        <v>0</v>
      </c>
      <c r="K26" s="190">
        <f t="shared" si="1"/>
        <v>0</v>
      </c>
      <c r="L26" s="190">
        <f>SUM(L12:L25)</f>
        <v>0</v>
      </c>
      <c r="M26" s="190">
        <f>SUM(M12:M25)</f>
        <v>0</v>
      </c>
      <c r="N26" s="190">
        <f>SUM(N12:N25)</f>
        <v>0</v>
      </c>
      <c r="O26" s="190">
        <f>SUM(O12:O25)</f>
        <v>0</v>
      </c>
      <c r="P26" s="190">
        <f>SUM(P12:P25)</f>
        <v>0</v>
      </c>
      <c r="Q26" s="190">
        <f t="shared" si="1"/>
        <v>0</v>
      </c>
    </row>
    <row r="28" spans="2:19" ht="15" customHeight="1">
      <c r="B28" s="186" t="s">
        <v>1649</v>
      </c>
      <c r="C28" s="187"/>
      <c r="D28" s="187"/>
      <c r="E28" s="187"/>
      <c r="F28" s="187"/>
      <c r="G28" s="187"/>
      <c r="H28" s="187"/>
      <c r="I28" s="187"/>
      <c r="J28" s="187"/>
      <c r="K28" s="187"/>
      <c r="L28" s="187"/>
      <c r="M28" s="187"/>
      <c r="N28" s="187"/>
      <c r="O28" s="187"/>
      <c r="P28" s="187"/>
      <c r="Q28" s="187"/>
      <c r="R28" s="187"/>
      <c r="S28" s="187"/>
    </row>
    <row r="29" spans="2:19" ht="15" hidden="1" customHeight="1">
      <c r="B29" s="724"/>
      <c r="C29" s="725"/>
      <c r="D29" s="725"/>
      <c r="E29" s="725"/>
      <c r="F29" s="725"/>
      <c r="G29" s="725"/>
      <c r="H29" s="725"/>
      <c r="I29" s="725"/>
      <c r="J29" s="725"/>
      <c r="K29" s="725"/>
      <c r="L29" s="725"/>
      <c r="M29" s="725"/>
      <c r="N29" s="725"/>
      <c r="O29" s="725"/>
      <c r="P29" s="725"/>
      <c r="Q29" s="725"/>
      <c r="R29" s="725"/>
      <c r="S29" s="725"/>
    </row>
    <row r="30" spans="2:19" ht="15" customHeight="1">
      <c r="B30" s="716"/>
      <c r="C30" s="717"/>
      <c r="D30" s="718"/>
      <c r="E30" s="563" t="s">
        <v>181</v>
      </c>
      <c r="F30" s="563" t="s">
        <v>182</v>
      </c>
      <c r="G30" s="563" t="s">
        <v>183</v>
      </c>
      <c r="H30" s="563" t="s">
        <v>184</v>
      </c>
      <c r="I30" s="563" t="s">
        <v>185</v>
      </c>
      <c r="J30" s="563" t="s">
        <v>186</v>
      </c>
      <c r="K30" s="563" t="s">
        <v>187</v>
      </c>
      <c r="L30" s="563" t="s">
        <v>188</v>
      </c>
      <c r="M30" s="563" t="s">
        <v>189</v>
      </c>
      <c r="N30" s="563" t="s">
        <v>190</v>
      </c>
      <c r="O30" s="563" t="s">
        <v>191</v>
      </c>
      <c r="P30" s="563" t="s">
        <v>192</v>
      </c>
      <c r="Q30" s="563" t="s">
        <v>193</v>
      </c>
      <c r="R30" s="563" t="s">
        <v>194</v>
      </c>
    </row>
    <row r="31" spans="2:19" ht="22.5" customHeight="1">
      <c r="B31" s="1152" t="s">
        <v>1634</v>
      </c>
      <c r="C31" s="1153"/>
      <c r="D31" s="1154"/>
      <c r="E31" s="1107" t="s">
        <v>1562</v>
      </c>
      <c r="F31" s="1108"/>
      <c r="G31" s="1108"/>
      <c r="H31" s="1108"/>
      <c r="I31" s="1108"/>
      <c r="J31" s="1108"/>
      <c r="K31" s="1108"/>
      <c r="L31" s="1108"/>
      <c r="M31" s="1108"/>
      <c r="N31" s="1108"/>
      <c r="O31" s="1108"/>
      <c r="P31" s="1108"/>
      <c r="Q31" s="1109"/>
      <c r="R31" s="908" t="s">
        <v>1580</v>
      </c>
    </row>
    <row r="32" spans="2:19" ht="22.5" customHeight="1">
      <c r="B32" s="1155"/>
      <c r="C32" s="1156"/>
      <c r="D32" s="1157"/>
      <c r="E32" s="676" t="s">
        <v>1563</v>
      </c>
      <c r="F32" s="202">
        <f t="shared" ref="F32:O32" si="2">+G32-1</f>
        <v>1889</v>
      </c>
      <c r="G32" s="202">
        <f t="shared" si="2"/>
        <v>1890</v>
      </c>
      <c r="H32" s="202">
        <f t="shared" si="2"/>
        <v>1891</v>
      </c>
      <c r="I32" s="202">
        <f t="shared" si="2"/>
        <v>1892</v>
      </c>
      <c r="J32" s="202">
        <f t="shared" si="2"/>
        <v>1893</v>
      </c>
      <c r="K32" s="202">
        <f t="shared" si="2"/>
        <v>1894</v>
      </c>
      <c r="L32" s="202">
        <f t="shared" si="2"/>
        <v>1895</v>
      </c>
      <c r="M32" s="202">
        <f t="shared" si="2"/>
        <v>1896</v>
      </c>
      <c r="N32" s="202">
        <f t="shared" si="2"/>
        <v>1897</v>
      </c>
      <c r="O32" s="202">
        <f t="shared" si="2"/>
        <v>1898</v>
      </c>
      <c r="P32" s="202">
        <f>+Q32-1</f>
        <v>1899</v>
      </c>
      <c r="Q32" s="202">
        <f>+YEAR(C3)</f>
        <v>1900</v>
      </c>
      <c r="R32" s="909"/>
    </row>
    <row r="33" spans="2:18" ht="15" customHeight="1">
      <c r="B33" s="719">
        <v>1</v>
      </c>
      <c r="C33" s="720" t="s">
        <v>1635</v>
      </c>
      <c r="D33" s="721"/>
      <c r="E33" s="189"/>
      <c r="F33" s="189"/>
      <c r="G33" s="189"/>
      <c r="H33" s="189"/>
      <c r="I33" s="189"/>
      <c r="J33" s="189"/>
      <c r="K33" s="189"/>
      <c r="L33" s="189"/>
      <c r="M33" s="189"/>
      <c r="N33" s="189"/>
      <c r="O33" s="189"/>
      <c r="P33" s="189"/>
      <c r="Q33" s="189"/>
      <c r="R33" s="189"/>
    </row>
    <row r="34" spans="2:18" ht="15" customHeight="1">
      <c r="B34" s="678">
        <v>2</v>
      </c>
      <c r="C34" s="720" t="s">
        <v>1636</v>
      </c>
      <c r="D34" s="721"/>
      <c r="E34" s="189"/>
      <c r="F34" s="189"/>
      <c r="G34" s="189"/>
      <c r="H34" s="189"/>
      <c r="I34" s="189"/>
      <c r="J34" s="189"/>
      <c r="K34" s="189"/>
      <c r="L34" s="189"/>
      <c r="M34" s="189"/>
      <c r="N34" s="189"/>
      <c r="O34" s="189"/>
      <c r="P34" s="189"/>
      <c r="Q34" s="189"/>
      <c r="R34" s="189"/>
    </row>
    <row r="35" spans="2:18" ht="15" customHeight="1">
      <c r="B35" s="678">
        <v>3</v>
      </c>
      <c r="C35" s="720" t="s">
        <v>1637</v>
      </c>
      <c r="D35" s="721"/>
      <c r="E35" s="189"/>
      <c r="F35" s="189"/>
      <c r="G35" s="189"/>
      <c r="H35" s="189"/>
      <c r="I35" s="189"/>
      <c r="J35" s="189"/>
      <c r="K35" s="189"/>
      <c r="L35" s="189"/>
      <c r="M35" s="189"/>
      <c r="N35" s="189"/>
      <c r="O35" s="189"/>
      <c r="P35" s="189"/>
      <c r="Q35" s="189"/>
      <c r="R35" s="189"/>
    </row>
    <row r="36" spans="2:18" ht="15" customHeight="1">
      <c r="B36" s="678">
        <v>4</v>
      </c>
      <c r="C36" s="720" t="s">
        <v>1638</v>
      </c>
      <c r="D36" s="721"/>
      <c r="E36" s="189"/>
      <c r="F36" s="189"/>
      <c r="G36" s="189"/>
      <c r="H36" s="189"/>
      <c r="I36" s="189"/>
      <c r="J36" s="189"/>
      <c r="K36" s="189"/>
      <c r="L36" s="189"/>
      <c r="M36" s="189"/>
      <c r="N36" s="189"/>
      <c r="O36" s="189"/>
      <c r="P36" s="189"/>
      <c r="Q36" s="189"/>
      <c r="R36" s="189"/>
    </row>
    <row r="37" spans="2:18" ht="15" customHeight="1">
      <c r="B37" s="1158">
        <v>5</v>
      </c>
      <c r="C37" s="720" t="s">
        <v>1639</v>
      </c>
      <c r="D37" s="721"/>
      <c r="E37" s="189"/>
      <c r="F37" s="189"/>
      <c r="G37" s="189"/>
      <c r="H37" s="189"/>
      <c r="I37" s="189"/>
      <c r="J37" s="189"/>
      <c r="K37" s="189"/>
      <c r="L37" s="189"/>
      <c r="M37" s="189"/>
      <c r="N37" s="189"/>
      <c r="O37" s="189"/>
      <c r="P37" s="189"/>
      <c r="Q37" s="189"/>
      <c r="R37" s="189"/>
    </row>
    <row r="38" spans="2:18" ht="15" customHeight="1">
      <c r="B38" s="1158"/>
      <c r="C38" s="720" t="s">
        <v>1640</v>
      </c>
      <c r="D38" s="721"/>
      <c r="E38" s="189"/>
      <c r="F38" s="189"/>
      <c r="G38" s="189"/>
      <c r="H38" s="189"/>
      <c r="I38" s="189"/>
      <c r="J38" s="189"/>
      <c r="K38" s="189"/>
      <c r="L38" s="189"/>
      <c r="M38" s="189"/>
      <c r="N38" s="189"/>
      <c r="O38" s="189"/>
      <c r="P38" s="189"/>
      <c r="Q38" s="189"/>
      <c r="R38" s="189"/>
    </row>
    <row r="39" spans="2:18" ht="15" customHeight="1">
      <c r="B39" s="1158"/>
      <c r="C39" s="720" t="s">
        <v>1641</v>
      </c>
      <c r="D39" s="721"/>
      <c r="E39" s="189"/>
      <c r="F39" s="189"/>
      <c r="G39" s="189"/>
      <c r="H39" s="189"/>
      <c r="I39" s="189"/>
      <c r="J39" s="189"/>
      <c r="K39" s="189"/>
      <c r="L39" s="189"/>
      <c r="M39" s="189"/>
      <c r="N39" s="189"/>
      <c r="O39" s="189"/>
      <c r="P39" s="189"/>
      <c r="Q39" s="189"/>
      <c r="R39" s="189"/>
    </row>
    <row r="40" spans="2:18" ht="15" customHeight="1">
      <c r="B40" s="1158"/>
      <c r="C40" s="720" t="s">
        <v>1642</v>
      </c>
      <c r="D40" s="721"/>
      <c r="E40" s="189"/>
      <c r="F40" s="189"/>
      <c r="G40" s="189"/>
      <c r="H40" s="189"/>
      <c r="I40" s="189"/>
      <c r="J40" s="189"/>
      <c r="K40" s="189"/>
      <c r="L40" s="189"/>
      <c r="M40" s="189"/>
      <c r="N40" s="189"/>
      <c r="O40" s="189"/>
      <c r="P40" s="189"/>
      <c r="Q40" s="189"/>
      <c r="R40" s="189"/>
    </row>
    <row r="41" spans="2:18" ht="15" customHeight="1">
      <c r="B41" s="1158">
        <v>6</v>
      </c>
      <c r="C41" s="720" t="s">
        <v>1643</v>
      </c>
      <c r="D41" s="721"/>
      <c r="E41" s="189"/>
      <c r="F41" s="189"/>
      <c r="G41" s="189"/>
      <c r="H41" s="189"/>
      <c r="I41" s="189"/>
      <c r="J41" s="189"/>
      <c r="K41" s="189"/>
      <c r="L41" s="189"/>
      <c r="M41" s="189"/>
      <c r="N41" s="189"/>
      <c r="O41" s="189"/>
      <c r="P41" s="189"/>
      <c r="Q41" s="189"/>
      <c r="R41" s="189"/>
    </row>
    <row r="42" spans="2:18" ht="15" customHeight="1">
      <c r="B42" s="1158"/>
      <c r="C42" s="720" t="s">
        <v>1644</v>
      </c>
      <c r="D42" s="721"/>
      <c r="E42" s="189"/>
      <c r="F42" s="189"/>
      <c r="G42" s="189"/>
      <c r="H42" s="189"/>
      <c r="I42" s="189"/>
      <c r="J42" s="189"/>
      <c r="K42" s="189"/>
      <c r="L42" s="189"/>
      <c r="M42" s="189"/>
      <c r="N42" s="189"/>
      <c r="O42" s="189"/>
      <c r="P42" s="189"/>
      <c r="Q42" s="189"/>
      <c r="R42" s="189"/>
    </row>
    <row r="43" spans="2:18" ht="15" customHeight="1">
      <c r="B43" s="678">
        <v>7</v>
      </c>
      <c r="C43" s="720" t="s">
        <v>1645</v>
      </c>
      <c r="D43" s="721"/>
      <c r="E43" s="189"/>
      <c r="F43" s="189"/>
      <c r="G43" s="189"/>
      <c r="H43" s="189"/>
      <c r="I43" s="189"/>
      <c r="J43" s="189"/>
      <c r="K43" s="189"/>
      <c r="L43" s="189"/>
      <c r="M43" s="189"/>
      <c r="N43" s="189"/>
      <c r="O43" s="189"/>
      <c r="P43" s="189"/>
      <c r="Q43" s="189"/>
      <c r="R43" s="189"/>
    </row>
    <row r="44" spans="2:18" ht="15" customHeight="1">
      <c r="B44" s="678">
        <v>8</v>
      </c>
      <c r="C44" s="1150" t="s">
        <v>1646</v>
      </c>
      <c r="D44" s="1151"/>
      <c r="E44" s="189"/>
      <c r="F44" s="189"/>
      <c r="G44" s="189"/>
      <c r="H44" s="189"/>
      <c r="I44" s="189"/>
      <c r="J44" s="189"/>
      <c r="K44" s="189"/>
      <c r="L44" s="189"/>
      <c r="M44" s="189"/>
      <c r="N44" s="189"/>
      <c r="O44" s="189"/>
      <c r="P44" s="189"/>
      <c r="Q44" s="189"/>
      <c r="R44" s="189"/>
    </row>
    <row r="45" spans="2:18" ht="15" customHeight="1">
      <c r="B45" s="678">
        <v>9</v>
      </c>
      <c r="C45" s="720" t="s">
        <v>1647</v>
      </c>
      <c r="D45" s="721"/>
      <c r="E45" s="189"/>
      <c r="F45" s="189"/>
      <c r="G45" s="189"/>
      <c r="H45" s="189"/>
      <c r="I45" s="189"/>
      <c r="J45" s="189"/>
      <c r="K45" s="189"/>
      <c r="L45" s="189"/>
      <c r="M45" s="189"/>
      <c r="N45" s="189"/>
      <c r="O45" s="189"/>
      <c r="P45" s="189"/>
      <c r="Q45" s="189"/>
      <c r="R45" s="189"/>
    </row>
    <row r="46" spans="2:18" ht="15" customHeight="1">
      <c r="B46" s="677">
        <v>10</v>
      </c>
      <c r="C46" s="720" t="s">
        <v>1648</v>
      </c>
      <c r="D46" s="721"/>
      <c r="E46" s="189"/>
      <c r="F46" s="189"/>
      <c r="G46" s="189"/>
      <c r="H46" s="189"/>
      <c r="I46" s="189"/>
      <c r="J46" s="189"/>
      <c r="K46" s="189"/>
      <c r="L46" s="189"/>
      <c r="M46" s="189"/>
      <c r="N46" s="189"/>
      <c r="O46" s="189"/>
      <c r="P46" s="189"/>
      <c r="Q46" s="189"/>
      <c r="R46" s="189"/>
    </row>
    <row r="47" spans="2:18" ht="15" customHeight="1">
      <c r="B47" s="722" t="s">
        <v>256</v>
      </c>
      <c r="C47" s="723"/>
      <c r="D47" s="721"/>
      <c r="E47" s="190">
        <f t="shared" ref="E47:R47" si="3">SUM(E33:E46)</f>
        <v>0</v>
      </c>
      <c r="F47" s="190">
        <f t="shared" si="3"/>
        <v>0</v>
      </c>
      <c r="G47" s="190">
        <f t="shared" si="3"/>
        <v>0</v>
      </c>
      <c r="H47" s="190">
        <f t="shared" si="3"/>
        <v>0</v>
      </c>
      <c r="I47" s="190">
        <f t="shared" si="3"/>
        <v>0</v>
      </c>
      <c r="J47" s="190">
        <f t="shared" si="3"/>
        <v>0</v>
      </c>
      <c r="K47" s="190">
        <f t="shared" si="3"/>
        <v>0</v>
      </c>
      <c r="L47" s="190">
        <f t="shared" si="3"/>
        <v>0</v>
      </c>
      <c r="M47" s="190">
        <f t="shared" si="3"/>
        <v>0</v>
      </c>
      <c r="N47" s="190">
        <f t="shared" si="3"/>
        <v>0</v>
      </c>
      <c r="O47" s="190">
        <f t="shared" si="3"/>
        <v>0</v>
      </c>
      <c r="P47" s="190">
        <f t="shared" si="3"/>
        <v>0</v>
      </c>
      <c r="Q47" s="190">
        <f t="shared" si="3"/>
        <v>0</v>
      </c>
      <c r="R47" s="190">
        <f t="shared" si="3"/>
        <v>0</v>
      </c>
    </row>
    <row r="49" spans="2:19" ht="15" customHeight="1">
      <c r="B49" s="186" t="s">
        <v>1650</v>
      </c>
      <c r="C49" s="187"/>
      <c r="D49" s="187"/>
      <c r="E49" s="187"/>
      <c r="F49" s="187"/>
      <c r="G49" s="187"/>
      <c r="H49" s="187"/>
      <c r="I49" s="187"/>
      <c r="J49" s="187"/>
      <c r="K49" s="187"/>
      <c r="L49" s="187"/>
      <c r="M49" s="187"/>
      <c r="N49" s="187"/>
      <c r="O49" s="187"/>
      <c r="P49" s="187"/>
      <c r="Q49" s="187"/>
      <c r="R49" s="187"/>
      <c r="S49" s="187"/>
    </row>
    <row r="50" spans="2:19" ht="15" customHeight="1">
      <c r="B50" s="726" t="s">
        <v>1651</v>
      </c>
      <c r="C50" s="573"/>
      <c r="D50" s="573"/>
      <c r="E50" s="573"/>
      <c r="F50" s="573"/>
      <c r="G50" s="727"/>
      <c r="H50" s="573"/>
      <c r="I50" s="573"/>
      <c r="J50" s="331"/>
      <c r="K50" s="331"/>
      <c r="L50" s="331"/>
      <c r="M50" s="331"/>
      <c r="N50" s="331"/>
      <c r="O50" s="331"/>
      <c r="P50" s="331"/>
      <c r="Q50" s="331"/>
    </row>
    <row r="51" spans="2:19" ht="15" customHeight="1">
      <c r="B51" s="561"/>
      <c r="C51" s="576"/>
      <c r="D51" s="562"/>
      <c r="E51" s="602"/>
      <c r="F51" s="563" t="s">
        <v>1091</v>
      </c>
      <c r="G51" s="563" t="s">
        <v>182</v>
      </c>
      <c r="H51" s="563" t="s">
        <v>183</v>
      </c>
      <c r="I51" s="563" t="s">
        <v>184</v>
      </c>
      <c r="J51" s="563" t="s">
        <v>185</v>
      </c>
      <c r="K51" s="563" t="s">
        <v>186</v>
      </c>
      <c r="L51" s="563" t="s">
        <v>187</v>
      </c>
      <c r="M51" s="563" t="s">
        <v>188</v>
      </c>
      <c r="N51" s="563" t="s">
        <v>189</v>
      </c>
      <c r="O51" s="563" t="s">
        <v>190</v>
      </c>
      <c r="P51" s="563" t="s">
        <v>191</v>
      </c>
      <c r="Q51" s="563" t="s">
        <v>192</v>
      </c>
    </row>
    <row r="52" spans="2:19" ht="15" customHeight="1">
      <c r="B52" s="1149" t="s">
        <v>1652</v>
      </c>
      <c r="C52" s="1149"/>
      <c r="D52" s="1149"/>
      <c r="E52" s="996" t="s">
        <v>1653</v>
      </c>
      <c r="F52" s="996"/>
      <c r="G52" s="996"/>
      <c r="H52" s="996"/>
      <c r="I52" s="996"/>
      <c r="J52" s="996"/>
      <c r="K52" s="996"/>
      <c r="L52" s="996"/>
      <c r="M52" s="996"/>
      <c r="N52" s="996"/>
      <c r="O52" s="996"/>
      <c r="P52" s="996"/>
      <c r="Q52" s="996"/>
    </row>
    <row r="53" spans="2:19" ht="15" customHeight="1">
      <c r="B53" s="1149"/>
      <c r="C53" s="1149"/>
      <c r="D53" s="1149"/>
      <c r="E53" s="996"/>
      <c r="F53" s="996"/>
      <c r="G53" s="996"/>
      <c r="H53" s="996"/>
      <c r="I53" s="996"/>
      <c r="J53" s="996"/>
      <c r="K53" s="996"/>
      <c r="L53" s="996"/>
      <c r="M53" s="996"/>
      <c r="N53" s="996"/>
      <c r="O53" s="996"/>
      <c r="P53" s="996"/>
      <c r="Q53" s="996"/>
    </row>
    <row r="54" spans="2:19" ht="15" customHeight="1">
      <c r="B54" s="1149"/>
      <c r="C54" s="1149"/>
      <c r="D54" s="1149"/>
      <c r="E54" s="984"/>
      <c r="F54" s="986">
        <f>B56</f>
        <v>1889</v>
      </c>
      <c r="G54" s="986">
        <f>F54+1</f>
        <v>1890</v>
      </c>
      <c r="H54" s="986">
        <f t="shared" ref="H54:Q54" si="4">G54+1</f>
        <v>1891</v>
      </c>
      <c r="I54" s="986">
        <f t="shared" si="4"/>
        <v>1892</v>
      </c>
      <c r="J54" s="986">
        <f t="shared" si="4"/>
        <v>1893</v>
      </c>
      <c r="K54" s="986">
        <f t="shared" si="4"/>
        <v>1894</v>
      </c>
      <c r="L54" s="986">
        <f t="shared" si="4"/>
        <v>1895</v>
      </c>
      <c r="M54" s="986">
        <f t="shared" si="4"/>
        <v>1896</v>
      </c>
      <c r="N54" s="986">
        <f t="shared" si="4"/>
        <v>1897</v>
      </c>
      <c r="O54" s="986">
        <f t="shared" si="4"/>
        <v>1898</v>
      </c>
      <c r="P54" s="986">
        <f t="shared" si="4"/>
        <v>1899</v>
      </c>
      <c r="Q54" s="986">
        <f t="shared" si="4"/>
        <v>1900</v>
      </c>
    </row>
    <row r="55" spans="2:19" ht="15" customHeight="1">
      <c r="B55" s="1146" t="s">
        <v>1093</v>
      </c>
      <c r="C55" s="1147"/>
      <c r="D55" s="1148"/>
      <c r="E55" s="985"/>
      <c r="F55" s="987"/>
      <c r="G55" s="987"/>
      <c r="H55" s="987"/>
      <c r="I55" s="987"/>
      <c r="J55" s="987"/>
      <c r="K55" s="987"/>
      <c r="L55" s="987"/>
      <c r="M55" s="987"/>
      <c r="N55" s="987"/>
      <c r="O55" s="987"/>
      <c r="P55" s="987"/>
      <c r="Q55" s="987"/>
    </row>
    <row r="56" spans="2:19" ht="15" customHeight="1">
      <c r="B56" s="955">
        <f t="shared" ref="B56:B65" si="5">+B57-1</f>
        <v>1889</v>
      </c>
      <c r="C56" s="1135"/>
      <c r="D56" s="956"/>
      <c r="E56" s="563" t="s">
        <v>1584</v>
      </c>
      <c r="F56" s="564"/>
      <c r="G56" s="565"/>
      <c r="H56" s="565"/>
      <c r="I56" s="565"/>
      <c r="J56" s="565"/>
      <c r="K56" s="565"/>
      <c r="L56" s="565"/>
      <c r="M56" s="565"/>
      <c r="N56" s="565"/>
      <c r="O56" s="565"/>
      <c r="P56" s="565"/>
      <c r="Q56" s="565"/>
    </row>
    <row r="57" spans="2:19" ht="15" customHeight="1">
      <c r="B57" s="955">
        <f t="shared" si="5"/>
        <v>1890</v>
      </c>
      <c r="C57" s="1135"/>
      <c r="D57" s="956"/>
      <c r="E57" s="563" t="s">
        <v>1096</v>
      </c>
      <c r="F57" s="566"/>
      <c r="G57" s="565"/>
      <c r="H57" s="565"/>
      <c r="I57" s="565"/>
      <c r="J57" s="565"/>
      <c r="K57" s="565"/>
      <c r="L57" s="565"/>
      <c r="M57" s="565"/>
      <c r="N57" s="565"/>
      <c r="O57" s="565"/>
      <c r="P57" s="565"/>
      <c r="Q57" s="565"/>
    </row>
    <row r="58" spans="2:19" ht="15" customHeight="1">
      <c r="B58" s="955">
        <f t="shared" si="5"/>
        <v>1891</v>
      </c>
      <c r="C58" s="1135"/>
      <c r="D58" s="956"/>
      <c r="E58" s="563" t="s">
        <v>1097</v>
      </c>
      <c r="F58" s="566"/>
      <c r="G58" s="566"/>
      <c r="H58" s="565"/>
      <c r="I58" s="565"/>
      <c r="J58" s="565"/>
      <c r="K58" s="565"/>
      <c r="L58" s="565"/>
      <c r="M58" s="565"/>
      <c r="N58" s="565"/>
      <c r="O58" s="565"/>
      <c r="P58" s="565"/>
      <c r="Q58" s="565"/>
    </row>
    <row r="59" spans="2:19" ht="15" customHeight="1">
      <c r="B59" s="955">
        <f t="shared" si="5"/>
        <v>1892</v>
      </c>
      <c r="C59" s="1135"/>
      <c r="D59" s="956"/>
      <c r="E59" s="563" t="s">
        <v>1098</v>
      </c>
      <c r="F59" s="566"/>
      <c r="G59" s="566"/>
      <c r="H59" s="566"/>
      <c r="I59" s="565"/>
      <c r="J59" s="565"/>
      <c r="K59" s="565"/>
      <c r="L59" s="565"/>
      <c r="M59" s="565"/>
      <c r="N59" s="565"/>
      <c r="O59" s="565"/>
      <c r="P59" s="565"/>
      <c r="Q59" s="565"/>
    </row>
    <row r="60" spans="2:19" ht="15" customHeight="1">
      <c r="B60" s="955">
        <f t="shared" si="5"/>
        <v>1893</v>
      </c>
      <c r="C60" s="1135"/>
      <c r="D60" s="956"/>
      <c r="E60" s="563" t="s">
        <v>1099</v>
      </c>
      <c r="F60" s="566"/>
      <c r="G60" s="566"/>
      <c r="H60" s="566"/>
      <c r="I60" s="566"/>
      <c r="J60" s="565"/>
      <c r="K60" s="565"/>
      <c r="L60" s="565"/>
      <c r="M60" s="565"/>
      <c r="N60" s="565"/>
      <c r="O60" s="565"/>
      <c r="P60" s="565"/>
      <c r="Q60" s="565"/>
    </row>
    <row r="61" spans="2:19" ht="15" customHeight="1">
      <c r="B61" s="955">
        <f t="shared" si="5"/>
        <v>1894</v>
      </c>
      <c r="C61" s="1135"/>
      <c r="D61" s="956"/>
      <c r="E61" s="563" t="s">
        <v>1100</v>
      </c>
      <c r="F61" s="566"/>
      <c r="G61" s="566"/>
      <c r="H61" s="566"/>
      <c r="I61" s="566"/>
      <c r="J61" s="566"/>
      <c r="K61" s="565"/>
      <c r="L61" s="565"/>
      <c r="M61" s="565"/>
      <c r="N61" s="565"/>
      <c r="O61" s="565"/>
      <c r="P61" s="565"/>
      <c r="Q61" s="565"/>
    </row>
    <row r="62" spans="2:19" ht="15" customHeight="1">
      <c r="B62" s="955">
        <f t="shared" si="5"/>
        <v>1895</v>
      </c>
      <c r="C62" s="1135"/>
      <c r="D62" s="956"/>
      <c r="E62" s="563" t="s">
        <v>1101</v>
      </c>
      <c r="F62" s="566"/>
      <c r="G62" s="566"/>
      <c r="H62" s="566"/>
      <c r="I62" s="566"/>
      <c r="J62" s="566"/>
      <c r="K62" s="566"/>
      <c r="L62" s="565"/>
      <c r="M62" s="565"/>
      <c r="N62" s="565"/>
      <c r="O62" s="565"/>
      <c r="P62" s="565"/>
      <c r="Q62" s="565"/>
    </row>
    <row r="63" spans="2:19" ht="15" customHeight="1">
      <c r="B63" s="955">
        <f t="shared" si="5"/>
        <v>1896</v>
      </c>
      <c r="C63" s="1135"/>
      <c r="D63" s="956"/>
      <c r="E63" s="563" t="s">
        <v>1102</v>
      </c>
      <c r="F63" s="566"/>
      <c r="G63" s="566"/>
      <c r="H63" s="566"/>
      <c r="I63" s="566"/>
      <c r="J63" s="566"/>
      <c r="K63" s="566"/>
      <c r="L63" s="566"/>
      <c r="M63" s="565"/>
      <c r="N63" s="565"/>
      <c r="O63" s="565"/>
      <c r="P63" s="565"/>
      <c r="Q63" s="565"/>
    </row>
    <row r="64" spans="2:19" ht="15" customHeight="1">
      <c r="B64" s="955">
        <f t="shared" si="5"/>
        <v>1897</v>
      </c>
      <c r="C64" s="1135"/>
      <c r="D64" s="956"/>
      <c r="E64" s="563" t="s">
        <v>1103</v>
      </c>
      <c r="F64" s="566"/>
      <c r="G64" s="566"/>
      <c r="H64" s="566"/>
      <c r="I64" s="566"/>
      <c r="J64" s="566"/>
      <c r="K64" s="566"/>
      <c r="L64" s="566"/>
      <c r="M64" s="566"/>
      <c r="N64" s="565"/>
      <c r="O64" s="565"/>
      <c r="P64" s="565"/>
      <c r="Q64" s="565"/>
    </row>
    <row r="65" spans="2:19" ht="15" customHeight="1">
      <c r="B65" s="955">
        <f t="shared" si="5"/>
        <v>1898</v>
      </c>
      <c r="C65" s="1135"/>
      <c r="D65" s="956"/>
      <c r="E65" s="563" t="s">
        <v>1104</v>
      </c>
      <c r="F65" s="566"/>
      <c r="G65" s="566"/>
      <c r="H65" s="566"/>
      <c r="I65" s="566"/>
      <c r="J65" s="566"/>
      <c r="K65" s="566"/>
      <c r="L65" s="566"/>
      <c r="M65" s="566"/>
      <c r="N65" s="566"/>
      <c r="O65" s="565"/>
      <c r="P65" s="565"/>
      <c r="Q65" s="565"/>
    </row>
    <row r="66" spans="2:19" ht="15" customHeight="1">
      <c r="B66" s="955">
        <f>+B67-1</f>
        <v>1899</v>
      </c>
      <c r="C66" s="1135"/>
      <c r="D66" s="956"/>
      <c r="E66" s="563" t="s">
        <v>1105</v>
      </c>
      <c r="F66" s="566"/>
      <c r="G66" s="566"/>
      <c r="H66" s="566"/>
      <c r="I66" s="566"/>
      <c r="J66" s="566"/>
      <c r="K66" s="566"/>
      <c r="L66" s="566"/>
      <c r="M66" s="566"/>
      <c r="N66" s="566"/>
      <c r="O66" s="566"/>
      <c r="P66" s="565"/>
      <c r="Q66" s="565"/>
    </row>
    <row r="67" spans="2:19" ht="15" customHeight="1">
      <c r="B67" s="1136">
        <f>YEAR(C3)</f>
        <v>1900</v>
      </c>
      <c r="C67" s="1136"/>
      <c r="D67" s="1136"/>
      <c r="E67" s="563" t="s">
        <v>1106</v>
      </c>
      <c r="F67" s="566"/>
      <c r="G67" s="566"/>
      <c r="H67" s="566"/>
      <c r="I67" s="566"/>
      <c r="J67" s="566"/>
      <c r="K67" s="566"/>
      <c r="L67" s="566"/>
      <c r="M67" s="566"/>
      <c r="N67" s="566"/>
      <c r="O67" s="566"/>
      <c r="P67" s="566"/>
      <c r="Q67" s="565"/>
      <c r="S67" s="102" t="s">
        <v>1108</v>
      </c>
    </row>
    <row r="68" spans="2:19" ht="15" customHeight="1">
      <c r="B68" s="957" t="s">
        <v>1109</v>
      </c>
      <c r="C68" s="1145"/>
      <c r="D68" s="958"/>
      <c r="E68" s="563" t="s">
        <v>1107</v>
      </c>
      <c r="F68" s="728">
        <f t="shared" ref="F68:Q68" si="6">SUM(F56:F67)</f>
        <v>0</v>
      </c>
      <c r="G68" s="729">
        <f t="shared" si="6"/>
        <v>0</v>
      </c>
      <c r="H68" s="729">
        <f t="shared" si="6"/>
        <v>0</v>
      </c>
      <c r="I68" s="729">
        <f t="shared" si="6"/>
        <v>0</v>
      </c>
      <c r="J68" s="729">
        <f t="shared" si="6"/>
        <v>0</v>
      </c>
      <c r="K68" s="729">
        <f t="shared" si="6"/>
        <v>0</v>
      </c>
      <c r="L68" s="729">
        <f t="shared" si="6"/>
        <v>0</v>
      </c>
      <c r="M68" s="729">
        <f t="shared" si="6"/>
        <v>0</v>
      </c>
      <c r="N68" s="729">
        <f t="shared" si="6"/>
        <v>0</v>
      </c>
      <c r="O68" s="729">
        <f t="shared" si="6"/>
        <v>0</v>
      </c>
      <c r="P68" s="729">
        <f t="shared" si="6"/>
        <v>0</v>
      </c>
      <c r="Q68" s="729">
        <f t="shared" si="6"/>
        <v>0</v>
      </c>
      <c r="S68" s="136" t="str">
        <f>IF(SUM(F57:F67,G58:G67,H59:H67,I60:I67,J61:J67,K62:K67,L63:L67,M64:M67,N65:N67,O66:O67,P67)=0,"OK","Error")</f>
        <v>OK</v>
      </c>
    </row>
    <row r="69" spans="2:19" ht="15" customHeight="1">
      <c r="B69" s="725"/>
      <c r="C69" s="725"/>
      <c r="D69" s="725"/>
      <c r="E69" s="725"/>
      <c r="F69" s="725"/>
      <c r="G69" s="725"/>
      <c r="H69" s="725"/>
      <c r="I69" s="725"/>
      <c r="J69" s="725"/>
      <c r="K69" s="725"/>
      <c r="L69" s="725"/>
      <c r="M69" s="725"/>
      <c r="N69" s="725"/>
      <c r="O69" s="725"/>
      <c r="P69" s="725"/>
      <c r="Q69" s="725"/>
    </row>
    <row r="70" spans="2:19" ht="15" customHeight="1">
      <c r="B70" s="726" t="s">
        <v>1654</v>
      </c>
      <c r="C70" s="573"/>
      <c r="D70" s="573"/>
      <c r="E70" s="573"/>
      <c r="F70" s="573"/>
      <c r="G70" s="727"/>
      <c r="H70" s="573"/>
      <c r="I70" s="573"/>
      <c r="J70" s="331"/>
      <c r="K70" s="331"/>
      <c r="L70" s="331"/>
      <c r="M70" s="331"/>
      <c r="N70" s="331"/>
      <c r="O70" s="331"/>
      <c r="P70" s="331"/>
      <c r="Q70" s="331"/>
    </row>
    <row r="71" spans="2:19" ht="15" customHeight="1">
      <c r="B71" s="561"/>
      <c r="C71" s="576"/>
      <c r="D71" s="562"/>
      <c r="E71" s="602"/>
      <c r="F71" s="563" t="s">
        <v>1091</v>
      </c>
      <c r="G71" s="563" t="s">
        <v>182</v>
      </c>
      <c r="H71" s="563" t="s">
        <v>183</v>
      </c>
      <c r="I71" s="563" t="s">
        <v>184</v>
      </c>
      <c r="J71" s="563" t="s">
        <v>185</v>
      </c>
      <c r="K71" s="563" t="s">
        <v>186</v>
      </c>
      <c r="L71" s="563" t="s">
        <v>187</v>
      </c>
      <c r="M71" s="563" t="s">
        <v>188</v>
      </c>
      <c r="N71" s="563" t="s">
        <v>189</v>
      </c>
      <c r="O71" s="563" t="s">
        <v>190</v>
      </c>
      <c r="P71" s="563" t="s">
        <v>191</v>
      </c>
      <c r="Q71" s="563" t="s">
        <v>192</v>
      </c>
    </row>
    <row r="72" spans="2:19" ht="15" customHeight="1">
      <c r="B72" s="1149" t="s">
        <v>1652</v>
      </c>
      <c r="C72" s="1149"/>
      <c r="D72" s="1149"/>
      <c r="E72" s="996" t="s">
        <v>1655</v>
      </c>
      <c r="F72" s="996"/>
      <c r="G72" s="996"/>
      <c r="H72" s="996"/>
      <c r="I72" s="996"/>
      <c r="J72" s="996"/>
      <c r="K72" s="996"/>
      <c r="L72" s="996"/>
      <c r="M72" s="996"/>
      <c r="N72" s="996"/>
      <c r="O72" s="996"/>
      <c r="P72" s="996"/>
      <c r="Q72" s="996"/>
    </row>
    <row r="73" spans="2:19" ht="15" customHeight="1">
      <c r="B73" s="1149"/>
      <c r="C73" s="1149"/>
      <c r="D73" s="1149"/>
      <c r="E73" s="996"/>
      <c r="F73" s="996"/>
      <c r="G73" s="996"/>
      <c r="H73" s="996"/>
      <c r="I73" s="996"/>
      <c r="J73" s="996"/>
      <c r="K73" s="996"/>
      <c r="L73" s="996"/>
      <c r="M73" s="996"/>
      <c r="N73" s="996"/>
      <c r="O73" s="996"/>
      <c r="P73" s="996"/>
      <c r="Q73" s="996"/>
    </row>
    <row r="74" spans="2:19" ht="15" customHeight="1">
      <c r="B74" s="1149"/>
      <c r="C74" s="1149"/>
      <c r="D74" s="1149"/>
      <c r="E74" s="984"/>
      <c r="F74" s="986">
        <f>B76</f>
        <v>1889</v>
      </c>
      <c r="G74" s="986">
        <f>F74+1</f>
        <v>1890</v>
      </c>
      <c r="H74" s="986">
        <f t="shared" ref="H74:Q74" si="7">G74+1</f>
        <v>1891</v>
      </c>
      <c r="I74" s="986">
        <f t="shared" si="7"/>
        <v>1892</v>
      </c>
      <c r="J74" s="986">
        <f t="shared" si="7"/>
        <v>1893</v>
      </c>
      <c r="K74" s="986">
        <f t="shared" si="7"/>
        <v>1894</v>
      </c>
      <c r="L74" s="986">
        <f t="shared" si="7"/>
        <v>1895</v>
      </c>
      <c r="M74" s="986">
        <f t="shared" si="7"/>
        <v>1896</v>
      </c>
      <c r="N74" s="986">
        <f t="shared" si="7"/>
        <v>1897</v>
      </c>
      <c r="O74" s="986">
        <f t="shared" si="7"/>
        <v>1898</v>
      </c>
      <c r="P74" s="986">
        <f>O74+1</f>
        <v>1899</v>
      </c>
      <c r="Q74" s="986">
        <f t="shared" si="7"/>
        <v>1900</v>
      </c>
    </row>
    <row r="75" spans="2:19" ht="15" customHeight="1">
      <c r="B75" s="1146" t="s">
        <v>1093</v>
      </c>
      <c r="C75" s="1147"/>
      <c r="D75" s="1148"/>
      <c r="E75" s="985"/>
      <c r="F75" s="987"/>
      <c r="G75" s="987"/>
      <c r="H75" s="987"/>
      <c r="I75" s="987"/>
      <c r="J75" s="987"/>
      <c r="K75" s="987"/>
      <c r="L75" s="987"/>
      <c r="M75" s="987"/>
      <c r="N75" s="987"/>
      <c r="O75" s="987"/>
      <c r="P75" s="987"/>
      <c r="Q75" s="987"/>
    </row>
    <row r="76" spans="2:19" ht="15" customHeight="1">
      <c r="B76" s="955">
        <f t="shared" ref="B76:B85" si="8">+B77-1</f>
        <v>1889</v>
      </c>
      <c r="C76" s="1135"/>
      <c r="D76" s="956"/>
      <c r="E76" s="563" t="s">
        <v>1584</v>
      </c>
      <c r="F76" s="564"/>
      <c r="G76" s="565"/>
      <c r="H76" s="565"/>
      <c r="I76" s="565"/>
      <c r="J76" s="565"/>
      <c r="K76" s="565"/>
      <c r="L76" s="565"/>
      <c r="M76" s="565"/>
      <c r="N76" s="565"/>
      <c r="O76" s="565"/>
      <c r="P76" s="565"/>
      <c r="Q76" s="565"/>
    </row>
    <row r="77" spans="2:19" ht="15" customHeight="1">
      <c r="B77" s="955">
        <f t="shared" si="8"/>
        <v>1890</v>
      </c>
      <c r="C77" s="1135"/>
      <c r="D77" s="956"/>
      <c r="E77" s="563" t="s">
        <v>1096</v>
      </c>
      <c r="F77" s="566"/>
      <c r="G77" s="565"/>
      <c r="H77" s="565"/>
      <c r="I77" s="565"/>
      <c r="J77" s="565"/>
      <c r="K77" s="565"/>
      <c r="L77" s="565"/>
      <c r="M77" s="565"/>
      <c r="N77" s="565"/>
      <c r="O77" s="565"/>
      <c r="P77" s="565"/>
      <c r="Q77" s="565"/>
    </row>
    <row r="78" spans="2:19" ht="15" customHeight="1">
      <c r="B78" s="955">
        <f t="shared" si="8"/>
        <v>1891</v>
      </c>
      <c r="C78" s="1135"/>
      <c r="D78" s="956"/>
      <c r="E78" s="563" t="s">
        <v>1097</v>
      </c>
      <c r="F78" s="566"/>
      <c r="G78" s="566"/>
      <c r="H78" s="565"/>
      <c r="I78" s="565"/>
      <c r="J78" s="565"/>
      <c r="K78" s="565"/>
      <c r="L78" s="565"/>
      <c r="M78" s="565"/>
      <c r="N78" s="565"/>
      <c r="O78" s="565"/>
      <c r="P78" s="565"/>
      <c r="Q78" s="565"/>
    </row>
    <row r="79" spans="2:19" ht="15" customHeight="1">
      <c r="B79" s="955">
        <f t="shared" si="8"/>
        <v>1892</v>
      </c>
      <c r="C79" s="1135"/>
      <c r="D79" s="956"/>
      <c r="E79" s="563" t="s">
        <v>1098</v>
      </c>
      <c r="F79" s="566"/>
      <c r="G79" s="566"/>
      <c r="H79" s="566"/>
      <c r="I79" s="565"/>
      <c r="J79" s="565"/>
      <c r="K79" s="565"/>
      <c r="L79" s="565"/>
      <c r="M79" s="565"/>
      <c r="N79" s="565"/>
      <c r="O79" s="565"/>
      <c r="P79" s="565"/>
      <c r="Q79" s="565"/>
    </row>
    <row r="80" spans="2:19" ht="15" customHeight="1">
      <c r="B80" s="955">
        <f t="shared" si="8"/>
        <v>1893</v>
      </c>
      <c r="C80" s="1135"/>
      <c r="D80" s="956"/>
      <c r="E80" s="563" t="s">
        <v>1099</v>
      </c>
      <c r="F80" s="566"/>
      <c r="G80" s="566"/>
      <c r="H80" s="566"/>
      <c r="I80" s="566"/>
      <c r="J80" s="565"/>
      <c r="K80" s="565"/>
      <c r="L80" s="565"/>
      <c r="M80" s="565"/>
      <c r="N80" s="565"/>
      <c r="O80" s="565"/>
      <c r="P80" s="565"/>
      <c r="Q80" s="565"/>
    </row>
    <row r="81" spans="2:19" ht="15" customHeight="1">
      <c r="B81" s="955">
        <f t="shared" si="8"/>
        <v>1894</v>
      </c>
      <c r="C81" s="1135"/>
      <c r="D81" s="956"/>
      <c r="E81" s="563" t="s">
        <v>1100</v>
      </c>
      <c r="F81" s="566"/>
      <c r="G81" s="566"/>
      <c r="H81" s="566"/>
      <c r="I81" s="566"/>
      <c r="J81" s="566"/>
      <c r="K81" s="565"/>
      <c r="L81" s="565"/>
      <c r="M81" s="565"/>
      <c r="N81" s="565"/>
      <c r="O81" s="565"/>
      <c r="P81" s="565"/>
      <c r="Q81" s="565"/>
    </row>
    <row r="82" spans="2:19" ht="15" customHeight="1">
      <c r="B82" s="955">
        <f t="shared" si="8"/>
        <v>1895</v>
      </c>
      <c r="C82" s="1135"/>
      <c r="D82" s="956"/>
      <c r="E82" s="563" t="s">
        <v>1101</v>
      </c>
      <c r="F82" s="566"/>
      <c r="G82" s="566"/>
      <c r="H82" s="566"/>
      <c r="I82" s="566"/>
      <c r="J82" s="566"/>
      <c r="K82" s="566"/>
      <c r="L82" s="565"/>
      <c r="M82" s="565"/>
      <c r="N82" s="565"/>
      <c r="O82" s="565"/>
      <c r="P82" s="565"/>
      <c r="Q82" s="565"/>
    </row>
    <row r="83" spans="2:19" ht="15" customHeight="1">
      <c r="B83" s="955">
        <f t="shared" si="8"/>
        <v>1896</v>
      </c>
      <c r="C83" s="1135"/>
      <c r="D83" s="956"/>
      <c r="E83" s="563" t="s">
        <v>1102</v>
      </c>
      <c r="F83" s="566"/>
      <c r="G83" s="566"/>
      <c r="H83" s="566"/>
      <c r="I83" s="566"/>
      <c r="J83" s="566"/>
      <c r="K83" s="566"/>
      <c r="L83" s="566"/>
      <c r="M83" s="565"/>
      <c r="N83" s="565"/>
      <c r="O83" s="565"/>
      <c r="P83" s="565"/>
      <c r="Q83" s="565"/>
    </row>
    <row r="84" spans="2:19" ht="15" customHeight="1">
      <c r="B84" s="955">
        <f t="shared" si="8"/>
        <v>1897</v>
      </c>
      <c r="C84" s="1135"/>
      <c r="D84" s="956"/>
      <c r="E84" s="563" t="s">
        <v>1103</v>
      </c>
      <c r="F84" s="566"/>
      <c r="G84" s="566"/>
      <c r="H84" s="566"/>
      <c r="I84" s="566"/>
      <c r="J84" s="566"/>
      <c r="K84" s="566"/>
      <c r="L84" s="566"/>
      <c r="M84" s="566"/>
      <c r="N84" s="565"/>
      <c r="O84" s="565"/>
      <c r="P84" s="565"/>
      <c r="Q84" s="565"/>
    </row>
    <row r="85" spans="2:19" ht="15" customHeight="1">
      <c r="B85" s="955">
        <f t="shared" si="8"/>
        <v>1898</v>
      </c>
      <c r="C85" s="1135"/>
      <c r="D85" s="956"/>
      <c r="E85" s="563" t="s">
        <v>1104</v>
      </c>
      <c r="F85" s="566"/>
      <c r="G85" s="566"/>
      <c r="H85" s="566"/>
      <c r="I85" s="566"/>
      <c r="J85" s="566"/>
      <c r="K85" s="566"/>
      <c r="L85" s="566"/>
      <c r="M85" s="566"/>
      <c r="N85" s="566"/>
      <c r="O85" s="565"/>
      <c r="P85" s="565"/>
      <c r="Q85" s="565"/>
    </row>
    <row r="86" spans="2:19" ht="15" customHeight="1">
      <c r="B86" s="955">
        <f>+B87-1</f>
        <v>1899</v>
      </c>
      <c r="C86" s="1135"/>
      <c r="D86" s="956"/>
      <c r="E86" s="563" t="s">
        <v>1105</v>
      </c>
      <c r="F86" s="566"/>
      <c r="G86" s="566"/>
      <c r="H86" s="566"/>
      <c r="I86" s="566"/>
      <c r="J86" s="566"/>
      <c r="K86" s="566"/>
      <c r="L86" s="566"/>
      <c r="M86" s="566"/>
      <c r="N86" s="566"/>
      <c r="O86" s="566"/>
      <c r="P86" s="565"/>
      <c r="Q86" s="565"/>
    </row>
    <row r="87" spans="2:19" ht="15" customHeight="1">
      <c r="B87" s="1136">
        <f>YEAR(C3)</f>
        <v>1900</v>
      </c>
      <c r="C87" s="1136"/>
      <c r="D87" s="1136"/>
      <c r="E87" s="563" t="s">
        <v>1106</v>
      </c>
      <c r="F87" s="566"/>
      <c r="G87" s="566"/>
      <c r="H87" s="566"/>
      <c r="I87" s="566"/>
      <c r="J87" s="566"/>
      <c r="K87" s="566"/>
      <c r="L87" s="566"/>
      <c r="M87" s="566"/>
      <c r="N87" s="566"/>
      <c r="O87" s="566"/>
      <c r="P87" s="566"/>
      <c r="Q87" s="565"/>
      <c r="S87" s="102" t="s">
        <v>1108</v>
      </c>
    </row>
    <row r="88" spans="2:19" ht="15" customHeight="1">
      <c r="B88" s="957" t="s">
        <v>1109</v>
      </c>
      <c r="C88" s="1145"/>
      <c r="D88" s="958"/>
      <c r="E88" s="563" t="s">
        <v>1107</v>
      </c>
      <c r="F88" s="728">
        <f t="shared" ref="F88:Q88" si="9">SUM(F76:F87)</f>
        <v>0</v>
      </c>
      <c r="G88" s="729">
        <f t="shared" si="9"/>
        <v>0</v>
      </c>
      <c r="H88" s="729">
        <f t="shared" si="9"/>
        <v>0</v>
      </c>
      <c r="I88" s="729">
        <f t="shared" si="9"/>
        <v>0</v>
      </c>
      <c r="J88" s="729">
        <f t="shared" si="9"/>
        <v>0</v>
      </c>
      <c r="K88" s="729">
        <f t="shared" si="9"/>
        <v>0</v>
      </c>
      <c r="L88" s="729">
        <f t="shared" si="9"/>
        <v>0</v>
      </c>
      <c r="M88" s="729">
        <f t="shared" si="9"/>
        <v>0</v>
      </c>
      <c r="N88" s="729">
        <f t="shared" si="9"/>
        <v>0</v>
      </c>
      <c r="O88" s="729">
        <f t="shared" si="9"/>
        <v>0</v>
      </c>
      <c r="P88" s="729">
        <f t="shared" si="9"/>
        <v>0</v>
      </c>
      <c r="Q88" s="729">
        <f t="shared" si="9"/>
        <v>0</v>
      </c>
      <c r="S88" s="136" t="str">
        <f>IF(SUM(F77:F87,G78:G87,H79:H87,I80:I87,J81:J87,K82:K87,L83:L87,M84:M87,N85:N87,O86:O87,P87)=0,"OK","Error")</f>
        <v>OK</v>
      </c>
    </row>
    <row r="89" spans="2:19" ht="15" customHeight="1">
      <c r="B89" s="331"/>
      <c r="C89" s="331"/>
      <c r="D89" s="331"/>
      <c r="E89" s="331"/>
      <c r="F89" s="331"/>
      <c r="G89" s="331"/>
      <c r="H89" s="331"/>
      <c r="I89" s="331"/>
      <c r="J89" s="331"/>
      <c r="K89" s="331"/>
      <c r="L89" s="331"/>
      <c r="M89" s="331"/>
      <c r="N89" s="331"/>
      <c r="O89" s="331"/>
      <c r="P89" s="331"/>
      <c r="Q89" s="331"/>
    </row>
    <row r="90" spans="2:19" ht="15" customHeight="1">
      <c r="B90" s="730" t="s">
        <v>1656</v>
      </c>
      <c r="C90" s="331"/>
      <c r="D90" s="331"/>
      <c r="E90" s="331"/>
      <c r="F90" s="1143"/>
      <c r="G90" s="1144"/>
      <c r="H90" s="331"/>
      <c r="I90" s="331"/>
      <c r="J90" s="331"/>
      <c r="K90" s="331"/>
      <c r="L90" s="331"/>
      <c r="M90" s="331"/>
      <c r="N90" s="331"/>
      <c r="O90" s="331"/>
      <c r="P90" s="331"/>
      <c r="Q90" s="331"/>
    </row>
    <row r="91" spans="2:19" ht="15" customHeight="1">
      <c r="B91" s="725"/>
      <c r="C91" s="725"/>
      <c r="D91" s="725"/>
      <c r="E91" s="725"/>
      <c r="F91" s="725"/>
      <c r="G91" s="725"/>
      <c r="H91" s="725"/>
      <c r="I91" s="725"/>
      <c r="J91" s="725"/>
      <c r="K91" s="725"/>
      <c r="L91" s="725"/>
      <c r="M91" s="725"/>
      <c r="N91" s="725"/>
      <c r="O91" s="725"/>
      <c r="P91" s="725"/>
      <c r="Q91" s="725"/>
    </row>
    <row r="92" spans="2:19" ht="15" customHeight="1">
      <c r="B92" s="726" t="s">
        <v>1657</v>
      </c>
      <c r="C92" s="573"/>
      <c r="D92" s="573"/>
      <c r="E92" s="573"/>
      <c r="F92" s="573"/>
      <c r="G92" s="573"/>
      <c r="H92" s="573"/>
      <c r="I92" s="573"/>
      <c r="J92" s="573"/>
      <c r="K92" s="573"/>
      <c r="L92" s="573"/>
      <c r="M92" s="573"/>
      <c r="N92" s="573"/>
      <c r="O92" s="573"/>
      <c r="P92" s="573"/>
      <c r="Q92" s="102"/>
    </row>
    <row r="93" spans="2:19" ht="15" customHeight="1">
      <c r="B93" s="561"/>
      <c r="C93" s="576"/>
      <c r="D93" s="562"/>
      <c r="E93" s="602"/>
      <c r="F93" s="563" t="s">
        <v>1091</v>
      </c>
      <c r="G93" s="563" t="s">
        <v>182</v>
      </c>
      <c r="H93" s="563" t="s">
        <v>183</v>
      </c>
      <c r="I93" s="563" t="s">
        <v>184</v>
      </c>
      <c r="J93" s="563" t="s">
        <v>185</v>
      </c>
      <c r="K93" s="563" t="s">
        <v>186</v>
      </c>
      <c r="L93" s="563" t="s">
        <v>187</v>
      </c>
      <c r="M93" s="563" t="s">
        <v>188</v>
      </c>
      <c r="N93" s="563" t="s">
        <v>189</v>
      </c>
      <c r="O93" s="563" t="s">
        <v>190</v>
      </c>
      <c r="P93" s="563" t="s">
        <v>191</v>
      </c>
      <c r="Q93" s="563" t="s">
        <v>192</v>
      </c>
    </row>
    <row r="94" spans="2:19" ht="15" customHeight="1">
      <c r="B94" s="1137" t="s">
        <v>1652</v>
      </c>
      <c r="C94" s="1138"/>
      <c r="D94" s="1139"/>
      <c r="E94" s="1008" t="s">
        <v>1092</v>
      </c>
      <c r="F94" s="1009"/>
      <c r="G94" s="1009"/>
      <c r="H94" s="1009"/>
      <c r="I94" s="1009"/>
      <c r="J94" s="1009"/>
      <c r="K94" s="1009"/>
      <c r="L94" s="1009"/>
      <c r="M94" s="1009"/>
      <c r="N94" s="1009"/>
      <c r="O94" s="1009"/>
      <c r="P94" s="1009"/>
      <c r="Q94" s="1010"/>
    </row>
    <row r="95" spans="2:19" ht="15" customHeight="1">
      <c r="B95" s="1140"/>
      <c r="C95" s="1141"/>
      <c r="D95" s="1142"/>
      <c r="E95" s="1011"/>
      <c r="F95" s="1012"/>
      <c r="G95" s="1012"/>
      <c r="H95" s="1012"/>
      <c r="I95" s="1012"/>
      <c r="J95" s="1012"/>
      <c r="K95" s="1012"/>
      <c r="L95" s="1012"/>
      <c r="M95" s="1012"/>
      <c r="N95" s="1012"/>
      <c r="O95" s="1012"/>
      <c r="P95" s="1012"/>
      <c r="Q95" s="1013"/>
    </row>
    <row r="96" spans="2:19" ht="15" customHeight="1">
      <c r="B96" s="1140"/>
      <c r="C96" s="1141"/>
      <c r="D96" s="1142"/>
      <c r="E96" s="984"/>
      <c r="F96" s="986">
        <f>B99</f>
        <v>1889</v>
      </c>
      <c r="G96" s="986">
        <f>F96+1</f>
        <v>1890</v>
      </c>
      <c r="H96" s="986">
        <f t="shared" ref="H96:Q96" si="10">G96+1</f>
        <v>1891</v>
      </c>
      <c r="I96" s="986">
        <f t="shared" si="10"/>
        <v>1892</v>
      </c>
      <c r="J96" s="986">
        <f t="shared" si="10"/>
        <v>1893</v>
      </c>
      <c r="K96" s="986">
        <f t="shared" si="10"/>
        <v>1894</v>
      </c>
      <c r="L96" s="986">
        <f t="shared" si="10"/>
        <v>1895</v>
      </c>
      <c r="M96" s="986">
        <f t="shared" si="10"/>
        <v>1896</v>
      </c>
      <c r="N96" s="986">
        <f t="shared" si="10"/>
        <v>1897</v>
      </c>
      <c r="O96" s="986">
        <f t="shared" si="10"/>
        <v>1898</v>
      </c>
      <c r="P96" s="986">
        <f t="shared" si="10"/>
        <v>1899</v>
      </c>
      <c r="Q96" s="986">
        <f t="shared" si="10"/>
        <v>1900</v>
      </c>
    </row>
    <row r="97" spans="2:19" ht="15" customHeight="1">
      <c r="B97" s="1029" t="s">
        <v>1093</v>
      </c>
      <c r="C97" s="1029"/>
      <c r="D97" s="1029"/>
      <c r="E97" s="985"/>
      <c r="F97" s="987"/>
      <c r="G97" s="987"/>
      <c r="H97" s="987"/>
      <c r="I97" s="987"/>
      <c r="J97" s="987"/>
      <c r="K97" s="987"/>
      <c r="L97" s="987"/>
      <c r="M97" s="987"/>
      <c r="N97" s="987"/>
      <c r="O97" s="987"/>
      <c r="P97" s="987"/>
      <c r="Q97" s="987"/>
    </row>
    <row r="98" spans="2:19" ht="15" customHeight="1">
      <c r="B98" s="1029" t="s">
        <v>1094</v>
      </c>
      <c r="C98" s="1029"/>
      <c r="D98" s="1029"/>
      <c r="E98" s="563" t="s">
        <v>1584</v>
      </c>
      <c r="F98" s="564"/>
      <c r="G98" s="565"/>
      <c r="H98" s="565"/>
      <c r="I98" s="565"/>
      <c r="J98" s="565"/>
      <c r="K98" s="565"/>
      <c r="L98" s="565"/>
      <c r="M98" s="565"/>
      <c r="N98" s="565"/>
      <c r="O98" s="565"/>
      <c r="P98" s="565"/>
      <c r="Q98" s="565"/>
    </row>
    <row r="99" spans="2:19" ht="15" customHeight="1">
      <c r="B99" s="955">
        <f t="shared" ref="B99:B108" si="11">+B100-1</f>
        <v>1889</v>
      </c>
      <c r="C99" s="1135"/>
      <c r="D99" s="956"/>
      <c r="E99" s="563" t="s">
        <v>1096</v>
      </c>
      <c r="F99" s="564"/>
      <c r="G99" s="565"/>
      <c r="H99" s="565"/>
      <c r="I99" s="565"/>
      <c r="J99" s="565"/>
      <c r="K99" s="565"/>
      <c r="L99" s="565"/>
      <c r="M99" s="565"/>
      <c r="N99" s="565"/>
      <c r="O99" s="565"/>
      <c r="P99" s="565"/>
      <c r="Q99" s="565"/>
    </row>
    <row r="100" spans="2:19" ht="15" customHeight="1">
      <c r="B100" s="955">
        <f t="shared" si="11"/>
        <v>1890</v>
      </c>
      <c r="C100" s="1135"/>
      <c r="D100" s="956"/>
      <c r="E100" s="563" t="s">
        <v>1097</v>
      </c>
      <c r="F100" s="566"/>
      <c r="G100" s="565"/>
      <c r="H100" s="565"/>
      <c r="I100" s="565"/>
      <c r="J100" s="565"/>
      <c r="K100" s="565"/>
      <c r="L100" s="565"/>
      <c r="M100" s="565"/>
      <c r="N100" s="565"/>
      <c r="O100" s="565"/>
      <c r="P100" s="565"/>
      <c r="Q100" s="565"/>
    </row>
    <row r="101" spans="2:19" ht="15" customHeight="1">
      <c r="B101" s="955">
        <f t="shared" si="11"/>
        <v>1891</v>
      </c>
      <c r="C101" s="1135"/>
      <c r="D101" s="956"/>
      <c r="E101" s="563" t="s">
        <v>1098</v>
      </c>
      <c r="F101" s="566"/>
      <c r="G101" s="566"/>
      <c r="H101" s="565"/>
      <c r="I101" s="565"/>
      <c r="J101" s="565"/>
      <c r="K101" s="565"/>
      <c r="L101" s="565"/>
      <c r="M101" s="565"/>
      <c r="N101" s="565"/>
      <c r="O101" s="565"/>
      <c r="P101" s="565"/>
      <c r="Q101" s="565"/>
    </row>
    <row r="102" spans="2:19" ht="15" customHeight="1">
      <c r="B102" s="955">
        <f t="shared" si="11"/>
        <v>1892</v>
      </c>
      <c r="C102" s="1135"/>
      <c r="D102" s="956"/>
      <c r="E102" s="563" t="s">
        <v>1099</v>
      </c>
      <c r="F102" s="566"/>
      <c r="G102" s="566"/>
      <c r="H102" s="566"/>
      <c r="I102" s="565"/>
      <c r="J102" s="565"/>
      <c r="K102" s="565"/>
      <c r="L102" s="565"/>
      <c r="M102" s="565"/>
      <c r="N102" s="565"/>
      <c r="O102" s="565"/>
      <c r="P102" s="565"/>
      <c r="Q102" s="565"/>
    </row>
    <row r="103" spans="2:19" ht="15" customHeight="1">
      <c r="B103" s="955">
        <f t="shared" si="11"/>
        <v>1893</v>
      </c>
      <c r="C103" s="1135"/>
      <c r="D103" s="956"/>
      <c r="E103" s="563" t="s">
        <v>1100</v>
      </c>
      <c r="F103" s="566"/>
      <c r="G103" s="566"/>
      <c r="H103" s="566"/>
      <c r="I103" s="566"/>
      <c r="J103" s="565"/>
      <c r="K103" s="565"/>
      <c r="L103" s="565"/>
      <c r="M103" s="565"/>
      <c r="N103" s="565"/>
      <c r="O103" s="565"/>
      <c r="P103" s="565"/>
      <c r="Q103" s="565"/>
    </row>
    <row r="104" spans="2:19" ht="15" customHeight="1">
      <c r="B104" s="955">
        <f t="shared" si="11"/>
        <v>1894</v>
      </c>
      <c r="C104" s="1135"/>
      <c r="D104" s="956"/>
      <c r="E104" s="563" t="s">
        <v>1101</v>
      </c>
      <c r="F104" s="566"/>
      <c r="G104" s="566"/>
      <c r="H104" s="566"/>
      <c r="I104" s="566"/>
      <c r="J104" s="566"/>
      <c r="K104" s="565"/>
      <c r="L104" s="565"/>
      <c r="M104" s="565"/>
      <c r="N104" s="565"/>
      <c r="O104" s="565"/>
      <c r="P104" s="565"/>
      <c r="Q104" s="565"/>
    </row>
    <row r="105" spans="2:19" ht="15" customHeight="1">
      <c r="B105" s="955">
        <f t="shared" si="11"/>
        <v>1895</v>
      </c>
      <c r="C105" s="1135"/>
      <c r="D105" s="956"/>
      <c r="E105" s="563" t="s">
        <v>1102</v>
      </c>
      <c r="F105" s="566"/>
      <c r="G105" s="566"/>
      <c r="H105" s="566"/>
      <c r="I105" s="566"/>
      <c r="J105" s="566"/>
      <c r="K105" s="566"/>
      <c r="L105" s="565"/>
      <c r="M105" s="565"/>
      <c r="N105" s="565"/>
      <c r="O105" s="565"/>
      <c r="P105" s="565"/>
      <c r="Q105" s="565"/>
    </row>
    <row r="106" spans="2:19" ht="15" customHeight="1">
      <c r="B106" s="955">
        <f t="shared" si="11"/>
        <v>1896</v>
      </c>
      <c r="C106" s="1135"/>
      <c r="D106" s="956"/>
      <c r="E106" s="563" t="s">
        <v>1103</v>
      </c>
      <c r="F106" s="566"/>
      <c r="G106" s="566"/>
      <c r="H106" s="566"/>
      <c r="I106" s="566"/>
      <c r="J106" s="566"/>
      <c r="K106" s="566"/>
      <c r="L106" s="566"/>
      <c r="M106" s="565"/>
      <c r="N106" s="565"/>
      <c r="O106" s="565"/>
      <c r="P106" s="565"/>
      <c r="Q106" s="565"/>
    </row>
    <row r="107" spans="2:19" ht="15" customHeight="1">
      <c r="B107" s="955">
        <f t="shared" si="11"/>
        <v>1897</v>
      </c>
      <c r="C107" s="1135"/>
      <c r="D107" s="956"/>
      <c r="E107" s="563" t="s">
        <v>1104</v>
      </c>
      <c r="F107" s="566"/>
      <c r="G107" s="566"/>
      <c r="H107" s="566"/>
      <c r="I107" s="566"/>
      <c r="J107" s="566"/>
      <c r="K107" s="566"/>
      <c r="L107" s="566"/>
      <c r="M107" s="566"/>
      <c r="N107" s="565"/>
      <c r="O107" s="565"/>
      <c r="P107" s="565"/>
      <c r="Q107" s="565"/>
    </row>
    <row r="108" spans="2:19" ht="15" customHeight="1">
      <c r="B108" s="955">
        <f t="shared" si="11"/>
        <v>1898</v>
      </c>
      <c r="C108" s="1135"/>
      <c r="D108" s="956"/>
      <c r="E108" s="563" t="s">
        <v>1105</v>
      </c>
      <c r="F108" s="566"/>
      <c r="G108" s="566"/>
      <c r="H108" s="566"/>
      <c r="I108" s="566"/>
      <c r="J108" s="566"/>
      <c r="K108" s="566"/>
      <c r="L108" s="566"/>
      <c r="M108" s="566"/>
      <c r="N108" s="566"/>
      <c r="O108" s="565"/>
      <c r="P108" s="565"/>
      <c r="Q108" s="565"/>
    </row>
    <row r="109" spans="2:19" ht="15" customHeight="1">
      <c r="B109" s="955">
        <f>+B110-1</f>
        <v>1899</v>
      </c>
      <c r="C109" s="1135"/>
      <c r="D109" s="956"/>
      <c r="E109" s="563" t="s">
        <v>1106</v>
      </c>
      <c r="F109" s="566"/>
      <c r="G109" s="566"/>
      <c r="H109" s="566"/>
      <c r="I109" s="566"/>
      <c r="J109" s="566"/>
      <c r="K109" s="566"/>
      <c r="L109" s="566"/>
      <c r="M109" s="566"/>
      <c r="N109" s="566"/>
      <c r="O109" s="566"/>
      <c r="P109" s="565"/>
      <c r="Q109" s="565"/>
    </row>
    <row r="110" spans="2:19" ht="15" customHeight="1">
      <c r="B110" s="1136">
        <f>YEAR(C3)</f>
        <v>1900</v>
      </c>
      <c r="C110" s="1136"/>
      <c r="D110" s="1136"/>
      <c r="E110" s="563" t="s">
        <v>1107</v>
      </c>
      <c r="F110" s="566"/>
      <c r="G110" s="566"/>
      <c r="H110" s="566"/>
      <c r="I110" s="566"/>
      <c r="J110" s="566"/>
      <c r="K110" s="566"/>
      <c r="L110" s="566"/>
      <c r="M110" s="566"/>
      <c r="N110" s="566"/>
      <c r="O110" s="566"/>
      <c r="P110" s="566"/>
      <c r="Q110" s="565"/>
      <c r="S110" s="102" t="s">
        <v>1108</v>
      </c>
    </row>
    <row r="111" spans="2:19" ht="15" customHeight="1">
      <c r="B111" s="936" t="s">
        <v>1109</v>
      </c>
      <c r="C111" s="937"/>
      <c r="D111" s="938"/>
      <c r="E111" s="563" t="s">
        <v>1110</v>
      </c>
      <c r="F111" s="728">
        <f>SUM(F98:F110)</f>
        <v>0</v>
      </c>
      <c r="G111" s="729">
        <f t="shared" ref="G111:Q111" si="12">SUM(G98:G110)</f>
        <v>0</v>
      </c>
      <c r="H111" s="729">
        <f t="shared" si="12"/>
        <v>0</v>
      </c>
      <c r="I111" s="729">
        <f t="shared" si="12"/>
        <v>0</v>
      </c>
      <c r="J111" s="729">
        <f t="shared" si="12"/>
        <v>0</v>
      </c>
      <c r="K111" s="729">
        <f t="shared" si="12"/>
        <v>0</v>
      </c>
      <c r="L111" s="729">
        <f t="shared" si="12"/>
        <v>0</v>
      </c>
      <c r="M111" s="729">
        <f t="shared" si="12"/>
        <v>0</v>
      </c>
      <c r="N111" s="729">
        <f t="shared" si="12"/>
        <v>0</v>
      </c>
      <c r="O111" s="729">
        <f t="shared" si="12"/>
        <v>0</v>
      </c>
      <c r="P111" s="729">
        <f t="shared" si="12"/>
        <v>0</v>
      </c>
      <c r="Q111" s="729">
        <f t="shared" si="12"/>
        <v>0</v>
      </c>
      <c r="S111" s="136" t="str">
        <f>IF(SUM(F100:F110,G101:G110,H102:H110,I103:I110,J104:J110,K105:K110,L106:L110,M107:M110,N108:N110,O109:O110,P110)=0,"OK","Error")</f>
        <v>OK</v>
      </c>
    </row>
    <row r="112" spans="2:19" ht="15" customHeight="1">
      <c r="B112" s="102"/>
      <c r="C112" s="102"/>
      <c r="D112" s="102"/>
      <c r="E112" s="102"/>
      <c r="F112" s="102"/>
      <c r="G112" s="102"/>
      <c r="H112" s="102"/>
      <c r="I112" s="102"/>
      <c r="J112" s="102"/>
      <c r="K112" s="102"/>
      <c r="L112" s="102"/>
      <c r="M112" s="102"/>
      <c r="N112" s="102"/>
      <c r="O112" s="102"/>
      <c r="P112" s="102"/>
      <c r="Q112" s="102"/>
    </row>
    <row r="113" spans="2:17" ht="15" customHeight="1">
      <c r="B113" s="726" t="s">
        <v>1658</v>
      </c>
      <c r="C113" s="573"/>
      <c r="D113" s="573"/>
      <c r="E113" s="573"/>
      <c r="F113" s="573"/>
      <c r="G113" s="573"/>
      <c r="H113" s="573"/>
      <c r="I113" s="573"/>
      <c r="J113" s="573"/>
      <c r="K113" s="573"/>
      <c r="L113" s="573"/>
      <c r="M113" s="573"/>
      <c r="N113" s="573"/>
      <c r="O113" s="573"/>
      <c r="P113" s="573"/>
      <c r="Q113" s="102"/>
    </row>
    <row r="114" spans="2:17" ht="15" customHeight="1">
      <c r="B114" s="561"/>
      <c r="C114" s="576"/>
      <c r="D114" s="562"/>
      <c r="E114" s="602"/>
      <c r="F114" s="563" t="s">
        <v>1091</v>
      </c>
      <c r="G114" s="563" t="s">
        <v>182</v>
      </c>
      <c r="H114" s="563" t="s">
        <v>183</v>
      </c>
      <c r="I114" s="563" t="s">
        <v>184</v>
      </c>
      <c r="J114" s="563" t="s">
        <v>185</v>
      </c>
      <c r="K114" s="563" t="s">
        <v>186</v>
      </c>
      <c r="L114" s="563" t="s">
        <v>187</v>
      </c>
      <c r="M114" s="563" t="s">
        <v>188</v>
      </c>
      <c r="N114" s="563" t="s">
        <v>189</v>
      </c>
      <c r="O114" s="563" t="s">
        <v>190</v>
      </c>
      <c r="P114" s="563" t="s">
        <v>191</v>
      </c>
      <c r="Q114" s="563" t="s">
        <v>192</v>
      </c>
    </row>
    <row r="115" spans="2:17" ht="15" customHeight="1">
      <c r="B115" s="1137" t="s">
        <v>1652</v>
      </c>
      <c r="C115" s="1138"/>
      <c r="D115" s="1139"/>
      <c r="E115" s="996" t="s">
        <v>1112</v>
      </c>
      <c r="F115" s="996"/>
      <c r="G115" s="996"/>
      <c r="H115" s="996"/>
      <c r="I115" s="996"/>
      <c r="J115" s="996"/>
      <c r="K115" s="996"/>
      <c r="L115" s="996"/>
      <c r="M115" s="996"/>
      <c r="N115" s="996"/>
      <c r="O115" s="996"/>
      <c r="P115" s="996"/>
      <c r="Q115" s="996"/>
    </row>
    <row r="116" spans="2:17" ht="15" customHeight="1">
      <c r="B116" s="1140"/>
      <c r="C116" s="1141"/>
      <c r="D116" s="1142"/>
      <c r="E116" s="996"/>
      <c r="F116" s="996"/>
      <c r="G116" s="996"/>
      <c r="H116" s="996"/>
      <c r="I116" s="996"/>
      <c r="J116" s="996"/>
      <c r="K116" s="996"/>
      <c r="L116" s="996"/>
      <c r="M116" s="996"/>
      <c r="N116" s="996"/>
      <c r="O116" s="996"/>
      <c r="P116" s="996"/>
      <c r="Q116" s="996"/>
    </row>
    <row r="117" spans="2:17" ht="15" customHeight="1">
      <c r="B117" s="1140"/>
      <c r="C117" s="1141"/>
      <c r="D117" s="1142"/>
      <c r="E117" s="984"/>
      <c r="F117" s="986">
        <f>B120</f>
        <v>1889</v>
      </c>
      <c r="G117" s="986">
        <f>F117+1</f>
        <v>1890</v>
      </c>
      <c r="H117" s="986">
        <f t="shared" ref="H117:Q117" si="13">G117+1</f>
        <v>1891</v>
      </c>
      <c r="I117" s="986">
        <f t="shared" si="13"/>
        <v>1892</v>
      </c>
      <c r="J117" s="986">
        <f t="shared" si="13"/>
        <v>1893</v>
      </c>
      <c r="K117" s="986">
        <f t="shared" si="13"/>
        <v>1894</v>
      </c>
      <c r="L117" s="986">
        <f t="shared" si="13"/>
        <v>1895</v>
      </c>
      <c r="M117" s="986">
        <f t="shared" si="13"/>
        <v>1896</v>
      </c>
      <c r="N117" s="986">
        <f t="shared" si="13"/>
        <v>1897</v>
      </c>
      <c r="O117" s="986">
        <f t="shared" si="13"/>
        <v>1898</v>
      </c>
      <c r="P117" s="986">
        <f t="shared" si="13"/>
        <v>1899</v>
      </c>
      <c r="Q117" s="986">
        <f t="shared" si="13"/>
        <v>1900</v>
      </c>
    </row>
    <row r="118" spans="2:17" ht="15" customHeight="1">
      <c r="B118" s="1029" t="s">
        <v>1093</v>
      </c>
      <c r="C118" s="1029"/>
      <c r="D118" s="1029"/>
      <c r="E118" s="985"/>
      <c r="F118" s="987"/>
      <c r="G118" s="987"/>
      <c r="H118" s="987"/>
      <c r="I118" s="987"/>
      <c r="J118" s="987"/>
      <c r="K118" s="987"/>
      <c r="L118" s="987"/>
      <c r="M118" s="987"/>
      <c r="N118" s="987"/>
      <c r="O118" s="987"/>
      <c r="P118" s="987"/>
      <c r="Q118" s="987"/>
    </row>
    <row r="119" spans="2:17" ht="15" customHeight="1">
      <c r="B119" s="1029" t="s">
        <v>1094</v>
      </c>
      <c r="C119" s="1029"/>
      <c r="D119" s="1029"/>
      <c r="E119" s="563" t="s">
        <v>1095</v>
      </c>
      <c r="F119" s="564"/>
      <c r="G119" s="565"/>
      <c r="H119" s="565"/>
      <c r="I119" s="565"/>
      <c r="J119" s="565"/>
      <c r="K119" s="565"/>
      <c r="L119" s="565"/>
      <c r="M119" s="565"/>
      <c r="N119" s="565"/>
      <c r="O119" s="565"/>
      <c r="P119" s="565"/>
      <c r="Q119" s="565"/>
    </row>
    <row r="120" spans="2:17" ht="15" customHeight="1">
      <c r="B120" s="955">
        <f t="shared" ref="B120:B129" si="14">+B121-1</f>
        <v>1889</v>
      </c>
      <c r="C120" s="1135"/>
      <c r="D120" s="956"/>
      <c r="E120" s="563" t="s">
        <v>1096</v>
      </c>
      <c r="F120" s="564"/>
      <c r="G120" s="565"/>
      <c r="H120" s="565"/>
      <c r="I120" s="565"/>
      <c r="J120" s="565"/>
      <c r="K120" s="565"/>
      <c r="L120" s="565"/>
      <c r="M120" s="565"/>
      <c r="N120" s="565"/>
      <c r="O120" s="565"/>
      <c r="P120" s="565"/>
      <c r="Q120" s="565"/>
    </row>
    <row r="121" spans="2:17" ht="15" customHeight="1">
      <c r="B121" s="955">
        <f t="shared" si="14"/>
        <v>1890</v>
      </c>
      <c r="C121" s="1135"/>
      <c r="D121" s="956"/>
      <c r="E121" s="563" t="s">
        <v>1097</v>
      </c>
      <c r="F121" s="566"/>
      <c r="G121" s="565"/>
      <c r="H121" s="565"/>
      <c r="I121" s="565"/>
      <c r="J121" s="565"/>
      <c r="K121" s="565"/>
      <c r="L121" s="565"/>
      <c r="M121" s="565"/>
      <c r="N121" s="565"/>
      <c r="O121" s="565"/>
      <c r="P121" s="565"/>
      <c r="Q121" s="565"/>
    </row>
    <row r="122" spans="2:17" ht="15" customHeight="1">
      <c r="B122" s="955">
        <f t="shared" si="14"/>
        <v>1891</v>
      </c>
      <c r="C122" s="1135"/>
      <c r="D122" s="956"/>
      <c r="E122" s="563" t="s">
        <v>1098</v>
      </c>
      <c r="F122" s="566"/>
      <c r="G122" s="566"/>
      <c r="H122" s="565"/>
      <c r="I122" s="565"/>
      <c r="J122" s="565"/>
      <c r="K122" s="565"/>
      <c r="L122" s="565"/>
      <c r="M122" s="565"/>
      <c r="N122" s="565"/>
      <c r="O122" s="565"/>
      <c r="P122" s="565"/>
      <c r="Q122" s="565"/>
    </row>
    <row r="123" spans="2:17" ht="15" customHeight="1">
      <c r="B123" s="955">
        <f t="shared" si="14"/>
        <v>1892</v>
      </c>
      <c r="C123" s="1135"/>
      <c r="D123" s="956"/>
      <c r="E123" s="563" t="s">
        <v>1099</v>
      </c>
      <c r="F123" s="566"/>
      <c r="G123" s="566"/>
      <c r="H123" s="566"/>
      <c r="I123" s="565"/>
      <c r="J123" s="565"/>
      <c r="K123" s="565"/>
      <c r="L123" s="565"/>
      <c r="M123" s="565"/>
      <c r="N123" s="565"/>
      <c r="O123" s="565"/>
      <c r="P123" s="565"/>
      <c r="Q123" s="565"/>
    </row>
    <row r="124" spans="2:17" ht="15" customHeight="1">
      <c r="B124" s="955">
        <f t="shared" si="14"/>
        <v>1893</v>
      </c>
      <c r="C124" s="1135"/>
      <c r="D124" s="956"/>
      <c r="E124" s="563" t="s">
        <v>1100</v>
      </c>
      <c r="F124" s="566"/>
      <c r="G124" s="566"/>
      <c r="H124" s="566"/>
      <c r="I124" s="566"/>
      <c r="J124" s="565"/>
      <c r="K124" s="565"/>
      <c r="L124" s="565"/>
      <c r="M124" s="565"/>
      <c r="N124" s="565"/>
      <c r="O124" s="565"/>
      <c r="P124" s="565"/>
      <c r="Q124" s="565"/>
    </row>
    <row r="125" spans="2:17" ht="15" customHeight="1">
      <c r="B125" s="955">
        <f t="shared" si="14"/>
        <v>1894</v>
      </c>
      <c r="C125" s="1135"/>
      <c r="D125" s="956"/>
      <c r="E125" s="563" t="s">
        <v>1101</v>
      </c>
      <c r="F125" s="566"/>
      <c r="G125" s="566"/>
      <c r="H125" s="566"/>
      <c r="I125" s="566"/>
      <c r="J125" s="566"/>
      <c r="K125" s="565"/>
      <c r="L125" s="565"/>
      <c r="M125" s="565"/>
      <c r="N125" s="565"/>
      <c r="O125" s="565"/>
      <c r="P125" s="565"/>
      <c r="Q125" s="565"/>
    </row>
    <row r="126" spans="2:17" ht="15" customHeight="1">
      <c r="B126" s="955">
        <f t="shared" si="14"/>
        <v>1895</v>
      </c>
      <c r="C126" s="1135"/>
      <c r="D126" s="956"/>
      <c r="E126" s="563" t="s">
        <v>1102</v>
      </c>
      <c r="F126" s="566"/>
      <c r="G126" s="566"/>
      <c r="H126" s="566"/>
      <c r="I126" s="566"/>
      <c r="J126" s="566"/>
      <c r="K126" s="566"/>
      <c r="L126" s="565"/>
      <c r="M126" s="565"/>
      <c r="N126" s="565"/>
      <c r="O126" s="565"/>
      <c r="P126" s="565"/>
      <c r="Q126" s="565"/>
    </row>
    <row r="127" spans="2:17" ht="15" customHeight="1">
      <c r="B127" s="955">
        <f t="shared" si="14"/>
        <v>1896</v>
      </c>
      <c r="C127" s="1135"/>
      <c r="D127" s="956"/>
      <c r="E127" s="563" t="s">
        <v>1103</v>
      </c>
      <c r="F127" s="566"/>
      <c r="G127" s="566"/>
      <c r="H127" s="566"/>
      <c r="I127" s="566"/>
      <c r="J127" s="566"/>
      <c r="K127" s="566"/>
      <c r="L127" s="566"/>
      <c r="M127" s="565"/>
      <c r="N127" s="565"/>
      <c r="O127" s="565"/>
      <c r="P127" s="565"/>
      <c r="Q127" s="565"/>
    </row>
    <row r="128" spans="2:17" ht="15" customHeight="1">
      <c r="B128" s="955">
        <f t="shared" si="14"/>
        <v>1897</v>
      </c>
      <c r="C128" s="1135"/>
      <c r="D128" s="956"/>
      <c r="E128" s="563" t="s">
        <v>1104</v>
      </c>
      <c r="F128" s="566"/>
      <c r="G128" s="566"/>
      <c r="H128" s="566"/>
      <c r="I128" s="566"/>
      <c r="J128" s="566"/>
      <c r="K128" s="566"/>
      <c r="L128" s="566"/>
      <c r="M128" s="566"/>
      <c r="N128" s="565"/>
      <c r="O128" s="565"/>
      <c r="P128" s="565"/>
      <c r="Q128" s="565"/>
    </row>
    <row r="129" spans="2:19" ht="15" customHeight="1">
      <c r="B129" s="955">
        <f t="shared" si="14"/>
        <v>1898</v>
      </c>
      <c r="C129" s="1135"/>
      <c r="D129" s="956"/>
      <c r="E129" s="563" t="s">
        <v>1105</v>
      </c>
      <c r="F129" s="566"/>
      <c r="G129" s="566"/>
      <c r="H129" s="566"/>
      <c r="I129" s="566"/>
      <c r="J129" s="566"/>
      <c r="K129" s="566"/>
      <c r="L129" s="566"/>
      <c r="M129" s="566"/>
      <c r="N129" s="566"/>
      <c r="O129" s="565"/>
      <c r="P129" s="565"/>
      <c r="Q129" s="565"/>
    </row>
    <row r="130" spans="2:19" ht="15" customHeight="1">
      <c r="B130" s="955">
        <f>+B131-1</f>
        <v>1899</v>
      </c>
      <c r="C130" s="1135"/>
      <c r="D130" s="956"/>
      <c r="E130" s="563" t="s">
        <v>1106</v>
      </c>
      <c r="F130" s="566"/>
      <c r="G130" s="566"/>
      <c r="H130" s="566"/>
      <c r="I130" s="566"/>
      <c r="J130" s="566"/>
      <c r="K130" s="566"/>
      <c r="L130" s="566"/>
      <c r="M130" s="566"/>
      <c r="N130" s="566"/>
      <c r="O130" s="566"/>
      <c r="P130" s="565"/>
      <c r="Q130" s="565"/>
    </row>
    <row r="131" spans="2:19" ht="15" customHeight="1">
      <c r="B131" s="1136">
        <f>YEAR(C3)</f>
        <v>1900</v>
      </c>
      <c r="C131" s="1136"/>
      <c r="D131" s="1136"/>
      <c r="E131" s="563" t="s">
        <v>1107</v>
      </c>
      <c r="F131" s="566"/>
      <c r="G131" s="566"/>
      <c r="H131" s="566"/>
      <c r="I131" s="566"/>
      <c r="J131" s="566"/>
      <c r="K131" s="566"/>
      <c r="L131" s="566"/>
      <c r="M131" s="566"/>
      <c r="N131" s="566"/>
      <c r="O131" s="566"/>
      <c r="P131" s="566"/>
      <c r="Q131" s="565"/>
      <c r="S131" s="102" t="s">
        <v>1108</v>
      </c>
    </row>
    <row r="132" spans="2:19" ht="15" customHeight="1">
      <c r="B132" s="936" t="s">
        <v>1109</v>
      </c>
      <c r="C132" s="937"/>
      <c r="D132" s="938"/>
      <c r="E132" s="563" t="s">
        <v>1110</v>
      </c>
      <c r="F132" s="728">
        <f>SUM(F119:F131)</f>
        <v>0</v>
      </c>
      <c r="G132" s="729">
        <f t="shared" ref="G132:Q132" si="15">SUM(G119:G131)</f>
        <v>0</v>
      </c>
      <c r="H132" s="729">
        <f t="shared" si="15"/>
        <v>0</v>
      </c>
      <c r="I132" s="729">
        <f t="shared" si="15"/>
        <v>0</v>
      </c>
      <c r="J132" s="729">
        <f t="shared" si="15"/>
        <v>0</v>
      </c>
      <c r="K132" s="729">
        <f t="shared" si="15"/>
        <v>0</v>
      </c>
      <c r="L132" s="729">
        <f t="shared" si="15"/>
        <v>0</v>
      </c>
      <c r="M132" s="729">
        <f t="shared" si="15"/>
        <v>0</v>
      </c>
      <c r="N132" s="729">
        <f t="shared" si="15"/>
        <v>0</v>
      </c>
      <c r="O132" s="729">
        <f t="shared" si="15"/>
        <v>0</v>
      </c>
      <c r="P132" s="729">
        <f t="shared" si="15"/>
        <v>0</v>
      </c>
      <c r="Q132" s="729">
        <f t="shared" si="15"/>
        <v>0</v>
      </c>
      <c r="S132" s="136" t="str">
        <f>IF(SUM(F121:F131,G122:G131,H123:H131,I124:I131,J125:J131,K126:K131,L127:L131,M128:M131,N129:N131,O130:O131,P131)=0,"OK","Error")</f>
        <v>OK</v>
      </c>
    </row>
    <row r="133" spans="2:19" ht="15" customHeight="1">
      <c r="B133" s="331"/>
      <c r="C133" s="331"/>
      <c r="D133" s="331"/>
      <c r="E133" s="331"/>
      <c r="F133" s="331"/>
      <c r="G133" s="331"/>
      <c r="H133" s="331"/>
      <c r="I133" s="331"/>
      <c r="J133" s="331"/>
      <c r="K133" s="331"/>
      <c r="L133" s="331"/>
      <c r="M133" s="331"/>
      <c r="N133" s="331"/>
      <c r="O133" s="331"/>
      <c r="P133" s="331"/>
      <c r="Q133" s="331"/>
    </row>
    <row r="134" spans="2:19" ht="15" customHeight="1">
      <c r="B134" s="726" t="s">
        <v>1659</v>
      </c>
      <c r="C134" s="102"/>
      <c r="D134" s="102"/>
      <c r="E134" s="102"/>
      <c r="F134" s="102"/>
      <c r="G134" s="102"/>
      <c r="H134" s="102"/>
      <c r="I134" s="102"/>
      <c r="J134" s="102"/>
      <c r="K134" s="102"/>
      <c r="L134" s="102"/>
      <c r="M134" s="102"/>
      <c r="N134" s="102"/>
      <c r="O134" s="102"/>
      <c r="P134" s="102"/>
      <c r="Q134" s="102"/>
    </row>
    <row r="135" spans="2:19" ht="15" customHeight="1">
      <c r="B135" s="561"/>
      <c r="C135" s="576"/>
      <c r="D135" s="562"/>
      <c r="E135" s="602"/>
      <c r="F135" s="563" t="s">
        <v>1091</v>
      </c>
      <c r="G135" s="563" t="s">
        <v>182</v>
      </c>
      <c r="H135" s="563" t="s">
        <v>183</v>
      </c>
      <c r="I135" s="563" t="s">
        <v>184</v>
      </c>
      <c r="J135" s="563" t="s">
        <v>185</v>
      </c>
      <c r="K135" s="563" t="s">
        <v>186</v>
      </c>
      <c r="L135" s="563" t="s">
        <v>187</v>
      </c>
      <c r="M135" s="563" t="s">
        <v>188</v>
      </c>
      <c r="N135" s="563" t="s">
        <v>189</v>
      </c>
      <c r="O135" s="563" t="s">
        <v>190</v>
      </c>
      <c r="P135" s="563" t="s">
        <v>191</v>
      </c>
      <c r="Q135" s="563" t="s">
        <v>192</v>
      </c>
    </row>
    <row r="136" spans="2:19" ht="15" customHeight="1">
      <c r="B136" s="1137" t="s">
        <v>1652</v>
      </c>
      <c r="C136" s="1138"/>
      <c r="D136" s="1139"/>
      <c r="E136" s="988" t="s">
        <v>1114</v>
      </c>
      <c r="F136" s="989"/>
      <c r="G136" s="989"/>
      <c r="H136" s="989"/>
      <c r="I136" s="989"/>
      <c r="J136" s="989"/>
      <c r="K136" s="989"/>
      <c r="L136" s="989"/>
      <c r="M136" s="989"/>
      <c r="N136" s="989"/>
      <c r="O136" s="989"/>
      <c r="P136" s="989"/>
      <c r="Q136" s="990"/>
    </row>
    <row r="137" spans="2:19" ht="15" customHeight="1">
      <c r="B137" s="1140"/>
      <c r="C137" s="1141"/>
      <c r="D137" s="1142"/>
      <c r="E137" s="991"/>
      <c r="F137" s="992"/>
      <c r="G137" s="992"/>
      <c r="H137" s="992"/>
      <c r="I137" s="992"/>
      <c r="J137" s="992"/>
      <c r="K137" s="992"/>
      <c r="L137" s="992"/>
      <c r="M137" s="992"/>
      <c r="N137" s="992"/>
      <c r="O137" s="992"/>
      <c r="P137" s="992"/>
      <c r="Q137" s="993"/>
    </row>
    <row r="138" spans="2:19" ht="15" customHeight="1">
      <c r="B138" s="1140"/>
      <c r="C138" s="1141"/>
      <c r="D138" s="1142"/>
      <c r="E138" s="984"/>
      <c r="F138" s="986">
        <f>B141</f>
        <v>1889</v>
      </c>
      <c r="G138" s="986">
        <f>F138+1</f>
        <v>1890</v>
      </c>
      <c r="H138" s="986">
        <f t="shared" ref="H138:Q138" si="16">G138+1</f>
        <v>1891</v>
      </c>
      <c r="I138" s="986">
        <f t="shared" si="16"/>
        <v>1892</v>
      </c>
      <c r="J138" s="986">
        <f t="shared" si="16"/>
        <v>1893</v>
      </c>
      <c r="K138" s="986">
        <f t="shared" si="16"/>
        <v>1894</v>
      </c>
      <c r="L138" s="986">
        <f t="shared" si="16"/>
        <v>1895</v>
      </c>
      <c r="M138" s="986">
        <f t="shared" si="16"/>
        <v>1896</v>
      </c>
      <c r="N138" s="986">
        <f t="shared" si="16"/>
        <v>1897</v>
      </c>
      <c r="O138" s="986">
        <f t="shared" si="16"/>
        <v>1898</v>
      </c>
      <c r="P138" s="986">
        <f t="shared" si="16"/>
        <v>1899</v>
      </c>
      <c r="Q138" s="986">
        <f t="shared" si="16"/>
        <v>1900</v>
      </c>
    </row>
    <row r="139" spans="2:19" ht="15" customHeight="1">
      <c r="B139" s="1029" t="s">
        <v>1093</v>
      </c>
      <c r="C139" s="1029"/>
      <c r="D139" s="1029"/>
      <c r="E139" s="985"/>
      <c r="F139" s="987"/>
      <c r="G139" s="987"/>
      <c r="H139" s="987"/>
      <c r="I139" s="987"/>
      <c r="J139" s="987"/>
      <c r="K139" s="987"/>
      <c r="L139" s="987"/>
      <c r="M139" s="987"/>
      <c r="N139" s="987"/>
      <c r="O139" s="987"/>
      <c r="P139" s="987"/>
      <c r="Q139" s="987"/>
    </row>
    <row r="140" spans="2:19" ht="15" customHeight="1">
      <c r="B140" s="1029" t="s">
        <v>1094</v>
      </c>
      <c r="C140" s="1029"/>
      <c r="D140" s="1029"/>
      <c r="E140" s="563" t="s">
        <v>1095</v>
      </c>
      <c r="F140" s="574"/>
      <c r="G140" s="574"/>
      <c r="H140" s="574"/>
      <c r="I140" s="574"/>
      <c r="J140" s="574"/>
      <c r="K140" s="574"/>
      <c r="L140" s="574"/>
      <c r="M140" s="574"/>
      <c r="N140" s="574"/>
      <c r="O140" s="574"/>
      <c r="P140" s="574"/>
      <c r="Q140" s="574"/>
    </row>
    <row r="141" spans="2:19" ht="15" customHeight="1">
      <c r="B141" s="955">
        <f t="shared" ref="B141:B150" si="17">+B142-1</f>
        <v>1889</v>
      </c>
      <c r="C141" s="1135"/>
      <c r="D141" s="956"/>
      <c r="E141" s="563" t="s">
        <v>1096</v>
      </c>
      <c r="F141" s="564"/>
      <c r="G141" s="565"/>
      <c r="H141" s="565"/>
      <c r="I141" s="565"/>
      <c r="J141" s="565"/>
      <c r="K141" s="565"/>
      <c r="L141" s="565"/>
      <c r="M141" s="565"/>
      <c r="N141" s="565"/>
      <c r="O141" s="565"/>
      <c r="P141" s="565"/>
      <c r="Q141" s="565"/>
    </row>
    <row r="142" spans="2:19" ht="15" customHeight="1">
      <c r="B142" s="955">
        <f t="shared" si="17"/>
        <v>1890</v>
      </c>
      <c r="C142" s="1135"/>
      <c r="D142" s="956"/>
      <c r="E142" s="563" t="s">
        <v>1097</v>
      </c>
      <c r="F142" s="566"/>
      <c r="G142" s="565"/>
      <c r="H142" s="565"/>
      <c r="I142" s="565"/>
      <c r="J142" s="565"/>
      <c r="K142" s="565"/>
      <c r="L142" s="565"/>
      <c r="M142" s="565"/>
      <c r="N142" s="565"/>
      <c r="O142" s="565"/>
      <c r="P142" s="565"/>
      <c r="Q142" s="565"/>
    </row>
    <row r="143" spans="2:19" ht="15" customHeight="1">
      <c r="B143" s="955">
        <f t="shared" si="17"/>
        <v>1891</v>
      </c>
      <c r="C143" s="1135"/>
      <c r="D143" s="956"/>
      <c r="E143" s="563" t="s">
        <v>1098</v>
      </c>
      <c r="F143" s="566"/>
      <c r="G143" s="566"/>
      <c r="H143" s="565"/>
      <c r="I143" s="565"/>
      <c r="J143" s="565"/>
      <c r="K143" s="565"/>
      <c r="L143" s="565"/>
      <c r="M143" s="565"/>
      <c r="N143" s="565"/>
      <c r="O143" s="565"/>
      <c r="P143" s="565"/>
      <c r="Q143" s="565"/>
    </row>
    <row r="144" spans="2:19" ht="15" customHeight="1">
      <c r="B144" s="955">
        <f t="shared" si="17"/>
        <v>1892</v>
      </c>
      <c r="C144" s="1135"/>
      <c r="D144" s="956"/>
      <c r="E144" s="563" t="s">
        <v>1099</v>
      </c>
      <c r="F144" s="566"/>
      <c r="G144" s="566"/>
      <c r="H144" s="566"/>
      <c r="I144" s="565"/>
      <c r="J144" s="565"/>
      <c r="K144" s="565"/>
      <c r="L144" s="565"/>
      <c r="M144" s="565"/>
      <c r="N144" s="565"/>
      <c r="O144" s="565"/>
      <c r="P144" s="565"/>
      <c r="Q144" s="565"/>
    </row>
    <row r="145" spans="2:19" ht="15" customHeight="1">
      <c r="B145" s="955">
        <f t="shared" si="17"/>
        <v>1893</v>
      </c>
      <c r="C145" s="1135"/>
      <c r="D145" s="956"/>
      <c r="E145" s="563" t="s">
        <v>1100</v>
      </c>
      <c r="F145" s="566"/>
      <c r="G145" s="566"/>
      <c r="H145" s="566"/>
      <c r="I145" s="566"/>
      <c r="J145" s="565"/>
      <c r="K145" s="565"/>
      <c r="L145" s="565"/>
      <c r="M145" s="565"/>
      <c r="N145" s="565"/>
      <c r="O145" s="565"/>
      <c r="P145" s="565"/>
      <c r="Q145" s="565"/>
    </row>
    <row r="146" spans="2:19" ht="15" customHeight="1">
      <c r="B146" s="955">
        <f t="shared" si="17"/>
        <v>1894</v>
      </c>
      <c r="C146" s="1135"/>
      <c r="D146" s="956"/>
      <c r="E146" s="563" t="s">
        <v>1101</v>
      </c>
      <c r="F146" s="566"/>
      <c r="G146" s="566"/>
      <c r="H146" s="566"/>
      <c r="I146" s="566"/>
      <c r="J146" s="566"/>
      <c r="K146" s="565"/>
      <c r="L146" s="565"/>
      <c r="M146" s="565"/>
      <c r="N146" s="565"/>
      <c r="O146" s="565"/>
      <c r="P146" s="565"/>
      <c r="Q146" s="565"/>
    </row>
    <row r="147" spans="2:19" ht="15" customHeight="1">
      <c r="B147" s="955">
        <f t="shared" si="17"/>
        <v>1895</v>
      </c>
      <c r="C147" s="1135"/>
      <c r="D147" s="956"/>
      <c r="E147" s="563" t="s">
        <v>1102</v>
      </c>
      <c r="F147" s="566"/>
      <c r="G147" s="566"/>
      <c r="H147" s="566"/>
      <c r="I147" s="566"/>
      <c r="J147" s="566"/>
      <c r="K147" s="566"/>
      <c r="L147" s="565"/>
      <c r="M147" s="565"/>
      <c r="N147" s="565"/>
      <c r="O147" s="565"/>
      <c r="P147" s="565"/>
      <c r="Q147" s="565"/>
    </row>
    <row r="148" spans="2:19" ht="15" customHeight="1">
      <c r="B148" s="955">
        <f t="shared" si="17"/>
        <v>1896</v>
      </c>
      <c r="C148" s="1135"/>
      <c r="D148" s="956"/>
      <c r="E148" s="563" t="s">
        <v>1103</v>
      </c>
      <c r="F148" s="566"/>
      <c r="G148" s="566"/>
      <c r="H148" s="566"/>
      <c r="I148" s="566"/>
      <c r="J148" s="566"/>
      <c r="K148" s="566"/>
      <c r="L148" s="566"/>
      <c r="M148" s="565"/>
      <c r="N148" s="565"/>
      <c r="O148" s="565"/>
      <c r="P148" s="565"/>
      <c r="Q148" s="565"/>
    </row>
    <row r="149" spans="2:19" ht="15" customHeight="1">
      <c r="B149" s="955">
        <f t="shared" si="17"/>
        <v>1897</v>
      </c>
      <c r="C149" s="1135"/>
      <c r="D149" s="956"/>
      <c r="E149" s="563" t="s">
        <v>1104</v>
      </c>
      <c r="F149" s="566"/>
      <c r="G149" s="566"/>
      <c r="H149" s="566"/>
      <c r="I149" s="566"/>
      <c r="J149" s="566"/>
      <c r="K149" s="566"/>
      <c r="L149" s="566"/>
      <c r="M149" s="566"/>
      <c r="N149" s="565"/>
      <c r="O149" s="565"/>
      <c r="P149" s="565"/>
      <c r="Q149" s="565"/>
    </row>
    <row r="150" spans="2:19" ht="15" customHeight="1">
      <c r="B150" s="955">
        <f t="shared" si="17"/>
        <v>1898</v>
      </c>
      <c r="C150" s="1135"/>
      <c r="D150" s="956"/>
      <c r="E150" s="563" t="s">
        <v>1105</v>
      </c>
      <c r="F150" s="566"/>
      <c r="G150" s="566"/>
      <c r="H150" s="566"/>
      <c r="I150" s="566"/>
      <c r="J150" s="566"/>
      <c r="K150" s="566"/>
      <c r="L150" s="566"/>
      <c r="M150" s="566"/>
      <c r="N150" s="566"/>
      <c r="O150" s="565"/>
      <c r="P150" s="565"/>
      <c r="Q150" s="565"/>
    </row>
    <row r="151" spans="2:19" ht="15" customHeight="1">
      <c r="B151" s="955">
        <f>+B152-1</f>
        <v>1899</v>
      </c>
      <c r="C151" s="1135"/>
      <c r="D151" s="956"/>
      <c r="E151" s="563" t="s">
        <v>1106</v>
      </c>
      <c r="F151" s="566"/>
      <c r="G151" s="566"/>
      <c r="H151" s="566"/>
      <c r="I151" s="566"/>
      <c r="J151" s="566"/>
      <c r="K151" s="566"/>
      <c r="L151" s="566"/>
      <c r="M151" s="566"/>
      <c r="N151" s="566"/>
      <c r="O151" s="566"/>
      <c r="P151" s="565"/>
      <c r="Q151" s="565"/>
    </row>
    <row r="152" spans="2:19" ht="15" customHeight="1">
      <c r="B152" s="1136">
        <f>YEAR(C3)</f>
        <v>1900</v>
      </c>
      <c r="C152" s="1136"/>
      <c r="D152" s="1136"/>
      <c r="E152" s="563" t="s">
        <v>1107</v>
      </c>
      <c r="F152" s="566"/>
      <c r="G152" s="566"/>
      <c r="H152" s="566"/>
      <c r="I152" s="566"/>
      <c r="J152" s="566"/>
      <c r="K152" s="566"/>
      <c r="L152" s="566"/>
      <c r="M152" s="566"/>
      <c r="N152" s="566"/>
      <c r="O152" s="566"/>
      <c r="P152" s="566"/>
      <c r="Q152" s="565"/>
      <c r="S152" s="102" t="s">
        <v>1108</v>
      </c>
    </row>
    <row r="153" spans="2:19" ht="15" customHeight="1">
      <c r="B153" s="936" t="s">
        <v>1109</v>
      </c>
      <c r="C153" s="937"/>
      <c r="D153" s="938"/>
      <c r="E153" s="563" t="s">
        <v>1110</v>
      </c>
      <c r="F153" s="728">
        <f t="shared" ref="F153:Q153" si="18">SUM(F140:F152)</f>
        <v>0</v>
      </c>
      <c r="G153" s="729">
        <f t="shared" si="18"/>
        <v>0</v>
      </c>
      <c r="H153" s="729">
        <f t="shared" si="18"/>
        <v>0</v>
      </c>
      <c r="I153" s="729">
        <f t="shared" si="18"/>
        <v>0</v>
      </c>
      <c r="J153" s="729">
        <f t="shared" si="18"/>
        <v>0</v>
      </c>
      <c r="K153" s="729">
        <f t="shared" si="18"/>
        <v>0</v>
      </c>
      <c r="L153" s="729">
        <f t="shared" si="18"/>
        <v>0</v>
      </c>
      <c r="M153" s="729">
        <f t="shared" si="18"/>
        <v>0</v>
      </c>
      <c r="N153" s="729">
        <f t="shared" si="18"/>
        <v>0</v>
      </c>
      <c r="O153" s="729">
        <f t="shared" si="18"/>
        <v>0</v>
      </c>
      <c r="P153" s="729">
        <f t="shared" si="18"/>
        <v>0</v>
      </c>
      <c r="Q153" s="729">
        <f t="shared" si="18"/>
        <v>0</v>
      </c>
      <c r="S153" s="136" t="str">
        <f>IF(SUM(F142:F152,G143:G152,H144:H152,I145:I152,J146:J152,K147:K152,L148:L152,M149:M152,N150:N152,O151:O152,P152)=0,"OK","Error")</f>
        <v>OK</v>
      </c>
    </row>
  </sheetData>
  <sheetProtection insertHyperlinks="0"/>
  <mergeCells count="159">
    <mergeCell ref="B10:D11"/>
    <mergeCell ref="E10:Q10"/>
    <mergeCell ref="B16:B19"/>
    <mergeCell ref="B20:B21"/>
    <mergeCell ref="B31:D32"/>
    <mergeCell ref="E31:Q31"/>
    <mergeCell ref="R31:R32"/>
    <mergeCell ref="B37:B40"/>
    <mergeCell ref="B41:B42"/>
    <mergeCell ref="C44:D44"/>
    <mergeCell ref="B52:D54"/>
    <mergeCell ref="E52:Q53"/>
    <mergeCell ref="E54:E55"/>
    <mergeCell ref="F54:F55"/>
    <mergeCell ref="G54:G55"/>
    <mergeCell ref="H54:H55"/>
    <mergeCell ref="O54:O55"/>
    <mergeCell ref="P54:P55"/>
    <mergeCell ref="Q54:Q55"/>
    <mergeCell ref="B55:D55"/>
    <mergeCell ref="B56:D56"/>
    <mergeCell ref="B57:D57"/>
    <mergeCell ref="I54:I55"/>
    <mergeCell ref="J54:J55"/>
    <mergeCell ref="K54:K55"/>
    <mergeCell ref="L54:L55"/>
    <mergeCell ref="M54:M55"/>
    <mergeCell ref="N54:N55"/>
    <mergeCell ref="B64:D64"/>
    <mergeCell ref="B65:D65"/>
    <mergeCell ref="B66:D66"/>
    <mergeCell ref="B67:D67"/>
    <mergeCell ref="B68:D68"/>
    <mergeCell ref="B72:D74"/>
    <mergeCell ref="B58:D58"/>
    <mergeCell ref="B59:D59"/>
    <mergeCell ref="B60:D60"/>
    <mergeCell ref="B61:D61"/>
    <mergeCell ref="B62:D62"/>
    <mergeCell ref="B63:D63"/>
    <mergeCell ref="N74:N75"/>
    <mergeCell ref="O74:O75"/>
    <mergeCell ref="P74:P75"/>
    <mergeCell ref="Q74:Q75"/>
    <mergeCell ref="B75:D75"/>
    <mergeCell ref="B76:D76"/>
    <mergeCell ref="E72:Q73"/>
    <mergeCell ref="E74:E75"/>
    <mergeCell ref="F74:F75"/>
    <mergeCell ref="G74:G75"/>
    <mergeCell ref="H74:H75"/>
    <mergeCell ref="I74:I75"/>
    <mergeCell ref="J74:J75"/>
    <mergeCell ref="K74:K75"/>
    <mergeCell ref="L74:L75"/>
    <mergeCell ref="M74:M75"/>
    <mergeCell ref="B83:D83"/>
    <mergeCell ref="B84:D84"/>
    <mergeCell ref="B85:D85"/>
    <mergeCell ref="B86:D86"/>
    <mergeCell ref="B87:D87"/>
    <mergeCell ref="B88:D88"/>
    <mergeCell ref="B77:D77"/>
    <mergeCell ref="B78:D78"/>
    <mergeCell ref="B79:D79"/>
    <mergeCell ref="B80:D80"/>
    <mergeCell ref="B81:D81"/>
    <mergeCell ref="B82:D82"/>
    <mergeCell ref="L96:L97"/>
    <mergeCell ref="M96:M97"/>
    <mergeCell ref="N96:N97"/>
    <mergeCell ref="O96:O97"/>
    <mergeCell ref="P96:P97"/>
    <mergeCell ref="Q96:Q97"/>
    <mergeCell ref="F90:G90"/>
    <mergeCell ref="B94:D96"/>
    <mergeCell ref="E94:Q95"/>
    <mergeCell ref="E96:E97"/>
    <mergeCell ref="F96:F97"/>
    <mergeCell ref="G96:G97"/>
    <mergeCell ref="H96:H97"/>
    <mergeCell ref="I96:I97"/>
    <mergeCell ref="J96:J97"/>
    <mergeCell ref="K96:K97"/>
    <mergeCell ref="B103:D103"/>
    <mergeCell ref="B104:D104"/>
    <mergeCell ref="B105:D105"/>
    <mergeCell ref="B106:D106"/>
    <mergeCell ref="B107:D107"/>
    <mergeCell ref="B108:D108"/>
    <mergeCell ref="B97:D97"/>
    <mergeCell ref="B98:D98"/>
    <mergeCell ref="B99:D99"/>
    <mergeCell ref="B100:D100"/>
    <mergeCell ref="B101:D101"/>
    <mergeCell ref="B102:D102"/>
    <mergeCell ref="B109:D109"/>
    <mergeCell ref="B110:D110"/>
    <mergeCell ref="B111:D111"/>
    <mergeCell ref="B115:D117"/>
    <mergeCell ref="E115:Q116"/>
    <mergeCell ref="E117:E118"/>
    <mergeCell ref="F117:F118"/>
    <mergeCell ref="G117:G118"/>
    <mergeCell ref="H117:H118"/>
    <mergeCell ref="I117:I118"/>
    <mergeCell ref="P117:P118"/>
    <mergeCell ref="Q117:Q118"/>
    <mergeCell ref="B118:D118"/>
    <mergeCell ref="B119:D119"/>
    <mergeCell ref="B120:D120"/>
    <mergeCell ref="B121:D121"/>
    <mergeCell ref="J117:J118"/>
    <mergeCell ref="K117:K118"/>
    <mergeCell ref="L117:L118"/>
    <mergeCell ref="M117:M118"/>
    <mergeCell ref="N117:N118"/>
    <mergeCell ref="O117:O118"/>
    <mergeCell ref="B128:D128"/>
    <mergeCell ref="B129:D129"/>
    <mergeCell ref="B130:D130"/>
    <mergeCell ref="B131:D131"/>
    <mergeCell ref="B132:D132"/>
    <mergeCell ref="B136:D138"/>
    <mergeCell ref="B122:D122"/>
    <mergeCell ref="B123:D123"/>
    <mergeCell ref="B124:D124"/>
    <mergeCell ref="B125:D125"/>
    <mergeCell ref="B126:D126"/>
    <mergeCell ref="B127:D127"/>
    <mergeCell ref="N138:N139"/>
    <mergeCell ref="O138:O139"/>
    <mergeCell ref="P138:P139"/>
    <mergeCell ref="Q138:Q139"/>
    <mergeCell ref="B139:D139"/>
    <mergeCell ref="B140:D140"/>
    <mergeCell ref="E136:Q137"/>
    <mergeCell ref="E138:E139"/>
    <mergeCell ref="F138:F139"/>
    <mergeCell ref="G138:G139"/>
    <mergeCell ref="H138:H139"/>
    <mergeCell ref="I138:I139"/>
    <mergeCell ref="J138:J139"/>
    <mergeCell ref="K138:K139"/>
    <mergeCell ref="L138:L139"/>
    <mergeCell ref="M138:M139"/>
    <mergeCell ref="B153:D153"/>
    <mergeCell ref="B147:D147"/>
    <mergeCell ref="B148:D148"/>
    <mergeCell ref="B149:D149"/>
    <mergeCell ref="B150:D150"/>
    <mergeCell ref="B151:D151"/>
    <mergeCell ref="B152:D152"/>
    <mergeCell ref="B141:D141"/>
    <mergeCell ref="B142:D142"/>
    <mergeCell ref="B143:D143"/>
    <mergeCell ref="B144:D144"/>
    <mergeCell ref="B145:D145"/>
    <mergeCell ref="B146:D146"/>
  </mergeCells>
  <phoneticPr fontId="46" type="noConversion"/>
  <conditionalFormatting sqref="F155">
    <cfRule type="cellIs" dxfId="26" priority="16" operator="equal">
      <formula>"OK"</formula>
    </cfRule>
    <cfRule type="expression" dxfId="25" priority="17">
      <formula>OR(F155="Error",F155="ERROR")</formula>
    </cfRule>
    <cfRule type="cellIs" dxfId="24" priority="18" operator="equal">
      <formula>"Warning"</formula>
    </cfRule>
  </conditionalFormatting>
  <conditionalFormatting sqref="S68">
    <cfRule type="cellIs" dxfId="23" priority="13" operator="equal">
      <formula>"OK"</formula>
    </cfRule>
    <cfRule type="expression" dxfId="22" priority="14">
      <formula>OR(S68="Error",S68="ERROR")</formula>
    </cfRule>
    <cfRule type="cellIs" dxfId="21" priority="15" operator="equal">
      <formula>"Warning"</formula>
    </cfRule>
  </conditionalFormatting>
  <conditionalFormatting sqref="S88">
    <cfRule type="cellIs" dxfId="20" priority="10" operator="equal">
      <formula>"OK"</formula>
    </cfRule>
    <cfRule type="expression" dxfId="19" priority="11">
      <formula>OR(S88="Error",S88="ERROR")</formula>
    </cfRule>
    <cfRule type="cellIs" dxfId="18" priority="12" operator="equal">
      <formula>"Warning"</formula>
    </cfRule>
  </conditionalFormatting>
  <conditionalFormatting sqref="S111">
    <cfRule type="cellIs" dxfId="17" priority="7" operator="equal">
      <formula>"OK"</formula>
    </cfRule>
    <cfRule type="expression" dxfId="16" priority="8">
      <formula>OR(S111="Error",S111="ERROR")</formula>
    </cfRule>
    <cfRule type="cellIs" dxfId="15" priority="9" operator="equal">
      <formula>"Warning"</formula>
    </cfRule>
  </conditionalFormatting>
  <conditionalFormatting sqref="S132">
    <cfRule type="cellIs" dxfId="14" priority="4" operator="equal">
      <formula>"OK"</formula>
    </cfRule>
    <cfRule type="expression" dxfId="13" priority="5">
      <formula>OR(S132="Error",S132="ERROR")</formula>
    </cfRule>
    <cfRule type="cellIs" dxfId="12" priority="6" operator="equal">
      <formula>"Warning"</formula>
    </cfRule>
  </conditionalFormatting>
  <conditionalFormatting sqref="S153">
    <cfRule type="cellIs" dxfId="11" priority="1" operator="equal">
      <formula>"OK"</formula>
    </cfRule>
    <cfRule type="expression" dxfId="10" priority="2">
      <formula>OR(S153="Error",S153="ERROR")</formula>
    </cfRule>
    <cfRule type="cellIs" dxfId="9" priority="3" operator="equal">
      <formula>"Warning"</formula>
    </cfRule>
  </conditionalFormatting>
  <dataValidations count="3">
    <dataValidation type="whole" allowBlank="1" showInputMessage="1" showErrorMessage="1" sqref="F132:Q132 F111:Q111 F88:Q88 F68:Q68 F153:Q153" xr:uid="{00000000-0002-0000-2400-000000000000}">
      <formula1>-99999999999</formula1>
      <formula2>99999999999</formula2>
    </dataValidation>
    <dataValidation type="whole" allowBlank="1" showInputMessage="1" showErrorMessage="1" error="Please enter integer" sqref="E33:R46 E12:Q25 F98:Q99 G100:Q100 H101:Q101 I102:Q102 J103:Q103 K104:Q104 L105:Q105 M106:Q106 N107:Q107 O108:Q108 P109:Q109 Q110 Q131 F119:Q120 G121:Q121 H122:Q122 I123:Q123 J124:Q124 K125:Q125 L126:Q126 M127:Q127 N128:Q128 O129:Q129 P130:Q130 Q87 G77:Q77 H78:Q78 I79:Q79 J80:Q80 K81:Q81 L82:Q82 M83:Q83 N84:Q84 O85:Q85 P86:Q86 F76:Q76 Q67 G57:Q57 H58:Q58 I59:Q59 J60:Q60 K61:Q61 L62:Q62 M63:Q63 N64:Q64 O65:Q65 P66:Q66 F56:Q56 Q152 G142:Q142 H143:Q143 I144:Q144 J145:Q145 K146:Q146 L147:Q147 M148:Q148 N149:Q149 O150:Q150 P151:Q151 F141:Q141" xr:uid="{00000000-0002-0000-2400-000001000000}">
      <formula1>-999999999999999</formula1>
      <formula2>999999999999999</formula2>
    </dataValidation>
    <dataValidation type="whole" allowBlank="1" showInputMessage="1" showErrorMessage="1" error="Value must be an integer smaller than 99,999,999,999." sqref="E26:Q26 E47:R47" xr:uid="{00000000-0002-0000-2400-000002000000}">
      <formula1>-99999999999</formula1>
      <formula2>99999999999</formula2>
    </dataValidation>
  </dataValidations>
  <pageMargins left="0.25" right="0.25" top="0.75" bottom="0.75" header="0.3" footer="0.3"/>
  <pageSetup paperSize="8" scale="70" fitToHeight="0" orientation="landscape" r:id="rId1"/>
  <rowBreaks count="2" manualBreakCount="2">
    <brk id="48" max="18" man="1"/>
    <brk id="91" max="18" man="1"/>
  </rowBreaks>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3000000}">
          <x14:formula1>
            <xm:f>DropDownList!$E$17:$F$17</xm:f>
          </x14:formula1>
          <xm:sqref>F90 G90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pageSetUpPr autoPageBreaks="0" fitToPage="1"/>
  </sheetPr>
  <dimension ref="A1:EZ54"/>
  <sheetViews>
    <sheetView topLeftCell="B1" zoomScaleNormal="100" workbookViewId="0">
      <selection activeCell="B1" sqref="B1"/>
    </sheetView>
  </sheetViews>
  <sheetFormatPr defaultColWidth="8.42578125" defaultRowHeight="12.75"/>
  <cols>
    <col min="1" max="1" width="2.42578125" style="93" hidden="1" customWidth="1"/>
    <col min="2" max="2" width="78.42578125" style="93" customWidth="1"/>
    <col min="3" max="3" width="23.42578125" style="93" customWidth="1"/>
    <col min="4" max="17" width="22.42578125" style="93" customWidth="1"/>
    <col min="18" max="18" width="3.42578125" style="93" customWidth="1"/>
    <col min="19" max="156" width="8.42578125" style="93" customWidth="1"/>
    <col min="157" max="16384" width="8.42578125" style="93"/>
  </cols>
  <sheetData>
    <row r="1" spans="1:156" s="107" customFormat="1" ht="17.25" customHeight="1">
      <c r="A1" s="178"/>
      <c r="B1" s="108" t="s">
        <v>1660</v>
      </c>
      <c r="C1" s="108"/>
      <c r="D1" s="108"/>
      <c r="E1" s="108"/>
      <c r="F1" s="108"/>
      <c r="G1" s="108"/>
      <c r="H1" s="108"/>
      <c r="I1" s="108"/>
      <c r="J1" s="108"/>
      <c r="K1" s="108"/>
      <c r="L1" s="108"/>
      <c r="M1" s="108"/>
      <c r="N1" s="108"/>
      <c r="O1" s="108"/>
      <c r="P1" s="108"/>
      <c r="Q1" s="108"/>
      <c r="R1" s="108"/>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row>
    <row r="2" spans="1:156" s="178" customFormat="1" ht="15" customHeight="1">
      <c r="B2" s="613" t="s">
        <v>174</v>
      </c>
      <c r="C2" s="614"/>
      <c r="D2" s="36"/>
      <c r="E2" s="36"/>
      <c r="F2" s="36"/>
      <c r="G2" s="36"/>
      <c r="H2" s="36"/>
      <c r="I2" s="36"/>
      <c r="J2" s="36"/>
      <c r="K2" s="36"/>
      <c r="L2" s="36"/>
      <c r="M2" s="36"/>
      <c r="N2" s="36"/>
      <c r="O2" s="36"/>
    </row>
    <row r="3" spans="1:156" s="178" customFormat="1" ht="15" customHeight="1">
      <c r="B3" s="613" t="s">
        <v>175</v>
      </c>
      <c r="C3" s="616"/>
      <c r="D3" s="36"/>
      <c r="E3" s="36"/>
      <c r="F3" s="36"/>
      <c r="G3" s="36"/>
      <c r="H3" s="36"/>
      <c r="I3" s="36"/>
      <c r="J3" s="36"/>
      <c r="K3" s="36"/>
      <c r="L3" s="36"/>
      <c r="M3" s="36"/>
      <c r="N3" s="36"/>
      <c r="O3" s="36"/>
    </row>
    <row r="4" spans="1:156" s="178" customFormat="1" ht="15" customHeight="1">
      <c r="B4" s="613" t="s">
        <v>176</v>
      </c>
      <c r="C4" s="614"/>
      <c r="D4" s="36"/>
      <c r="E4" s="36"/>
      <c r="F4" s="36"/>
      <c r="G4" s="36"/>
      <c r="H4" s="36"/>
      <c r="I4" s="36"/>
      <c r="J4" s="36"/>
      <c r="K4" s="36"/>
      <c r="L4" s="36"/>
      <c r="M4" s="36"/>
      <c r="N4" s="36"/>
      <c r="O4" s="36"/>
    </row>
    <row r="5" spans="1:156" ht="15" customHeight="1">
      <c r="B5" s="664"/>
    </row>
    <row r="6" spans="1:156" ht="15" customHeight="1">
      <c r="B6" s="683" t="s">
        <v>1156</v>
      </c>
      <c r="C6" s="1039"/>
      <c r="D6" s="1039"/>
      <c r="E6" s="185"/>
      <c r="W6" s="112"/>
      <c r="X6" s="112"/>
      <c r="Y6" s="112"/>
    </row>
    <row r="7" spans="1:156" ht="15" customHeight="1">
      <c r="B7" s="683" t="s">
        <v>1157</v>
      </c>
      <c r="C7" s="1039"/>
      <c r="D7" s="1039"/>
      <c r="E7" s="185"/>
      <c r="W7" s="112"/>
      <c r="X7" s="112"/>
      <c r="Y7" s="112"/>
    </row>
    <row r="8" spans="1:156" ht="15" customHeight="1"/>
    <row r="9" spans="1:156" ht="15" customHeight="1"/>
    <row r="10" spans="1:156" ht="15" customHeight="1">
      <c r="B10" s="656" t="s">
        <v>177</v>
      </c>
    </row>
    <row r="11" spans="1:156" ht="15" customHeight="1">
      <c r="B11" s="186" t="s">
        <v>1582</v>
      </c>
      <c r="C11" s="187"/>
      <c r="D11" s="187"/>
      <c r="E11" s="187"/>
      <c r="F11" s="187"/>
      <c r="G11" s="187"/>
      <c r="H11" s="187"/>
      <c r="I11" s="187"/>
      <c r="J11" s="187"/>
      <c r="K11" s="187"/>
      <c r="L11" s="187"/>
      <c r="M11" s="187"/>
      <c r="N11" s="187"/>
      <c r="O11" s="187"/>
      <c r="P11" s="187"/>
      <c r="Q11" s="187"/>
      <c r="R11" s="187"/>
    </row>
    <row r="12" spans="1:156" ht="15" customHeight="1">
      <c r="B12" s="684"/>
    </row>
    <row r="13" spans="1:156" ht="27" customHeight="1">
      <c r="B13" s="1096" t="s">
        <v>1544</v>
      </c>
      <c r="C13" s="1097"/>
      <c r="D13" s="660" t="s">
        <v>182</v>
      </c>
      <c r="E13" s="660" t="s">
        <v>183</v>
      </c>
      <c r="F13" s="660" t="s">
        <v>184</v>
      </c>
      <c r="G13" s="660" t="s">
        <v>185</v>
      </c>
      <c r="H13" s="660" t="s">
        <v>186</v>
      </c>
      <c r="I13" s="660" t="s">
        <v>187</v>
      </c>
      <c r="J13" s="660" t="s">
        <v>188</v>
      </c>
      <c r="K13" s="660" t="s">
        <v>189</v>
      </c>
      <c r="L13" s="660" t="s">
        <v>190</v>
      </c>
      <c r="M13" s="660" t="s">
        <v>191</v>
      </c>
      <c r="N13" s="660" t="s">
        <v>192</v>
      </c>
      <c r="O13" s="660" t="s">
        <v>193</v>
      </c>
      <c r="P13" s="660" t="s">
        <v>194</v>
      </c>
      <c r="Q13" s="660" t="s">
        <v>195</v>
      </c>
    </row>
    <row r="14" spans="1:156" s="197" customFormat="1" ht="38.65" customHeight="1">
      <c r="B14" s="1132" t="s">
        <v>1607</v>
      </c>
      <c r="C14" s="1133"/>
      <c r="D14" s="659" t="s">
        <v>1616</v>
      </c>
      <c r="E14" s="659" t="s">
        <v>1617</v>
      </c>
      <c r="F14" s="659" t="s">
        <v>1618</v>
      </c>
      <c r="G14" s="659" t="s">
        <v>1619</v>
      </c>
      <c r="H14" s="659" t="s">
        <v>1620</v>
      </c>
      <c r="I14" s="659" t="s">
        <v>1612</v>
      </c>
      <c r="J14" s="659" t="s">
        <v>1621</v>
      </c>
      <c r="K14" s="659" t="s">
        <v>122</v>
      </c>
      <c r="L14" s="659" t="s">
        <v>1623</v>
      </c>
      <c r="M14" s="659" t="s">
        <v>1624</v>
      </c>
      <c r="N14" s="659" t="s">
        <v>1625</v>
      </c>
      <c r="O14" s="659" t="s">
        <v>1626</v>
      </c>
      <c r="P14" s="659" t="s">
        <v>1627</v>
      </c>
      <c r="Q14" s="659" t="s">
        <v>1628</v>
      </c>
    </row>
    <row r="15" spans="1:156" s="197" customFormat="1" ht="27" customHeight="1">
      <c r="B15" s="685" t="s">
        <v>1119</v>
      </c>
      <c r="C15" s="122"/>
      <c r="D15" s="193"/>
      <c r="E15" s="193"/>
      <c r="F15" s="193"/>
      <c r="G15" s="193"/>
      <c r="H15" s="193"/>
      <c r="I15" s="193"/>
      <c r="J15" s="193"/>
      <c r="K15" s="193"/>
      <c r="L15" s="193"/>
      <c r="M15" s="193"/>
      <c r="N15" s="193"/>
      <c r="O15" s="193"/>
      <c r="P15" s="193"/>
      <c r="Q15" s="193"/>
    </row>
    <row r="16" spans="1:156" s="197" customFormat="1" ht="27" customHeight="1">
      <c r="B16" s="686" t="s">
        <v>1583</v>
      </c>
      <c r="C16" s="122" t="s">
        <v>1584</v>
      </c>
      <c r="D16" s="204">
        <f>'B.G.R.5 EC'!D14</f>
        <v>0</v>
      </c>
      <c r="E16" s="204">
        <f>'B.G.R.5 EC'!E14</f>
        <v>0</v>
      </c>
      <c r="F16" s="204">
        <f>'B.G.R.5 EC'!F14</f>
        <v>0</v>
      </c>
      <c r="G16" s="204">
        <f>'B.G.R.5 EC'!G14</f>
        <v>0</v>
      </c>
      <c r="H16" s="204">
        <f>'B.G.R.5 EC'!H14</f>
        <v>0</v>
      </c>
      <c r="I16" s="204">
        <f>'B.G.R.5 EC'!I14</f>
        <v>0</v>
      </c>
      <c r="J16" s="204">
        <f>'B.G.R.5 EC'!J14</f>
        <v>0</v>
      </c>
      <c r="K16" s="204">
        <f>'B.G.R.5 EC'!K14</f>
        <v>0</v>
      </c>
      <c r="L16" s="204">
        <f>'B.G.R.5 EC'!L14</f>
        <v>0</v>
      </c>
      <c r="M16" s="204">
        <f>'B.G.R.5 EC'!M14</f>
        <v>0</v>
      </c>
      <c r="N16" s="204">
        <f>'B.G.R.5 EC'!N14</f>
        <v>0</v>
      </c>
      <c r="O16" s="204">
        <f>'B.G.R.5 EC'!O14</f>
        <v>0</v>
      </c>
      <c r="P16" s="204">
        <f>'B.G.R.5 EC'!P14</f>
        <v>0</v>
      </c>
      <c r="Q16" s="204">
        <f>'B.G.R.5 EC'!Q14</f>
        <v>0</v>
      </c>
    </row>
    <row r="17" spans="2:17" s="197" customFormat="1" ht="27" customHeight="1">
      <c r="B17" s="686" t="s">
        <v>1585</v>
      </c>
      <c r="C17" s="122" t="s">
        <v>1096</v>
      </c>
      <c r="D17" s="189"/>
      <c r="E17" s="189"/>
      <c r="F17" s="189"/>
      <c r="G17" s="189"/>
      <c r="H17" s="189"/>
      <c r="I17" s="189"/>
      <c r="J17" s="189"/>
      <c r="K17" s="189"/>
      <c r="L17" s="189"/>
      <c r="M17" s="189"/>
      <c r="N17" s="189"/>
      <c r="O17" s="189"/>
      <c r="P17" s="189"/>
      <c r="Q17" s="189"/>
    </row>
    <row r="18" spans="2:17" s="197" customFormat="1" ht="27" customHeight="1">
      <c r="B18" s="686" t="s">
        <v>1586</v>
      </c>
      <c r="C18" s="122" t="s">
        <v>1097</v>
      </c>
      <c r="D18" s="205" t="str">
        <f t="shared" ref="D18:Q18" si="0">IFERROR((D16-D17)/D17,"")</f>
        <v/>
      </c>
      <c r="E18" s="205" t="str">
        <f t="shared" si="0"/>
        <v/>
      </c>
      <c r="F18" s="205" t="str">
        <f t="shared" si="0"/>
        <v/>
      </c>
      <c r="G18" s="205" t="str">
        <f t="shared" si="0"/>
        <v/>
      </c>
      <c r="H18" s="205" t="str">
        <f t="shared" si="0"/>
        <v/>
      </c>
      <c r="I18" s="205" t="str">
        <f t="shared" si="0"/>
        <v/>
      </c>
      <c r="J18" s="205" t="str">
        <f t="shared" si="0"/>
        <v/>
      </c>
      <c r="K18" s="205" t="str">
        <f t="shared" si="0"/>
        <v/>
      </c>
      <c r="L18" s="205" t="str">
        <f t="shared" si="0"/>
        <v/>
      </c>
      <c r="M18" s="205" t="str">
        <f t="shared" si="0"/>
        <v/>
      </c>
      <c r="N18" s="205" t="str">
        <f t="shared" si="0"/>
        <v/>
      </c>
      <c r="O18" s="205" t="str">
        <f t="shared" si="0"/>
        <v/>
      </c>
      <c r="P18" s="205" t="str">
        <f t="shared" si="0"/>
        <v/>
      </c>
      <c r="Q18" s="205" t="str">
        <f t="shared" si="0"/>
        <v/>
      </c>
    </row>
    <row r="19" spans="2:17" s="197" customFormat="1" ht="27" customHeight="1">
      <c r="B19" s="685" t="s">
        <v>1661</v>
      </c>
      <c r="C19" s="122"/>
      <c r="D19" s="193"/>
      <c r="E19" s="193"/>
      <c r="F19" s="193"/>
      <c r="G19" s="193"/>
      <c r="H19" s="193"/>
      <c r="I19" s="193"/>
      <c r="J19" s="193"/>
      <c r="K19" s="193"/>
      <c r="L19" s="193"/>
      <c r="M19" s="193"/>
      <c r="N19" s="193"/>
      <c r="O19" s="193"/>
      <c r="P19" s="193"/>
      <c r="Q19" s="193"/>
    </row>
    <row r="20" spans="2:17" s="197" customFormat="1" ht="27" customHeight="1">
      <c r="B20" s="686" t="s">
        <v>1583</v>
      </c>
      <c r="C20" s="122" t="s">
        <v>1098</v>
      </c>
      <c r="D20" s="189"/>
      <c r="E20" s="189"/>
      <c r="F20" s="189"/>
      <c r="G20" s="189"/>
      <c r="H20" s="189"/>
      <c r="I20" s="193"/>
      <c r="J20" s="189"/>
      <c r="K20" s="193"/>
      <c r="L20" s="189"/>
      <c r="M20" s="189"/>
      <c r="N20" s="189"/>
      <c r="O20" s="189"/>
      <c r="P20" s="189"/>
      <c r="Q20" s="189"/>
    </row>
    <row r="21" spans="2:17" s="197" customFormat="1" ht="27" customHeight="1">
      <c r="B21" s="686" t="s">
        <v>1585</v>
      </c>
      <c r="C21" s="122" t="s">
        <v>1099</v>
      </c>
      <c r="D21" s="189"/>
      <c r="E21" s="189"/>
      <c r="F21" s="189"/>
      <c r="G21" s="189"/>
      <c r="H21" s="189"/>
      <c r="I21" s="193"/>
      <c r="J21" s="189"/>
      <c r="K21" s="193"/>
      <c r="L21" s="189"/>
      <c r="M21" s="189"/>
      <c r="N21" s="189"/>
      <c r="O21" s="189"/>
      <c r="P21" s="189"/>
      <c r="Q21" s="189"/>
    </row>
    <row r="22" spans="2:17" s="197" customFormat="1" ht="27" customHeight="1">
      <c r="B22" s="687" t="s">
        <v>1662</v>
      </c>
      <c r="C22" s="122"/>
      <c r="D22" s="193"/>
      <c r="E22" s="193"/>
      <c r="F22" s="193"/>
      <c r="G22" s="193"/>
      <c r="H22" s="193"/>
      <c r="I22" s="193"/>
      <c r="J22" s="193"/>
      <c r="K22" s="193"/>
      <c r="L22" s="193"/>
      <c r="M22" s="193"/>
      <c r="N22" s="193"/>
      <c r="O22" s="193"/>
      <c r="P22" s="193"/>
      <c r="Q22" s="193"/>
    </row>
    <row r="23" spans="2:17" s="197" customFormat="1" ht="27" customHeight="1">
      <c r="B23" s="686" t="s">
        <v>1583</v>
      </c>
      <c r="C23" s="122" t="s">
        <v>1100</v>
      </c>
      <c r="D23" s="205" t="str">
        <f t="shared" ref="D23:H24" si="1">IFERROR((D16/D20),"")</f>
        <v/>
      </c>
      <c r="E23" s="205" t="str">
        <f t="shared" si="1"/>
        <v/>
      </c>
      <c r="F23" s="205" t="str">
        <f t="shared" si="1"/>
        <v/>
      </c>
      <c r="G23" s="205" t="str">
        <f t="shared" si="1"/>
        <v/>
      </c>
      <c r="H23" s="205" t="str">
        <f t="shared" si="1"/>
        <v/>
      </c>
      <c r="I23" s="206"/>
      <c r="J23" s="205" t="str">
        <f>IFERROR((J16/J20),"")</f>
        <v/>
      </c>
      <c r="K23" s="206"/>
      <c r="L23" s="205" t="str">
        <f t="shared" ref="L23:Q24" si="2">IFERROR((L16/L20),"")</f>
        <v/>
      </c>
      <c r="M23" s="205" t="str">
        <f t="shared" si="2"/>
        <v/>
      </c>
      <c r="N23" s="205" t="str">
        <f t="shared" si="2"/>
        <v/>
      </c>
      <c r="O23" s="205" t="str">
        <f t="shared" si="2"/>
        <v/>
      </c>
      <c r="P23" s="205" t="str">
        <f t="shared" si="2"/>
        <v/>
      </c>
      <c r="Q23" s="205" t="str">
        <f t="shared" si="2"/>
        <v/>
      </c>
    </row>
    <row r="24" spans="2:17" s="197" customFormat="1" ht="27" customHeight="1">
      <c r="B24" s="686" t="s">
        <v>1585</v>
      </c>
      <c r="C24" s="122" t="s">
        <v>1101</v>
      </c>
      <c r="D24" s="205" t="str">
        <f t="shared" si="1"/>
        <v/>
      </c>
      <c r="E24" s="205" t="str">
        <f t="shared" si="1"/>
        <v/>
      </c>
      <c r="F24" s="205" t="str">
        <f t="shared" si="1"/>
        <v/>
      </c>
      <c r="G24" s="205" t="str">
        <f t="shared" si="1"/>
        <v/>
      </c>
      <c r="H24" s="205" t="str">
        <f t="shared" si="1"/>
        <v/>
      </c>
      <c r="I24" s="206"/>
      <c r="J24" s="205" t="str">
        <f>IFERROR((J17/J21),"")</f>
        <v/>
      </c>
      <c r="K24" s="206"/>
      <c r="L24" s="205" t="str">
        <f t="shared" si="2"/>
        <v/>
      </c>
      <c r="M24" s="205" t="str">
        <f t="shared" si="2"/>
        <v/>
      </c>
      <c r="N24" s="205" t="str">
        <f t="shared" si="2"/>
        <v/>
      </c>
      <c r="O24" s="205" t="str">
        <f t="shared" si="2"/>
        <v/>
      </c>
      <c r="P24" s="205" t="str">
        <f t="shared" si="2"/>
        <v/>
      </c>
      <c r="Q24" s="205" t="str">
        <f t="shared" si="2"/>
        <v/>
      </c>
    </row>
    <row r="25" spans="2:17" s="197" customFormat="1" ht="27" customHeight="1">
      <c r="B25" s="689" t="s">
        <v>1663</v>
      </c>
      <c r="C25" s="122"/>
      <c r="D25" s="193"/>
      <c r="E25" s="193"/>
      <c r="F25" s="193"/>
      <c r="G25" s="193"/>
      <c r="H25" s="193"/>
      <c r="I25" s="193"/>
      <c r="J25" s="193"/>
      <c r="K25" s="193"/>
      <c r="L25" s="193"/>
      <c r="M25" s="193"/>
      <c r="N25" s="193"/>
      <c r="O25" s="193"/>
      <c r="P25" s="193"/>
      <c r="Q25" s="193"/>
    </row>
    <row r="26" spans="2:17" s="197" customFormat="1" ht="27" customHeight="1">
      <c r="B26" s="686" t="s">
        <v>1583</v>
      </c>
      <c r="C26" s="122" t="s">
        <v>1102</v>
      </c>
      <c r="D26" s="193"/>
      <c r="E26" s="193"/>
      <c r="F26" s="193"/>
      <c r="G26" s="193"/>
      <c r="H26" s="193"/>
      <c r="I26" s="189"/>
      <c r="J26" s="193"/>
      <c r="K26" s="189"/>
      <c r="L26" s="193"/>
      <c r="M26" s="193"/>
      <c r="N26" s="193"/>
      <c r="O26" s="193"/>
      <c r="P26" s="193"/>
      <c r="Q26" s="193"/>
    </row>
    <row r="27" spans="2:17" s="197" customFormat="1" ht="27" customHeight="1">
      <c r="B27" s="686" t="s">
        <v>1585</v>
      </c>
      <c r="C27" s="122" t="s">
        <v>1103</v>
      </c>
      <c r="D27" s="193"/>
      <c r="E27" s="193"/>
      <c r="F27" s="193"/>
      <c r="G27" s="193"/>
      <c r="H27" s="193"/>
      <c r="I27" s="189"/>
      <c r="J27" s="193"/>
      <c r="K27" s="189"/>
      <c r="L27" s="193"/>
      <c r="M27" s="193"/>
      <c r="N27" s="193"/>
      <c r="O27" s="193"/>
      <c r="P27" s="193"/>
      <c r="Q27" s="193"/>
    </row>
    <row r="28" spans="2:17" s="197" customFormat="1" ht="27" customHeight="1">
      <c r="B28" s="687" t="s">
        <v>1664</v>
      </c>
      <c r="C28" s="122"/>
      <c r="D28" s="193"/>
      <c r="E28" s="193"/>
      <c r="F28" s="193"/>
      <c r="G28" s="193"/>
      <c r="H28" s="193"/>
      <c r="I28" s="193"/>
      <c r="J28" s="193"/>
      <c r="K28" s="193"/>
      <c r="L28" s="193"/>
      <c r="M28" s="193"/>
      <c r="N28" s="193"/>
      <c r="O28" s="193"/>
      <c r="P28" s="193"/>
      <c r="Q28" s="193"/>
    </row>
    <row r="29" spans="2:17" s="197" customFormat="1" ht="27" customHeight="1">
      <c r="B29" s="686" t="s">
        <v>1583</v>
      </c>
      <c r="C29" s="122" t="s">
        <v>1104</v>
      </c>
      <c r="D29" s="193"/>
      <c r="E29" s="193"/>
      <c r="F29" s="193"/>
      <c r="G29" s="193"/>
      <c r="H29" s="193"/>
      <c r="I29" s="205" t="str">
        <f>IFERROR((I16/I26),"")</f>
        <v/>
      </c>
      <c r="J29" s="193"/>
      <c r="K29" s="205" t="str">
        <f>IFERROR((K16/K26),"")</f>
        <v/>
      </c>
      <c r="L29" s="193"/>
      <c r="M29" s="193"/>
      <c r="N29" s="193"/>
      <c r="O29" s="193"/>
      <c r="P29" s="193"/>
      <c r="Q29" s="193"/>
    </row>
    <row r="30" spans="2:17" s="197" customFormat="1" ht="27" customHeight="1">
      <c r="B30" s="686" t="s">
        <v>1585</v>
      </c>
      <c r="C30" s="122" t="s">
        <v>1105</v>
      </c>
      <c r="D30" s="193"/>
      <c r="E30" s="193"/>
      <c r="F30" s="193"/>
      <c r="G30" s="193"/>
      <c r="H30" s="193"/>
      <c r="I30" s="205" t="str">
        <f>IFERROR((I17/I27),"")</f>
        <v/>
      </c>
      <c r="J30" s="193"/>
      <c r="K30" s="205" t="str">
        <f>IFERROR((K17/K27),"")</f>
        <v/>
      </c>
      <c r="L30" s="193"/>
      <c r="M30" s="193"/>
      <c r="N30" s="193"/>
      <c r="O30" s="193"/>
      <c r="P30" s="193"/>
      <c r="Q30" s="193"/>
    </row>
    <row r="31" spans="2:17" s="197" customFormat="1" ht="14.65" customHeight="1"/>
    <row r="32" spans="2:17" s="197" customFormat="1" ht="14.65" customHeight="1">
      <c r="B32" s="699" t="s">
        <v>1597</v>
      </c>
      <c r="C32" s="731"/>
      <c r="D32" s="731"/>
      <c r="E32" s="731"/>
      <c r="F32" s="731"/>
      <c r="G32" s="731"/>
      <c r="H32" s="732"/>
      <c r="I32" s="732"/>
      <c r="J32" s="731"/>
      <c r="K32" s="731"/>
      <c r="L32" s="731"/>
      <c r="M32" s="731"/>
      <c r="N32" s="731"/>
      <c r="O32" s="731"/>
      <c r="P32" s="731"/>
      <c r="Q32" s="731"/>
    </row>
    <row r="33" spans="2:17" s="197" customFormat="1" ht="14.65" customHeight="1">
      <c r="B33" s="733"/>
      <c r="C33" s="731"/>
      <c r="D33" s="731"/>
      <c r="E33" s="731"/>
      <c r="F33" s="731"/>
      <c r="G33" s="731"/>
      <c r="H33" s="732"/>
      <c r="I33" s="732"/>
      <c r="J33" s="731"/>
      <c r="K33" s="731"/>
      <c r="L33" s="731"/>
      <c r="M33" s="731"/>
      <c r="N33" s="731"/>
      <c r="O33" s="731"/>
      <c r="P33" s="731"/>
      <c r="Q33" s="731"/>
    </row>
    <row r="34" spans="2:17" s="197" customFormat="1" ht="14.65" customHeight="1">
      <c r="B34" s="1163" t="s">
        <v>1665</v>
      </c>
      <c r="C34" s="1168"/>
      <c r="D34" s="1168"/>
      <c r="E34" s="1168"/>
      <c r="F34" s="1168"/>
      <c r="G34" s="1168"/>
      <c r="H34" s="732"/>
      <c r="I34" s="732"/>
      <c r="J34" s="704"/>
      <c r="K34" s="704"/>
      <c r="L34" s="704"/>
      <c r="M34" s="704"/>
      <c r="N34" s="704"/>
      <c r="O34" s="704"/>
      <c r="P34" s="704"/>
      <c r="Q34" s="731"/>
    </row>
    <row r="35" spans="2:17" s="197" customFormat="1" ht="14.65" customHeight="1">
      <c r="B35" s="1162"/>
      <c r="C35" s="1162"/>
      <c r="D35" s="1162"/>
      <c r="E35" s="1162"/>
      <c r="F35" s="1162"/>
      <c r="G35" s="1162"/>
      <c r="H35" s="1162"/>
      <c r="I35" s="1162"/>
      <c r="J35" s="1162"/>
      <c r="K35" s="1162"/>
      <c r="L35" s="1162"/>
      <c r="M35" s="1162"/>
      <c r="N35" s="1162"/>
      <c r="O35" s="1162"/>
      <c r="P35" s="1162"/>
      <c r="Q35" s="1162"/>
    </row>
    <row r="36" spans="2:17" s="197" customFormat="1" ht="14.65" customHeight="1">
      <c r="B36" s="704"/>
      <c r="C36" s="700"/>
      <c r="D36" s="700"/>
      <c r="E36" s="701"/>
      <c r="F36" s="704"/>
      <c r="G36" s="704"/>
      <c r="H36" s="704"/>
      <c r="I36" s="704"/>
      <c r="J36" s="704"/>
      <c r="K36" s="704"/>
      <c r="L36" s="704"/>
      <c r="M36" s="704"/>
      <c r="N36" s="704"/>
      <c r="O36" s="704"/>
      <c r="P36" s="704"/>
      <c r="Q36" s="731"/>
    </row>
    <row r="37" spans="2:17" s="197" customFormat="1" ht="14.65" customHeight="1">
      <c r="B37" s="1160" t="s">
        <v>1666</v>
      </c>
      <c r="C37" s="1161"/>
      <c r="D37" s="1161"/>
      <c r="E37" s="1161"/>
      <c r="F37" s="1161"/>
      <c r="G37" s="1161"/>
      <c r="H37" s="1161"/>
      <c r="I37" s="1161"/>
      <c r="J37" s="1161"/>
      <c r="K37" s="1161"/>
      <c r="L37" s="1161"/>
      <c r="M37" s="1161"/>
      <c r="N37" s="1161"/>
      <c r="O37" s="1161"/>
      <c r="P37" s="731"/>
      <c r="Q37" s="731"/>
    </row>
    <row r="38" spans="2:17" s="197" customFormat="1" ht="14.65" customHeight="1">
      <c r="B38" s="1162"/>
      <c r="C38" s="1162"/>
      <c r="D38" s="1162"/>
      <c r="E38" s="1162"/>
      <c r="F38" s="1162"/>
      <c r="G38" s="1162"/>
      <c r="H38" s="1162"/>
      <c r="I38" s="1162"/>
      <c r="J38" s="1162"/>
      <c r="K38" s="1162"/>
      <c r="L38" s="1162"/>
      <c r="M38" s="1162"/>
      <c r="N38" s="1162"/>
      <c r="O38" s="1162"/>
      <c r="P38" s="1162"/>
      <c r="Q38" s="1162"/>
    </row>
    <row r="39" spans="2:17" s="197" customFormat="1" ht="14.65" customHeight="1">
      <c r="B39" s="707"/>
      <c r="C39" s="731"/>
      <c r="D39" s="708"/>
      <c r="E39" s="709"/>
      <c r="F39" s="709"/>
      <c r="G39" s="709"/>
      <c r="H39" s="709"/>
      <c r="I39" s="709"/>
      <c r="J39" s="709"/>
      <c r="K39" s="709"/>
      <c r="L39" s="709"/>
      <c r="M39" s="709"/>
      <c r="N39" s="734"/>
      <c r="O39" s="734"/>
      <c r="P39" s="734"/>
      <c r="Q39" s="731"/>
    </row>
    <row r="40" spans="2:17" s="197" customFormat="1" ht="14.65" customHeight="1">
      <c r="B40" s="1163" t="s">
        <v>1600</v>
      </c>
      <c r="C40" s="1164"/>
      <c r="D40" s="1164"/>
      <c r="E40" s="1164"/>
      <c r="F40" s="1164"/>
      <c r="G40" s="1164"/>
      <c r="H40" s="1164"/>
      <c r="I40" s="1164"/>
      <c r="J40" s="1164"/>
      <c r="K40" s="1164"/>
      <c r="L40" s="1164"/>
      <c r="M40" s="1164"/>
      <c r="N40" s="1164"/>
      <c r="O40" s="1164"/>
      <c r="P40" s="731"/>
      <c r="Q40" s="731"/>
    </row>
    <row r="41" spans="2:17" s="197" customFormat="1" ht="14.65" customHeight="1">
      <c r="B41" s="1165" t="s">
        <v>1667</v>
      </c>
      <c r="C41" s="1166"/>
      <c r="D41" s="201"/>
      <c r="E41" s="1165" t="s">
        <v>1668</v>
      </c>
      <c r="F41" s="1167"/>
      <c r="G41" s="1167"/>
      <c r="H41" s="735"/>
      <c r="I41" s="735"/>
      <c r="J41" s="735"/>
      <c r="K41" s="735"/>
      <c r="L41" s="735"/>
      <c r="M41" s="735"/>
      <c r="N41" s="735"/>
      <c r="O41" s="735"/>
      <c r="P41" s="735"/>
      <c r="Q41" s="736"/>
    </row>
    <row r="42" spans="2:17" s="197" customFormat="1" ht="45" customHeight="1">
      <c r="B42" s="1116"/>
      <c r="C42" s="1120"/>
      <c r="D42" s="1113"/>
      <c r="E42" s="1120"/>
      <c r="F42" s="1120"/>
      <c r="G42" s="1120"/>
      <c r="H42" s="1120"/>
      <c r="I42" s="1120"/>
      <c r="J42" s="1120"/>
      <c r="K42" s="1120"/>
      <c r="L42" s="1120"/>
      <c r="M42" s="1120"/>
      <c r="N42" s="1120"/>
      <c r="O42" s="1120"/>
      <c r="P42" s="1120"/>
      <c r="Q42" s="1121"/>
    </row>
    <row r="43" spans="2:17" s="197" customFormat="1" ht="12.75" hidden="1" customHeight="1">
      <c r="B43" s="737"/>
      <c r="C43" s="737"/>
      <c r="D43" s="737" t="s">
        <v>1669</v>
      </c>
      <c r="E43" s="737" t="s">
        <v>1670</v>
      </c>
      <c r="F43" s="737"/>
      <c r="G43" s="737"/>
      <c r="H43" s="737"/>
      <c r="I43" s="737"/>
      <c r="J43" s="737"/>
      <c r="K43" s="737"/>
      <c r="L43" s="737"/>
      <c r="M43" s="737"/>
      <c r="N43" s="737"/>
      <c r="O43" s="737"/>
      <c r="P43" s="737"/>
      <c r="Q43" s="737"/>
    </row>
    <row r="44" spans="2:17" ht="14.65" customHeight="1">
      <c r="M44" s="704"/>
      <c r="N44" s="704"/>
      <c r="O44" s="704"/>
      <c r="P44" s="704"/>
    </row>
    <row r="45" spans="2:17" ht="14.65" customHeight="1"/>
    <row r="46" spans="2:17" ht="14.65" customHeight="1">
      <c r="B46" s="93" t="s">
        <v>1603</v>
      </c>
    </row>
    <row r="47" spans="2:17" ht="14.65" customHeight="1">
      <c r="B47" s="636"/>
      <c r="C47" s="672" t="s">
        <v>1671</v>
      </c>
      <c r="D47" s="672" t="s">
        <v>1672</v>
      </c>
    </row>
    <row r="48" spans="2:17" ht="14.65" customHeight="1">
      <c r="B48" s="653" t="s">
        <v>1583</v>
      </c>
      <c r="C48" s="136" t="str">
        <f>IF(COUNTIFS(D16:Q16,"&gt;0",D26:Q26,"",D14:Q14,"5a2. Special Trades – on Contract Value Basis")+COUNTIFS(D16:Q16,"&gt;0",D26:Q26,0,D14:Q14,"5a2. Special Trades – on Contract Value Basis")+COUNTIFS(D16:Q16,"&gt;0",D26:Q26,"",D14:Q14,"5c. Construction - on Contract Value Basis")+COUNTIFS(D16:Q16,"&gt;0",D26:Q26,0,D14:Q14,"5c. Construction - on Contract Value Basis")&gt;=C50,"Commentary Required","OK")</f>
        <v>OK</v>
      </c>
      <c r="D48" s="136" t="str">
        <f>IF(COUNTIFS(D16:Q16,"&gt;0",D20:Q20,"",D14:Q14,"&lt;&gt;5a2. Special Trades – on Contract Value Basis",D14:Q14,"&lt;&gt;5c. Construction - on Contract Value Basis")+COUNTIFS(D16:Q16,"&gt;0",D20:Q20,0,D14:Q14,"&lt;&gt;5a2. Special Trades – on Contract Value Basis",D14:Q14,"&lt;&gt;5c. Construction - on Contract Value Basis")&gt;=D50,"Commentary Required","OK")</f>
        <v>OK</v>
      </c>
    </row>
    <row r="49" spans="2:11" ht="14.65" customHeight="1">
      <c r="B49" s="653" t="s">
        <v>1585</v>
      </c>
      <c r="C49" s="136" t="str">
        <f>IF(COUNTIFS(D17:Q17,"&gt;0",D27:Q27,"",D14:Q14,"5a2. Special Trades – on Contract Value Basis")+COUNTIFS(D17:Q17,"&gt;0",D27:Q27,0,D14:Q14,"5a2. Special Trades – on Contract Value Basis")+COUNTIFS(D17:Q17,"&gt;0",D27:Q27,"",D14:Q14,"5c. Construction - on Contract Value Basis")+COUNTIFS(D17:Q17,"&gt;0",D27:Q27,0,D14:Q14,"5c. Construction - on Contract Value Basis")&gt;=C50,"Commentary Required","OK")</f>
        <v>OK</v>
      </c>
      <c r="D49" s="136" t="str">
        <f>IF(COUNTIFS(D17:Q17,"&gt;0",D21:Q21,"",D14:Q14,"&lt;&gt;5a2. Special Trades – on Contract Value Basis",D14:Q14,"&lt;&gt;5c. Construction - on Contract Value Basis")+COUNTIFS(D17:Q17,"&gt;0",D21:Q21,0,D14:Q14,"&lt;&gt;5a2. Special Trades – on Contract Value Basis",D14:Q14,"&lt;&gt;5c. Construction - on Contract Value Basis")&gt;=D50,"Commentary Required","OK")</f>
        <v>OK</v>
      </c>
    </row>
    <row r="50" spans="2:11" ht="14.65" customHeight="1">
      <c r="B50" s="1" t="s">
        <v>383</v>
      </c>
      <c r="C50" s="136">
        <v>1</v>
      </c>
      <c r="D50" s="136">
        <v>1</v>
      </c>
      <c r="E50" s="738"/>
      <c r="F50" s="738"/>
      <c r="G50" s="738"/>
      <c r="H50" s="1159"/>
      <c r="I50" s="1159"/>
      <c r="J50" s="1159"/>
      <c r="K50" s="1159"/>
    </row>
    <row r="51" spans="2:11" ht="14.65" customHeight="1">
      <c r="B51" s="636" t="s">
        <v>384</v>
      </c>
      <c r="C51" s="651"/>
      <c r="D51" s="651"/>
      <c r="E51" s="738"/>
      <c r="F51" s="738"/>
      <c r="G51" s="738"/>
      <c r="H51" s="1159"/>
      <c r="I51" s="1159"/>
      <c r="J51" s="1159"/>
      <c r="K51" s="1159"/>
    </row>
    <row r="52" spans="2:11" ht="12.75" customHeight="1">
      <c r="B52" s="738"/>
      <c r="C52" s="738"/>
      <c r="D52" s="738"/>
      <c r="E52" s="738"/>
      <c r="F52" s="738"/>
      <c r="G52" s="738"/>
      <c r="H52" s="738"/>
      <c r="I52" s="738"/>
      <c r="J52" s="738"/>
      <c r="K52" s="738"/>
    </row>
    <row r="53" spans="2:11" ht="12.75" customHeight="1">
      <c r="B53" s="738"/>
      <c r="C53" s="738"/>
      <c r="D53" s="738"/>
      <c r="E53" s="738"/>
      <c r="F53" s="738"/>
      <c r="G53" s="738"/>
      <c r="H53" s="738"/>
      <c r="I53" s="738"/>
      <c r="J53" s="738"/>
      <c r="K53" s="738"/>
    </row>
    <row r="54" spans="2:11">
      <c r="B54" s="738"/>
      <c r="C54" s="738"/>
      <c r="D54" s="738"/>
      <c r="E54" s="738"/>
      <c r="F54" s="738"/>
      <c r="G54" s="738"/>
      <c r="H54" s="738"/>
      <c r="I54" s="738"/>
      <c r="J54" s="738"/>
      <c r="K54" s="738"/>
    </row>
  </sheetData>
  <sheetProtection insertHyperlinks="0"/>
  <mergeCells count="16">
    <mergeCell ref="B35:Q35"/>
    <mergeCell ref="C6:D6"/>
    <mergeCell ref="C7:D7"/>
    <mergeCell ref="B13:C13"/>
    <mergeCell ref="B14:C14"/>
    <mergeCell ref="B34:G34"/>
    <mergeCell ref="H50:H51"/>
    <mergeCell ref="I50:I51"/>
    <mergeCell ref="J50:J51"/>
    <mergeCell ref="K50:K51"/>
    <mergeCell ref="B37:O37"/>
    <mergeCell ref="B38:Q38"/>
    <mergeCell ref="B40:O40"/>
    <mergeCell ref="B41:C41"/>
    <mergeCell ref="E41:G41"/>
    <mergeCell ref="B42:Q42"/>
  </mergeCells>
  <phoneticPr fontId="46" type="noConversion"/>
  <conditionalFormatting sqref="C48:D49">
    <cfRule type="cellIs" dxfId="8" priority="1" operator="equal">
      <formula>"OK"</formula>
    </cfRule>
    <cfRule type="expression" dxfId="7" priority="2">
      <formula>OR(C48="Error",C48="ERROR")</formula>
    </cfRule>
    <cfRule type="cellIs" dxfId="6" priority="3" operator="equal">
      <formula>"Commentary Required"</formula>
    </cfRule>
  </conditionalFormatting>
  <dataValidations count="2">
    <dataValidation type="whole" allowBlank="1" showInputMessage="1" showErrorMessage="1" sqref="C7" xr:uid="{00000000-0002-0000-2500-000000000000}">
      <formula1>1900</formula1>
      <formula2>2500</formula2>
    </dataValidation>
    <dataValidation type="decimal" allowBlank="1" showInputMessage="1" showErrorMessage="1" errorTitle="Error" error="Please enter a number of +/- 11 digits" sqref="K26:K27 I26:I27 L20:Q21 D20:H21 J20:J21 D17:Q17" xr:uid="{00000000-0002-0000-2500-000001000000}">
      <formula1>-99999999999</formula1>
      <formula2>99999999999</formula2>
    </dataValidation>
  </dataValidations>
  <pageMargins left="0.7" right="0.7" top="0.75" bottom="0.75" header="0.3" footer="0.3"/>
  <pageSetup paperSize="8"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2000000}">
          <x14:formula1>
            <xm:f>DropDownList!$E$18:$F$18</xm:f>
          </x14:formula1>
          <xm:sqref>D41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8">
    <pageSetUpPr autoPageBreaks="0" fitToPage="1"/>
  </sheetPr>
  <dimension ref="A1:T46"/>
  <sheetViews>
    <sheetView topLeftCell="B1" zoomScaleNormal="100" workbookViewId="0">
      <selection activeCell="B1" sqref="B1"/>
    </sheetView>
  </sheetViews>
  <sheetFormatPr defaultColWidth="8.42578125" defaultRowHeight="12.75"/>
  <cols>
    <col min="1" max="1" width="2.42578125" style="93" hidden="1" customWidth="1"/>
    <col min="2" max="2" width="17.42578125" style="93" customWidth="1"/>
    <col min="3" max="3" width="45.7109375" style="93" customWidth="1"/>
    <col min="4" max="5" width="18.42578125" style="93" customWidth="1"/>
    <col min="6" max="6" width="21" style="93" customWidth="1"/>
    <col min="7" max="11" width="18.42578125" style="93" customWidth="1"/>
    <col min="12" max="12" width="26.28515625" style="93" customWidth="1"/>
    <col min="13" max="13" width="3.28515625" style="93" customWidth="1"/>
    <col min="14" max="15" width="8.42578125" style="93"/>
    <col min="16" max="16" width="0" style="93" hidden="1" customWidth="1"/>
    <col min="17" max="20" width="8.42578125" style="93" hidden="1" customWidth="1"/>
    <col min="21" max="21" width="8.42578125" style="93" customWidth="1"/>
    <col min="22" max="16384" width="8.42578125" style="93"/>
  </cols>
  <sheetData>
    <row r="1" spans="2:19" s="178" customFormat="1" ht="17.25" customHeight="1">
      <c r="B1" s="183" t="s">
        <v>1673</v>
      </c>
      <c r="C1" s="183"/>
      <c r="D1" s="183"/>
      <c r="E1" s="183"/>
      <c r="F1" s="183"/>
      <c r="G1" s="183"/>
      <c r="H1" s="183"/>
      <c r="I1" s="183"/>
      <c r="J1" s="183"/>
      <c r="K1" s="183"/>
      <c r="L1" s="183"/>
      <c r="M1" s="183"/>
      <c r="Q1" s="178" t="s">
        <v>1674</v>
      </c>
      <c r="R1" s="93" t="s">
        <v>117</v>
      </c>
      <c r="S1" s="93"/>
    </row>
    <row r="2" spans="2:19" s="178" customFormat="1" ht="15" customHeight="1">
      <c r="B2" s="435" t="s">
        <v>174</v>
      </c>
      <c r="C2" s="614"/>
      <c r="D2" s="36"/>
      <c r="E2" s="36"/>
      <c r="F2" s="36"/>
      <c r="G2" s="36"/>
      <c r="H2" s="36"/>
      <c r="I2" s="739"/>
      <c r="J2" s="739"/>
      <c r="K2" s="739"/>
      <c r="L2" s="739"/>
      <c r="M2" s="739"/>
      <c r="Q2" s="178" t="s">
        <v>1675</v>
      </c>
      <c r="R2" s="93" t="s">
        <v>118</v>
      </c>
      <c r="S2" s="93"/>
    </row>
    <row r="3" spans="2:19" s="178" customFormat="1" ht="15" customHeight="1">
      <c r="B3" s="435" t="s">
        <v>175</v>
      </c>
      <c r="C3" s="616"/>
      <c r="D3" s="36"/>
      <c r="E3" s="36"/>
      <c r="F3" s="36"/>
      <c r="G3" s="36"/>
      <c r="H3" s="36"/>
      <c r="I3" s="740"/>
      <c r="J3" s="740"/>
      <c r="K3" s="740"/>
      <c r="L3" s="740"/>
      <c r="M3" s="740"/>
      <c r="R3" s="93" t="s">
        <v>119</v>
      </c>
      <c r="S3" s="93"/>
    </row>
    <row r="4" spans="2:19" s="178" customFormat="1" ht="15" customHeight="1">
      <c r="B4" s="435" t="s">
        <v>176</v>
      </c>
      <c r="C4" s="741"/>
      <c r="D4" s="36"/>
      <c r="E4" s="36"/>
      <c r="F4" s="36"/>
      <c r="G4" s="36"/>
      <c r="H4" s="36"/>
      <c r="I4" s="93"/>
      <c r="J4" s="93"/>
      <c r="K4" s="93"/>
      <c r="L4" s="93"/>
      <c r="M4" s="93"/>
      <c r="R4" s="93" t="s">
        <v>120</v>
      </c>
      <c r="S4" s="93"/>
    </row>
    <row r="5" spans="2:19" ht="15" customHeight="1">
      <c r="R5" s="93" t="s">
        <v>121</v>
      </c>
      <c r="S5" s="197"/>
    </row>
    <row r="6" spans="2:19" ht="15" customHeight="1">
      <c r="B6" s="1169" t="s">
        <v>1676</v>
      </c>
      <c r="C6" s="1169"/>
      <c r="D6" s="742" t="str">
        <f>IFERROR(IF(#REF!="","",#REF!),"")</f>
        <v/>
      </c>
      <c r="R6" s="93" t="s">
        <v>122</v>
      </c>
      <c r="S6" s="197"/>
    </row>
    <row r="7" spans="2:19" ht="15" hidden="1" customHeight="1">
      <c r="R7" s="93" t="s">
        <v>123</v>
      </c>
      <c r="S7" s="197"/>
    </row>
    <row r="8" spans="2:19" ht="15" customHeight="1">
      <c r="B8" s="656" t="s">
        <v>177</v>
      </c>
      <c r="R8" s="93" t="s">
        <v>124</v>
      </c>
      <c r="S8" s="197"/>
    </row>
    <row r="9" spans="2:19" ht="15" customHeight="1">
      <c r="B9" s="186" t="s">
        <v>1677</v>
      </c>
      <c r="C9" s="187"/>
      <c r="D9" s="187"/>
      <c r="E9" s="187"/>
      <c r="F9" s="187"/>
      <c r="G9" s="187"/>
      <c r="H9" s="187"/>
      <c r="I9" s="187"/>
      <c r="J9" s="187"/>
      <c r="K9" s="187"/>
      <c r="L9" s="187"/>
      <c r="M9" s="187"/>
      <c r="R9" s="93" t="s">
        <v>125</v>
      </c>
      <c r="S9" s="197"/>
    </row>
    <row r="10" spans="2:19" ht="15" hidden="1" customHeight="1">
      <c r="B10" s="684"/>
      <c r="R10" s="93" t="s">
        <v>126</v>
      </c>
      <c r="S10" s="197"/>
    </row>
    <row r="11" spans="2:19" ht="21.75" customHeight="1">
      <c r="B11" s="660" t="s">
        <v>1544</v>
      </c>
      <c r="C11" s="660" t="s">
        <v>182</v>
      </c>
      <c r="D11" s="666" t="s">
        <v>183</v>
      </c>
      <c r="E11" s="660" t="s">
        <v>184</v>
      </c>
      <c r="F11" s="666" t="s">
        <v>185</v>
      </c>
      <c r="G11" s="660" t="s">
        <v>186</v>
      </c>
      <c r="H11" s="666" t="s">
        <v>187</v>
      </c>
      <c r="I11" s="660" t="s">
        <v>188</v>
      </c>
      <c r="J11" s="666" t="s">
        <v>189</v>
      </c>
      <c r="K11" s="660" t="s">
        <v>190</v>
      </c>
      <c r="L11" s="660" t="s">
        <v>191</v>
      </c>
      <c r="R11" s="93" t="s">
        <v>127</v>
      </c>
      <c r="S11" s="197"/>
    </row>
    <row r="12" spans="2:19" ht="21.75" customHeight="1">
      <c r="B12" s="1094" t="s">
        <v>1678</v>
      </c>
      <c r="C12" s="1170"/>
      <c r="D12" s="1170"/>
      <c r="E12" s="1170"/>
      <c r="F12" s="1170"/>
      <c r="G12" s="1170"/>
      <c r="H12" s="1170"/>
      <c r="I12" s="1094" t="s">
        <v>1679</v>
      </c>
      <c r="J12" s="1170"/>
      <c r="K12" s="1170"/>
      <c r="L12" s="1095"/>
      <c r="R12" s="93" t="s">
        <v>128</v>
      </c>
      <c r="S12" s="197"/>
    </row>
    <row r="13" spans="2:19" s="197" customFormat="1" ht="84.75" customHeight="1">
      <c r="B13" s="712" t="s">
        <v>1680</v>
      </c>
      <c r="C13" s="712" t="s">
        <v>1607</v>
      </c>
      <c r="D13" s="659" t="s">
        <v>1681</v>
      </c>
      <c r="E13" s="659" t="s">
        <v>1682</v>
      </c>
      <c r="F13" s="659" t="s">
        <v>1683</v>
      </c>
      <c r="G13" s="659" t="s">
        <v>1684</v>
      </c>
      <c r="H13" s="659" t="s">
        <v>1685</v>
      </c>
      <c r="I13" s="659" t="s">
        <v>1686</v>
      </c>
      <c r="J13" s="659" t="s">
        <v>1687</v>
      </c>
      <c r="K13" s="659" t="s">
        <v>1688</v>
      </c>
      <c r="L13" s="659" t="s">
        <v>384</v>
      </c>
    </row>
    <row r="14" spans="2:19" s="197" customFormat="1" ht="15" customHeight="1">
      <c r="B14" s="743">
        <v>1</v>
      </c>
      <c r="C14" s="744"/>
      <c r="D14" s="745"/>
      <c r="E14" s="745"/>
      <c r="F14" s="745"/>
      <c r="G14" s="746"/>
      <c r="H14" s="746"/>
      <c r="I14" s="745"/>
      <c r="J14" s="745"/>
      <c r="K14" s="207"/>
      <c r="L14" s="207"/>
    </row>
    <row r="15" spans="2:19" s="197" customFormat="1" ht="15" customHeight="1">
      <c r="B15" s="743">
        <v>2</v>
      </c>
      <c r="C15" s="744"/>
      <c r="D15" s="745"/>
      <c r="E15" s="745"/>
      <c r="F15" s="745"/>
      <c r="G15" s="746"/>
      <c r="H15" s="746"/>
      <c r="I15" s="745"/>
      <c r="J15" s="745"/>
      <c r="K15" s="207"/>
      <c r="L15" s="207"/>
    </row>
    <row r="16" spans="2:19" s="197" customFormat="1" ht="15" customHeight="1">
      <c r="B16" s="743">
        <v>3</v>
      </c>
      <c r="C16" s="744"/>
      <c r="D16" s="745"/>
      <c r="E16" s="745"/>
      <c r="F16" s="745"/>
      <c r="G16" s="746"/>
      <c r="H16" s="746"/>
      <c r="I16" s="745"/>
      <c r="J16" s="745"/>
      <c r="K16" s="207"/>
      <c r="L16" s="207"/>
    </row>
    <row r="17" spans="2:12" s="197" customFormat="1" ht="15" customHeight="1">
      <c r="B17" s="743">
        <v>4</v>
      </c>
      <c r="C17" s="744"/>
      <c r="D17" s="745"/>
      <c r="E17" s="745"/>
      <c r="F17" s="745"/>
      <c r="G17" s="746"/>
      <c r="H17" s="746"/>
      <c r="I17" s="745"/>
      <c r="J17" s="745"/>
      <c r="K17" s="207"/>
      <c r="L17" s="207"/>
    </row>
    <row r="18" spans="2:12" s="197" customFormat="1" ht="15" customHeight="1">
      <c r="B18" s="743">
        <v>5</v>
      </c>
      <c r="C18" s="744"/>
      <c r="D18" s="745"/>
      <c r="E18" s="745"/>
      <c r="F18" s="745"/>
      <c r="G18" s="746"/>
      <c r="H18" s="746"/>
      <c r="I18" s="745"/>
      <c r="J18" s="745"/>
      <c r="K18" s="207"/>
      <c r="L18" s="207"/>
    </row>
    <row r="19" spans="2:12" s="197" customFormat="1" ht="15" customHeight="1">
      <c r="B19" s="743">
        <v>6</v>
      </c>
      <c r="C19" s="744"/>
      <c r="D19" s="745"/>
      <c r="E19" s="745"/>
      <c r="F19" s="745"/>
      <c r="G19" s="746"/>
      <c r="H19" s="746"/>
      <c r="I19" s="745"/>
      <c r="J19" s="745"/>
      <c r="K19" s="207"/>
      <c r="L19" s="207"/>
    </row>
    <row r="20" spans="2:12" s="197" customFormat="1" ht="15" customHeight="1">
      <c r="B20" s="743">
        <v>7</v>
      </c>
      <c r="C20" s="744"/>
      <c r="D20" s="745"/>
      <c r="E20" s="745"/>
      <c r="F20" s="745"/>
      <c r="G20" s="746"/>
      <c r="H20" s="746"/>
      <c r="I20" s="745"/>
      <c r="J20" s="745"/>
      <c r="K20" s="207"/>
      <c r="L20" s="207"/>
    </row>
    <row r="21" spans="2:12" s="197" customFormat="1" ht="15" customHeight="1">
      <c r="B21" s="743">
        <v>8</v>
      </c>
      <c r="C21" s="744"/>
      <c r="D21" s="745"/>
      <c r="E21" s="745"/>
      <c r="F21" s="745"/>
      <c r="G21" s="746"/>
      <c r="H21" s="746"/>
      <c r="I21" s="745"/>
      <c r="J21" s="745"/>
      <c r="K21" s="207"/>
      <c r="L21" s="207"/>
    </row>
    <row r="22" spans="2:12" s="197" customFormat="1" ht="15" customHeight="1">
      <c r="B22" s="743">
        <v>9</v>
      </c>
      <c r="C22" s="744"/>
      <c r="D22" s="745"/>
      <c r="E22" s="745"/>
      <c r="F22" s="745"/>
      <c r="G22" s="746"/>
      <c r="H22" s="746"/>
      <c r="I22" s="745"/>
      <c r="J22" s="745"/>
      <c r="K22" s="207"/>
      <c r="L22" s="207"/>
    </row>
    <row r="23" spans="2:12" s="197" customFormat="1" ht="15" customHeight="1">
      <c r="B23" s="743">
        <v>10</v>
      </c>
      <c r="C23" s="744"/>
      <c r="D23" s="745"/>
      <c r="E23" s="745"/>
      <c r="F23" s="745"/>
      <c r="G23" s="746"/>
      <c r="H23" s="746"/>
      <c r="I23" s="745"/>
      <c r="J23" s="745"/>
      <c r="K23" s="207"/>
      <c r="L23" s="207"/>
    </row>
    <row r="24" spans="2:12" s="197" customFormat="1" ht="15" customHeight="1">
      <c r="B24" s="743">
        <v>11</v>
      </c>
      <c r="C24" s="744"/>
      <c r="D24" s="745"/>
      <c r="E24" s="745"/>
      <c r="F24" s="745"/>
      <c r="G24" s="746"/>
      <c r="H24" s="746"/>
      <c r="I24" s="745"/>
      <c r="J24" s="745"/>
      <c r="K24" s="207"/>
      <c r="L24" s="207"/>
    </row>
    <row r="25" spans="2:12" s="197" customFormat="1" ht="15" customHeight="1">
      <c r="B25" s="743">
        <v>12</v>
      </c>
      <c r="C25" s="744"/>
      <c r="D25" s="745"/>
      <c r="E25" s="745"/>
      <c r="F25" s="745"/>
      <c r="G25" s="746"/>
      <c r="H25" s="746"/>
      <c r="I25" s="745"/>
      <c r="J25" s="745"/>
      <c r="K25" s="207"/>
      <c r="L25" s="207"/>
    </row>
    <row r="26" spans="2:12" s="197" customFormat="1" ht="15" customHeight="1">
      <c r="B26" s="743">
        <v>13</v>
      </c>
      <c r="C26" s="744"/>
      <c r="D26" s="745"/>
      <c r="E26" s="745"/>
      <c r="F26" s="745"/>
      <c r="G26" s="746"/>
      <c r="H26" s="746"/>
      <c r="I26" s="745"/>
      <c r="J26" s="745"/>
      <c r="K26" s="207"/>
      <c r="L26" s="207"/>
    </row>
    <row r="27" spans="2:12" s="197" customFormat="1" ht="15" customHeight="1">
      <c r="B27" s="743">
        <v>14</v>
      </c>
      <c r="C27" s="744"/>
      <c r="D27" s="745"/>
      <c r="E27" s="745"/>
      <c r="F27" s="745"/>
      <c r="G27" s="746"/>
      <c r="H27" s="746"/>
      <c r="I27" s="745"/>
      <c r="J27" s="745"/>
      <c r="K27" s="207"/>
      <c r="L27" s="207"/>
    </row>
    <row r="28" spans="2:12" s="197" customFormat="1" ht="15" customHeight="1">
      <c r="B28" s="743">
        <v>15</v>
      </c>
      <c r="C28" s="744"/>
      <c r="D28" s="745"/>
      <c r="E28" s="745"/>
      <c r="F28" s="745"/>
      <c r="G28" s="746"/>
      <c r="H28" s="746"/>
      <c r="I28" s="745"/>
      <c r="J28" s="745"/>
      <c r="K28" s="207"/>
      <c r="L28" s="207"/>
    </row>
    <row r="29" spans="2:12" s="197" customFormat="1" ht="15" customHeight="1">
      <c r="B29" s="743">
        <v>16</v>
      </c>
      <c r="C29" s="744"/>
      <c r="D29" s="745"/>
      <c r="E29" s="745"/>
      <c r="F29" s="745"/>
      <c r="G29" s="746"/>
      <c r="H29" s="746"/>
      <c r="I29" s="745"/>
      <c r="J29" s="745"/>
      <c r="K29" s="207"/>
      <c r="L29" s="207"/>
    </row>
    <row r="30" spans="2:12" s="197" customFormat="1" ht="15" customHeight="1">
      <c r="B30" s="743">
        <v>17</v>
      </c>
      <c r="C30" s="744"/>
      <c r="D30" s="745"/>
      <c r="E30" s="745"/>
      <c r="F30" s="745"/>
      <c r="G30" s="746"/>
      <c r="H30" s="746"/>
      <c r="I30" s="745"/>
      <c r="J30" s="745"/>
      <c r="K30" s="207"/>
      <c r="L30" s="207"/>
    </row>
    <row r="31" spans="2:12" s="197" customFormat="1" ht="15" customHeight="1">
      <c r="B31" s="743">
        <v>18</v>
      </c>
      <c r="C31" s="744"/>
      <c r="D31" s="745"/>
      <c r="E31" s="745"/>
      <c r="F31" s="745"/>
      <c r="G31" s="746"/>
      <c r="H31" s="746"/>
      <c r="I31" s="745"/>
      <c r="J31" s="745"/>
      <c r="K31" s="207"/>
      <c r="L31" s="207"/>
    </row>
    <row r="32" spans="2:12" ht="15" customHeight="1">
      <c r="B32" s="743">
        <v>19</v>
      </c>
      <c r="C32" s="744"/>
      <c r="D32" s="745"/>
      <c r="E32" s="745"/>
      <c r="F32" s="745"/>
      <c r="G32" s="746"/>
      <c r="H32" s="746"/>
      <c r="I32" s="745"/>
      <c r="J32" s="745"/>
      <c r="K32" s="207"/>
      <c r="L32" s="207"/>
    </row>
    <row r="33" spans="2:12" ht="15" customHeight="1">
      <c r="B33" s="743">
        <v>20</v>
      </c>
      <c r="C33" s="744"/>
      <c r="D33" s="745"/>
      <c r="E33" s="745"/>
      <c r="F33" s="745"/>
      <c r="G33" s="746"/>
      <c r="H33" s="746"/>
      <c r="I33" s="745"/>
      <c r="J33" s="745"/>
      <c r="K33" s="207"/>
      <c r="L33" s="207"/>
    </row>
    <row r="34" spans="2:12" ht="15" customHeight="1">
      <c r="B34" s="743">
        <v>21</v>
      </c>
      <c r="C34" s="744"/>
      <c r="D34" s="745"/>
      <c r="E34" s="745"/>
      <c r="F34" s="745"/>
      <c r="G34" s="746"/>
      <c r="H34" s="746"/>
      <c r="I34" s="745"/>
      <c r="J34" s="745"/>
      <c r="K34" s="207"/>
      <c r="L34" s="207"/>
    </row>
    <row r="35" spans="2:12" ht="15" customHeight="1">
      <c r="B35" s="743">
        <v>22</v>
      </c>
      <c r="C35" s="744"/>
      <c r="D35" s="745"/>
      <c r="E35" s="745"/>
      <c r="F35" s="745"/>
      <c r="G35" s="746"/>
      <c r="H35" s="746"/>
      <c r="I35" s="745"/>
      <c r="J35" s="745"/>
      <c r="K35" s="207"/>
      <c r="L35" s="207"/>
    </row>
    <row r="36" spans="2:12" ht="15" customHeight="1">
      <c r="B36" s="743">
        <v>23</v>
      </c>
      <c r="C36" s="744"/>
      <c r="D36" s="745"/>
      <c r="E36" s="745"/>
      <c r="F36" s="745"/>
      <c r="G36" s="746"/>
      <c r="H36" s="746"/>
      <c r="I36" s="745"/>
      <c r="J36" s="745"/>
      <c r="K36" s="207"/>
      <c r="L36" s="207"/>
    </row>
    <row r="37" spans="2:12" ht="15" customHeight="1">
      <c r="B37" s="743">
        <v>24</v>
      </c>
      <c r="C37" s="744"/>
      <c r="D37" s="745"/>
      <c r="E37" s="745"/>
      <c r="F37" s="745"/>
      <c r="G37" s="746"/>
      <c r="H37" s="746"/>
      <c r="I37" s="745"/>
      <c r="J37" s="745"/>
      <c r="K37" s="207"/>
      <c r="L37" s="207"/>
    </row>
    <row r="38" spans="2:12" ht="15" customHeight="1">
      <c r="B38" s="743">
        <v>25</v>
      </c>
      <c r="C38" s="744"/>
      <c r="D38" s="745"/>
      <c r="E38" s="745"/>
      <c r="F38" s="745"/>
      <c r="G38" s="746"/>
      <c r="H38" s="746"/>
      <c r="I38" s="745"/>
      <c r="J38" s="745"/>
      <c r="K38" s="207"/>
      <c r="L38" s="207"/>
    </row>
    <row r="39" spans="2:12" ht="15" customHeight="1">
      <c r="B39" s="743">
        <v>26</v>
      </c>
      <c r="C39" s="744"/>
      <c r="D39" s="745"/>
      <c r="E39" s="745"/>
      <c r="F39" s="745"/>
      <c r="G39" s="746"/>
      <c r="H39" s="746"/>
      <c r="I39" s="745"/>
      <c r="J39" s="745"/>
      <c r="K39" s="207"/>
      <c r="L39" s="207"/>
    </row>
    <row r="40" spans="2:12" ht="15" customHeight="1">
      <c r="B40" s="743">
        <v>27</v>
      </c>
      <c r="C40" s="744"/>
      <c r="D40" s="745"/>
      <c r="E40" s="745"/>
      <c r="F40" s="745"/>
      <c r="G40" s="746"/>
      <c r="H40" s="746"/>
      <c r="I40" s="745"/>
      <c r="J40" s="745"/>
      <c r="K40" s="207"/>
      <c r="L40" s="207"/>
    </row>
    <row r="41" spans="2:12" ht="15" customHeight="1">
      <c r="B41" s="743">
        <v>28</v>
      </c>
      <c r="C41" s="744"/>
      <c r="D41" s="745"/>
      <c r="E41" s="745"/>
      <c r="F41" s="745"/>
      <c r="G41" s="746"/>
      <c r="H41" s="746"/>
      <c r="I41" s="745"/>
      <c r="J41" s="745"/>
      <c r="K41" s="207"/>
      <c r="L41" s="207"/>
    </row>
    <row r="42" spans="2:12" ht="15" customHeight="1">
      <c r="B42" s="743">
        <v>29</v>
      </c>
      <c r="C42" s="744"/>
      <c r="D42" s="745"/>
      <c r="E42" s="745"/>
      <c r="F42" s="745"/>
      <c r="G42" s="746"/>
      <c r="H42" s="746"/>
      <c r="I42" s="745"/>
      <c r="J42" s="745"/>
      <c r="K42" s="207"/>
      <c r="L42" s="207"/>
    </row>
    <row r="43" spans="2:12" ht="15" customHeight="1">
      <c r="B43" s="743">
        <v>30</v>
      </c>
      <c r="C43" s="744"/>
      <c r="D43" s="745"/>
      <c r="E43" s="745"/>
      <c r="F43" s="745"/>
      <c r="G43" s="746"/>
      <c r="H43" s="746"/>
      <c r="I43" s="745"/>
      <c r="J43" s="745"/>
      <c r="K43" s="207"/>
      <c r="L43" s="207"/>
    </row>
    <row r="44" spans="2:12" ht="36.75" customHeight="1">
      <c r="B44" s="845"/>
      <c r="C44" s="845"/>
      <c r="D44" s="845"/>
      <c r="E44" s="845"/>
      <c r="F44" s="845"/>
      <c r="G44" s="845"/>
      <c r="H44" s="845"/>
      <c r="I44" s="845"/>
      <c r="J44" s="845"/>
      <c r="K44" s="845"/>
      <c r="L44" s="845"/>
    </row>
    <row r="46" spans="2:12">
      <c r="B46" s="93" t="s">
        <v>1689</v>
      </c>
      <c r="C46" s="93" t="s">
        <v>1690</v>
      </c>
    </row>
  </sheetData>
  <sheetProtection insertHyperlinks="0"/>
  <mergeCells count="3">
    <mergeCell ref="B6:C6"/>
    <mergeCell ref="B12:H12"/>
    <mergeCell ref="I12:L12"/>
  </mergeCells>
  <phoneticPr fontId="46" type="noConversion"/>
  <dataValidations count="3">
    <dataValidation type="whole" allowBlank="1" showInputMessage="1" showErrorMessage="1" sqref="D6" xr:uid="{00000000-0002-0000-2600-000000000000}">
      <formula1>1900</formula1>
      <formula2>2500</formula2>
    </dataValidation>
    <dataValidation type="decimal" allowBlank="1" showInputMessage="1" showErrorMessage="1" errorTitle="Error" error="Please enter a number of +/- 11 digits" sqref="I14:J43 D14:F43" xr:uid="{00000000-0002-0000-2600-000001000000}">
      <formula1>-99999999999</formula1>
      <formula2>99999999999</formula2>
    </dataValidation>
    <dataValidation type="date" allowBlank="1" showInputMessage="1" showErrorMessage="1" errorTitle="Error" error="Please enter a date in the format of dd/mm/yyyy (e.g., 17/06/2024)" sqref="G14:H43" xr:uid="{00000000-0002-0000-2600-000002000000}">
      <formula1>1</formula1>
      <formula2>401404</formula2>
    </dataValidation>
  </dataValidations>
  <pageMargins left="0.25" right="0.25" top="0.75" bottom="0.75" header="0.3" footer="0.3"/>
  <pageSetup paperSize="9" scale="58" fitToHeight="0"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3000000}">
          <x14:formula1>
            <xm:f>DropDownList!$E$19:$P$19</xm:f>
          </x14:formula1>
          <xm:sqref>C14:C43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9">
    <pageSetUpPr autoPageBreaks="0" fitToPage="1"/>
  </sheetPr>
  <dimension ref="A1:N14"/>
  <sheetViews>
    <sheetView showGridLines="0" topLeftCell="B1" zoomScaleNormal="100" workbookViewId="0">
      <selection activeCell="B1" sqref="B1"/>
    </sheetView>
  </sheetViews>
  <sheetFormatPr defaultColWidth="9.42578125" defaultRowHeight="15" customHeight="1"/>
  <cols>
    <col min="1" max="1" width="2.42578125" style="5" hidden="1" customWidth="1"/>
    <col min="2" max="2" width="19.42578125" style="5" customWidth="1"/>
    <col min="3" max="3" width="20" style="5" customWidth="1"/>
    <col min="4" max="6" width="14.42578125" style="5" customWidth="1"/>
    <col min="7" max="8" width="18.7109375" style="5" customWidth="1"/>
    <col min="9" max="13" width="9.42578125" style="5" customWidth="1"/>
    <col min="14" max="14" width="3.42578125" style="5" customWidth="1"/>
    <col min="15" max="16384" width="9.42578125" style="5"/>
  </cols>
  <sheetData>
    <row r="1" spans="2:14" ht="17.25" customHeight="1">
      <c r="B1" s="67" t="s">
        <v>1691</v>
      </c>
      <c r="C1" s="67"/>
      <c r="D1" s="67"/>
      <c r="E1" s="67"/>
      <c r="F1" s="67"/>
      <c r="G1" s="67"/>
      <c r="H1" s="67"/>
      <c r="I1" s="67"/>
      <c r="J1" s="67"/>
      <c r="K1" s="67"/>
      <c r="L1" s="67"/>
      <c r="M1" s="67"/>
      <c r="N1" s="67"/>
    </row>
    <row r="2" spans="2:14" ht="15" customHeight="1">
      <c r="B2" s="435" t="s">
        <v>174</v>
      </c>
      <c r="C2" s="902"/>
      <c r="D2" s="903"/>
    </row>
    <row r="3" spans="2:14" ht="15" customHeight="1">
      <c r="B3" s="435" t="s">
        <v>175</v>
      </c>
      <c r="C3" s="902"/>
      <c r="D3" s="903"/>
    </row>
    <row r="4" spans="2:14" ht="15" customHeight="1">
      <c r="B4" s="435" t="s">
        <v>176</v>
      </c>
      <c r="C4" s="906"/>
      <c r="D4" s="907"/>
    </row>
    <row r="6" spans="2:14" ht="15" customHeight="1">
      <c r="B6" s="747" t="s">
        <v>1692</v>
      </c>
      <c r="C6" s="60"/>
      <c r="D6" s="60"/>
      <c r="E6" s="60"/>
      <c r="F6" s="60"/>
      <c r="G6" s="748"/>
      <c r="H6" s="748"/>
    </row>
    <row r="7" spans="2:14" ht="15" customHeight="1">
      <c r="B7" s="1172" t="s">
        <v>1693</v>
      </c>
      <c r="C7" s="1172"/>
      <c r="D7" s="1172"/>
      <c r="E7" s="1172"/>
      <c r="F7" s="1172"/>
      <c r="G7" s="1173" t="s">
        <v>1694</v>
      </c>
      <c r="H7" s="1173" t="s">
        <v>1695</v>
      </c>
    </row>
    <row r="8" spans="2:14" ht="15" customHeight="1">
      <c r="B8" s="1175" t="s">
        <v>1696</v>
      </c>
      <c r="C8" s="1176"/>
      <c r="D8" s="1175" t="s">
        <v>1604</v>
      </c>
      <c r="E8" s="1176"/>
      <c r="F8" s="1172" t="s">
        <v>256</v>
      </c>
      <c r="G8" s="1174"/>
      <c r="H8" s="1173"/>
    </row>
    <row r="9" spans="2:14" ht="15" customHeight="1">
      <c r="B9" s="1177"/>
      <c r="C9" s="1178"/>
      <c r="D9" s="1177"/>
      <c r="E9" s="1178"/>
      <c r="F9" s="1179"/>
      <c r="G9" s="1174"/>
      <c r="H9" s="1173"/>
    </row>
    <row r="10" spans="2:14" ht="15" customHeight="1">
      <c r="B10" s="1171"/>
      <c r="C10" s="1171"/>
      <c r="D10" s="1171"/>
      <c r="E10" s="1171"/>
      <c r="F10" s="749">
        <f>SUM(B10:E10)</f>
        <v>0</v>
      </c>
      <c r="G10" s="750"/>
      <c r="H10" s="745"/>
    </row>
    <row r="11" spans="2:14" ht="15" customHeight="1">
      <c r="B11" s="60"/>
      <c r="C11" s="60"/>
      <c r="D11" s="60"/>
      <c r="E11" s="60"/>
      <c r="F11" s="60"/>
      <c r="G11" s="60"/>
      <c r="H11" s="60"/>
    </row>
    <row r="12" spans="2:14" ht="15" customHeight="1">
      <c r="B12" s="60" t="s">
        <v>1697</v>
      </c>
      <c r="C12" s="60"/>
      <c r="D12" s="60"/>
      <c r="E12" s="60"/>
      <c r="F12" s="60"/>
      <c r="G12" s="60"/>
      <c r="H12" s="60"/>
    </row>
    <row r="13" spans="2:14" ht="15" customHeight="1">
      <c r="B13" s="751" t="s">
        <v>557</v>
      </c>
      <c r="C13" s="136" t="str">
        <f>IF('B.G.R.1A GI Results (AY)'!L17&gt;0,IF(AND(F10&gt;0,G10&gt;0),"OK","Commentary Required"),"OK")</f>
        <v>OK</v>
      </c>
      <c r="D13" s="60"/>
      <c r="E13" s="60"/>
      <c r="F13" s="60"/>
      <c r="G13" s="60"/>
      <c r="H13" s="60"/>
    </row>
    <row r="14" spans="2:14" ht="15" customHeight="1">
      <c r="B14" s="1" t="s">
        <v>384</v>
      </c>
      <c r="C14" s="752"/>
      <c r="D14" s="60"/>
      <c r="E14" s="60"/>
      <c r="F14" s="60"/>
      <c r="G14" s="60"/>
      <c r="H14" s="60"/>
    </row>
  </sheetData>
  <sheetProtection insertHyperlinks="0"/>
  <mergeCells count="11">
    <mergeCell ref="G7:G9"/>
    <mergeCell ref="H7:H9"/>
    <mergeCell ref="B8:C9"/>
    <mergeCell ref="D8:E9"/>
    <mergeCell ref="F8:F9"/>
    <mergeCell ref="B10:C10"/>
    <mergeCell ref="D10:E10"/>
    <mergeCell ref="C2:D2"/>
    <mergeCell ref="C3:D3"/>
    <mergeCell ref="C4:D4"/>
    <mergeCell ref="B7:F7"/>
  </mergeCells>
  <phoneticPr fontId="46" type="noConversion"/>
  <conditionalFormatting sqref="C13">
    <cfRule type="cellIs" dxfId="5" priority="1" operator="equal">
      <formula>"OK"</formula>
    </cfRule>
    <cfRule type="expression" dxfId="4" priority="2">
      <formula>OR(C13="Error",C13="ERROR")</formula>
    </cfRule>
    <cfRule type="cellIs" dxfId="3" priority="3" operator="equal">
      <formula>"Commentary Required"</formula>
    </cfRule>
  </conditionalFormatting>
  <dataValidations count="2">
    <dataValidation type="whole" allowBlank="1" showInputMessage="1" showErrorMessage="1" error="Please enter integer" sqref="D10 B10 G10:H10" xr:uid="{00000000-0002-0000-2700-000000000000}">
      <formula1>-999999999999999</formula1>
      <formula2>999999999999999</formula2>
    </dataValidation>
    <dataValidation type="decimal" allowBlank="1" showInputMessage="1" showErrorMessage="1" errorTitle="Error" error="Please enter a number of +/- 11 digits" sqref="C10 E10" xr:uid="{00000000-0002-0000-2700-000001000000}">
      <formula1>-99999999999</formula1>
      <formula2>99999999999</formula2>
    </dataValidation>
  </dataValidations>
  <pageMargins left="0.25" right="0.25" top="0.75" bottom="0.75" header="0.3" footer="0.3"/>
  <pageSetup paperSize="9" scale="82"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2">
    <tabColor theme="4" tint="0.39997558519241921"/>
  </sheetPr>
  <dimension ref="A1"/>
  <sheetViews>
    <sheetView zoomScaleNormal="100" workbookViewId="0"/>
  </sheetViews>
  <sheetFormatPr defaultColWidth="8.42578125" defaultRowHeight="12.75"/>
  <cols>
    <col min="1" max="16384" width="8.42578125" style="112"/>
  </cols>
  <sheetData>
    <row r="1" ht="16.5" customHeight="1"/>
  </sheetData>
  <sheetProtection insertHyperlinks="0"/>
  <phoneticPr fontId="46"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pageSetUpPr autoPageBreaks="0" fitToPage="1"/>
  </sheetPr>
  <dimension ref="A1:J45"/>
  <sheetViews>
    <sheetView topLeftCell="B1" zoomScaleNormal="100" workbookViewId="0">
      <selection activeCell="B1" sqref="B1"/>
    </sheetView>
  </sheetViews>
  <sheetFormatPr defaultColWidth="9.42578125" defaultRowHeight="12.75"/>
  <cols>
    <col min="1" max="1" width="2.42578125" style="92" hidden="1" customWidth="1"/>
    <col min="2" max="2" width="27.42578125" style="92" customWidth="1"/>
    <col min="3" max="3" width="25.7109375" style="92" customWidth="1"/>
    <col min="4" max="6" width="20.7109375" style="92" customWidth="1"/>
    <col min="7" max="7" width="57.42578125" style="92" customWidth="1"/>
    <col min="8" max="8" width="3.42578125" style="92" customWidth="1"/>
    <col min="9" max="9" width="9.42578125" style="92"/>
    <col min="10" max="10" width="9.42578125" style="92" customWidth="1"/>
    <col min="11" max="16384" width="9.42578125" style="92"/>
  </cols>
  <sheetData>
    <row r="1" spans="2:8" ht="16.5" customHeight="1">
      <c r="B1" s="183" t="s">
        <v>1698</v>
      </c>
      <c r="C1" s="183"/>
      <c r="D1" s="183"/>
      <c r="E1" s="183"/>
      <c r="F1" s="183"/>
      <c r="G1" s="183"/>
      <c r="H1" s="183"/>
    </row>
    <row r="2" spans="2:8" ht="16.5" customHeight="1">
      <c r="B2" s="435" t="s">
        <v>174</v>
      </c>
      <c r="C2" s="614"/>
      <c r="D2" s="36"/>
      <c r="E2" s="36"/>
      <c r="F2" s="36"/>
      <c r="G2" s="36"/>
      <c r="H2" s="36"/>
    </row>
    <row r="3" spans="2:8" ht="16.5" customHeight="1">
      <c r="B3" s="435" t="s">
        <v>175</v>
      </c>
      <c r="C3" s="753"/>
      <c r="D3" s="36"/>
      <c r="E3" s="36"/>
      <c r="F3" s="36"/>
      <c r="G3" s="36"/>
      <c r="H3" s="36"/>
    </row>
    <row r="4" spans="2:8" ht="16.5" customHeight="1">
      <c r="B4" s="435" t="s">
        <v>176</v>
      </c>
      <c r="C4" s="614"/>
      <c r="D4" s="36"/>
      <c r="E4" s="36"/>
      <c r="F4" s="36"/>
      <c r="G4" s="36"/>
      <c r="H4" s="36"/>
    </row>
    <row r="5" spans="2:8" ht="12.75" hidden="1" customHeight="1">
      <c r="B5" s="754"/>
    </row>
    <row r="6" spans="2:8" ht="12.75" customHeight="1">
      <c r="B6" s="755" t="s">
        <v>177</v>
      </c>
    </row>
    <row r="7" spans="2:8" ht="12.75" customHeight="1">
      <c r="B7" s="186" t="s">
        <v>1699</v>
      </c>
      <c r="C7" s="186"/>
      <c r="D7" s="186"/>
      <c r="E7" s="186"/>
      <c r="F7" s="186"/>
      <c r="G7" s="186"/>
      <c r="H7" s="186"/>
    </row>
    <row r="8" spans="2:8" ht="12.75" hidden="1" customHeight="1">
      <c r="B8" s="730"/>
      <c r="C8" s="730"/>
      <c r="D8" s="730"/>
      <c r="E8" s="730"/>
      <c r="F8" s="730"/>
      <c r="G8" s="730"/>
    </row>
    <row r="9" spans="2:8" ht="12.75" customHeight="1">
      <c r="B9" s="756"/>
      <c r="C9" s="757" t="s">
        <v>181</v>
      </c>
      <c r="D9" s="757" t="s">
        <v>182</v>
      </c>
      <c r="E9" s="757" t="s">
        <v>183</v>
      </c>
      <c r="F9" s="757" t="s">
        <v>184</v>
      </c>
      <c r="G9" s="757" t="s">
        <v>185</v>
      </c>
    </row>
    <row r="10" spans="2:8" ht="38.25" customHeight="1">
      <c r="B10" s="758" t="s">
        <v>1700</v>
      </c>
      <c r="C10" s="759" t="s">
        <v>1701</v>
      </c>
      <c r="D10" s="759" t="s">
        <v>1534</v>
      </c>
      <c r="E10" s="759" t="s">
        <v>1702</v>
      </c>
      <c r="F10" s="759" t="s">
        <v>1703</v>
      </c>
      <c r="G10" s="759" t="s">
        <v>1704</v>
      </c>
    </row>
    <row r="11" spans="2:8" ht="25.5" customHeight="1">
      <c r="B11" s="760" t="s">
        <v>1705</v>
      </c>
      <c r="C11" s="761"/>
      <c r="D11" s="330"/>
      <c r="E11" s="330"/>
      <c r="F11" s="330"/>
      <c r="G11" s="762"/>
    </row>
    <row r="12" spans="2:8" ht="25.5" customHeight="1">
      <c r="B12" s="760" t="s">
        <v>1706</v>
      </c>
      <c r="C12" s="761"/>
      <c r="D12" s="330"/>
      <c r="E12" s="330"/>
      <c r="F12" s="330"/>
      <c r="G12" s="762"/>
    </row>
    <row r="13" spans="2:8" ht="25.5" customHeight="1">
      <c r="B13" s="760" t="s">
        <v>1707</v>
      </c>
      <c r="C13" s="761"/>
      <c r="D13" s="763"/>
      <c r="E13" s="763"/>
      <c r="F13" s="330"/>
      <c r="G13" s="762"/>
    </row>
    <row r="14" spans="2:8" ht="25.5" customHeight="1">
      <c r="B14" s="764" t="s">
        <v>1708</v>
      </c>
      <c r="C14" s="761"/>
      <c r="D14" s="330"/>
      <c r="E14" s="330"/>
      <c r="F14" s="330"/>
      <c r="G14" s="762"/>
    </row>
    <row r="15" spans="2:8" ht="25.5" customHeight="1">
      <c r="B15" s="760" t="s">
        <v>1709</v>
      </c>
      <c r="C15" s="761"/>
      <c r="D15" s="330"/>
      <c r="E15" s="330"/>
      <c r="F15" s="763"/>
      <c r="G15" s="762"/>
    </row>
    <row r="16" spans="2:8" ht="25.5" customHeight="1">
      <c r="B16" s="760" t="s">
        <v>1710</v>
      </c>
      <c r="C16" s="761"/>
      <c r="D16" s="330"/>
      <c r="E16" s="330"/>
      <c r="F16" s="330"/>
      <c r="G16" s="762"/>
    </row>
    <row r="17" spans="2:10" ht="25.5" customHeight="1">
      <c r="B17" s="760" t="s">
        <v>1711</v>
      </c>
      <c r="C17" s="761"/>
      <c r="D17" s="330"/>
      <c r="E17" s="330"/>
      <c r="F17" s="330"/>
      <c r="G17" s="762"/>
    </row>
    <row r="18" spans="2:10" ht="25.5" customHeight="1">
      <c r="B18" s="760" t="s">
        <v>1712</v>
      </c>
      <c r="C18" s="761"/>
      <c r="D18" s="330"/>
      <c r="E18" s="330"/>
      <c r="F18" s="330"/>
      <c r="G18" s="762"/>
    </row>
    <row r="19" spans="2:10" ht="25.5" customHeight="1">
      <c r="B19" s="760" t="s">
        <v>1713</v>
      </c>
      <c r="C19" s="761"/>
      <c r="D19" s="330"/>
      <c r="E19" s="330"/>
      <c r="F19" s="330"/>
      <c r="G19" s="762"/>
    </row>
    <row r="20" spans="2:10" ht="12.75" customHeight="1">
      <c r="B20" s="102"/>
      <c r="C20" s="102"/>
      <c r="D20" s="102"/>
      <c r="E20" s="102"/>
      <c r="F20" s="102"/>
      <c r="G20" s="102"/>
    </row>
    <row r="21" spans="2:10" ht="12.75" customHeight="1">
      <c r="B21" s="756"/>
      <c r="C21" s="1181" t="s">
        <v>186</v>
      </c>
      <c r="D21" s="1181"/>
      <c r="E21" s="757" t="s">
        <v>187</v>
      </c>
      <c r="F21" s="757" t="s">
        <v>188</v>
      </c>
      <c r="G21" s="757" t="s">
        <v>189</v>
      </c>
    </row>
    <row r="22" spans="2:10" ht="30" customHeight="1">
      <c r="B22" s="758" t="s">
        <v>1700</v>
      </c>
      <c r="C22" s="1182" t="s">
        <v>1714</v>
      </c>
      <c r="D22" s="1182"/>
      <c r="E22" s="758" t="s">
        <v>1715</v>
      </c>
      <c r="F22" s="758" t="s">
        <v>1716</v>
      </c>
      <c r="G22" s="758" t="s">
        <v>1717</v>
      </c>
    </row>
    <row r="23" spans="2:10" ht="25.5" customHeight="1">
      <c r="B23" s="760" t="s">
        <v>1718</v>
      </c>
      <c r="C23" s="1183"/>
      <c r="D23" s="1184"/>
      <c r="E23" s="374"/>
      <c r="F23" s="374"/>
      <c r="G23" s="765"/>
    </row>
    <row r="24" spans="2:10">
      <c r="B24" s="102"/>
      <c r="C24" s="102"/>
      <c r="D24" s="102"/>
      <c r="E24" s="102"/>
      <c r="F24" s="102"/>
      <c r="G24" s="102"/>
    </row>
    <row r="25" spans="2:10" ht="12.75" hidden="1" customHeight="1">
      <c r="B25" s="102"/>
      <c r="C25" s="102"/>
      <c r="D25" s="102"/>
      <c r="E25" s="102"/>
      <c r="F25" s="102"/>
      <c r="G25" s="102"/>
    </row>
    <row r="26" spans="2:10" ht="12.75" customHeight="1">
      <c r="B26" s="186" t="s">
        <v>1719</v>
      </c>
      <c r="C26" s="187"/>
      <c r="D26" s="187"/>
      <c r="E26" s="187"/>
      <c r="F26" s="187"/>
      <c r="G26" s="187"/>
      <c r="H26" s="187"/>
    </row>
    <row r="27" spans="2:10" ht="12.75" customHeight="1">
      <c r="B27" s="730"/>
      <c r="C27" s="730"/>
      <c r="D27" s="730"/>
      <c r="E27" s="102"/>
      <c r="F27" s="730"/>
      <c r="G27" s="730"/>
      <c r="H27" s="208"/>
    </row>
    <row r="28" spans="2:10" ht="27" customHeight="1">
      <c r="B28" s="1185" t="s">
        <v>1720</v>
      </c>
      <c r="C28" s="1185"/>
      <c r="D28" s="1186"/>
      <c r="E28" s="209"/>
      <c r="F28" s="102"/>
      <c r="G28" s="102"/>
      <c r="J28" s="210"/>
    </row>
    <row r="29" spans="2:10" ht="27" customHeight="1">
      <c r="B29" s="766"/>
      <c r="C29" s="766"/>
      <c r="D29" s="766"/>
      <c r="E29" s="102"/>
      <c r="F29" s="102"/>
      <c r="G29" s="102"/>
      <c r="J29" s="210"/>
    </row>
    <row r="30" spans="2:10" ht="12.75" customHeight="1">
      <c r="B30" s="102" t="s">
        <v>1721</v>
      </c>
      <c r="C30" s="767"/>
      <c r="D30" s="102"/>
      <c r="E30" s="102"/>
      <c r="F30" s="102"/>
      <c r="G30" s="102"/>
      <c r="J30" s="210"/>
    </row>
    <row r="31" spans="2:10" ht="12.75" customHeight="1">
      <c r="B31" s="1187"/>
      <c r="C31" s="1187"/>
      <c r="D31" s="1187"/>
      <c r="E31" s="768" t="s">
        <v>1722</v>
      </c>
      <c r="F31" s="102"/>
      <c r="G31" s="102"/>
    </row>
    <row r="32" spans="2:10" ht="12.75" customHeight="1">
      <c r="B32" s="1180" t="s">
        <v>1723</v>
      </c>
      <c r="C32" s="1180"/>
      <c r="D32" s="1180"/>
      <c r="E32" s="374"/>
      <c r="F32" s="102"/>
      <c r="G32" s="102"/>
    </row>
    <row r="33" spans="2:7" ht="12.75" customHeight="1">
      <c r="B33" s="1180" t="s">
        <v>1724</v>
      </c>
      <c r="C33" s="1180"/>
      <c r="D33" s="1180"/>
      <c r="E33" s="374"/>
      <c r="F33" s="102"/>
      <c r="G33" s="102"/>
    </row>
    <row r="34" spans="2:7" ht="12.75" customHeight="1">
      <c r="B34" s="1180" t="s">
        <v>1725</v>
      </c>
      <c r="C34" s="1180"/>
      <c r="D34" s="1180"/>
      <c r="E34" s="374"/>
      <c r="F34" s="102"/>
      <c r="G34" s="102"/>
    </row>
    <row r="35" spans="2:7" ht="12.75" customHeight="1">
      <c r="B35" s="1180" t="s">
        <v>1726</v>
      </c>
      <c r="C35" s="1180"/>
      <c r="D35" s="1180"/>
      <c r="E35" s="374"/>
      <c r="F35" s="102"/>
      <c r="G35" s="102"/>
    </row>
    <row r="36" spans="2:7" ht="30" customHeight="1">
      <c r="B36" s="1180" t="s">
        <v>1727</v>
      </c>
      <c r="C36" s="1180"/>
      <c r="D36" s="1180"/>
      <c r="E36" s="769">
        <f>E32+E33-E34-E35</f>
        <v>0</v>
      </c>
      <c r="F36" s="102"/>
      <c r="G36" s="102"/>
    </row>
    <row r="37" spans="2:7" ht="12.75" customHeight="1">
      <c r="B37" s="210"/>
      <c r="C37" s="210"/>
      <c r="D37" s="210"/>
      <c r="E37" s="210"/>
      <c r="F37" s="102"/>
      <c r="G37" s="102"/>
    </row>
    <row r="38" spans="2:7" ht="12.75" customHeight="1">
      <c r="B38" s="60" t="s">
        <v>1728</v>
      </c>
      <c r="C38" s="102"/>
      <c r="D38" s="102"/>
      <c r="E38" s="102"/>
      <c r="F38" s="102"/>
      <c r="G38" s="102"/>
    </row>
    <row r="39" spans="2:7" ht="12.75" customHeight="1">
      <c r="B39" s="1" t="s">
        <v>1729</v>
      </c>
      <c r="C39" s="136" t="str">
        <f>IF(COUNTIF(C11:C19,"")+COUNTIF(C23,"")+COUNTIF(E28,"")&gt;0,"Error","OK")</f>
        <v>Error</v>
      </c>
      <c r="D39" s="102"/>
      <c r="E39" s="102"/>
      <c r="F39" s="102"/>
      <c r="G39" s="102"/>
    </row>
    <row r="40" spans="2:7" ht="12.75" customHeight="1">
      <c r="B40" s="1" t="s">
        <v>1730</v>
      </c>
      <c r="C40" s="136" t="str">
        <f>IF(AND(E28="Yes",E36=0),"Commentary Required","OK")</f>
        <v>OK</v>
      </c>
      <c r="D40" s="102"/>
      <c r="E40" s="102"/>
      <c r="F40" s="102"/>
      <c r="G40" s="102"/>
    </row>
    <row r="41" spans="2:7" ht="12.75" customHeight="1">
      <c r="B41" s="636" t="s">
        <v>384</v>
      </c>
      <c r="C41" s="752"/>
      <c r="D41" s="102"/>
      <c r="E41" s="102"/>
      <c r="F41" s="102"/>
      <c r="G41" s="102"/>
    </row>
    <row r="42" spans="2:7" ht="12.75" customHeight="1">
      <c r="B42" s="738"/>
      <c r="C42" s="738"/>
      <c r="D42" s="210"/>
      <c r="E42" s="210"/>
    </row>
    <row r="43" spans="2:7" ht="12.75" customHeight="1">
      <c r="C43" s="210"/>
      <c r="D43" s="210"/>
      <c r="E43" s="210"/>
    </row>
    <row r="44" spans="2:7" ht="12.75" customHeight="1">
      <c r="C44" s="210"/>
      <c r="D44" s="210"/>
      <c r="E44" s="210"/>
    </row>
    <row r="45" spans="2:7">
      <c r="C45" s="210"/>
      <c r="D45" s="210"/>
      <c r="E45" s="210"/>
    </row>
  </sheetData>
  <sheetProtection insertHyperlinks="0"/>
  <mergeCells count="10">
    <mergeCell ref="B33:D33"/>
    <mergeCell ref="B34:D34"/>
    <mergeCell ref="B35:D35"/>
    <mergeCell ref="B36:D36"/>
    <mergeCell ref="C21:D21"/>
    <mergeCell ref="C22:D22"/>
    <mergeCell ref="C23:D23"/>
    <mergeCell ref="B28:D28"/>
    <mergeCell ref="B31:D31"/>
    <mergeCell ref="B32:D32"/>
  </mergeCells>
  <phoneticPr fontId="46" type="noConversion"/>
  <conditionalFormatting sqref="C39:C40">
    <cfRule type="cellIs" dxfId="2" priority="1" operator="equal">
      <formula>"Commentary Required"</formula>
    </cfRule>
    <cfRule type="cellIs" dxfId="1" priority="2" operator="equal">
      <formula>"OK"</formula>
    </cfRule>
    <cfRule type="cellIs" dxfId="0" priority="3" operator="equal">
      <formula>"Error"</formula>
    </cfRule>
  </conditionalFormatting>
  <dataValidations count="1">
    <dataValidation type="decimal" allowBlank="1" showInputMessage="1" showErrorMessage="1" errorTitle="Error" error="Please enter a number of +/- 11 digits" sqref="E32:E35 E23:F23 D14:E19 F16:F19 F13:F14 D11:F12" xr:uid="{00000000-0002-0000-2900-000000000000}">
      <formula1>-99999999999</formula1>
      <formula2>99999999999</formula2>
    </dataValidation>
  </dataValidations>
  <pageMargins left="0.25" right="0.25" top="0.75" bottom="0.75" header="0.3" footer="0.3"/>
  <pageSetup paperSize="9" scale="79" fitToHeight="0" orientation="landscape" horizontalDpi="300" r:id="rId1"/>
  <rowBreaks count="1" manualBreakCount="1">
    <brk id="36" max="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900-000001000000}">
          <x14:formula1>
            <xm:f>DropDownList!$E$20:$F$20</xm:f>
          </x14:formula1>
          <xm:sqref>C11 C12 C13 C14 C15 C16 C17 C18 C19 C23 D23</xm:sqref>
        </x14:dataValidation>
        <x14:dataValidation type="list" allowBlank="1" showInputMessage="1" showErrorMessage="1" xr:uid="{00000000-0002-0000-2900-000002000000}">
          <x14:formula1>
            <xm:f>DropDownList!$E$21:$G$21</xm:f>
          </x14:formula1>
          <xm:sqref>E28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61"/>
  <dimension ref="A1:H300"/>
  <sheetViews>
    <sheetView showGridLines="0" topLeftCell="B1" zoomScaleNormal="100" workbookViewId="0">
      <selection activeCell="B1" sqref="B1"/>
    </sheetView>
  </sheetViews>
  <sheetFormatPr defaultColWidth="9.28515625" defaultRowHeight="12.75"/>
  <cols>
    <col min="1" max="1" width="2.42578125" style="3" hidden="1" customWidth="1"/>
    <col min="2" max="2" width="24.7109375" style="3" customWidth="1"/>
    <col min="3" max="3" width="36.28515625" style="3" customWidth="1"/>
    <col min="4" max="4" width="33.42578125" style="3" customWidth="1"/>
    <col min="5" max="5" width="3.42578125" style="3" customWidth="1"/>
    <col min="6" max="8" width="9.28515625" style="3" customWidth="1"/>
    <col min="9" max="16384" width="9.28515625" style="3"/>
  </cols>
  <sheetData>
    <row r="1" spans="2:8" ht="16.5" customHeight="1">
      <c r="B1" s="211" t="s">
        <v>1731</v>
      </c>
      <c r="C1" s="211"/>
      <c r="D1" s="211"/>
      <c r="E1" s="211"/>
      <c r="F1" s="212"/>
      <c r="G1" s="212"/>
      <c r="H1" s="213"/>
    </row>
    <row r="2" spans="2:8" ht="16.5" customHeight="1">
      <c r="B2" s="309" t="s">
        <v>174</v>
      </c>
      <c r="C2" s="412"/>
    </row>
    <row r="3" spans="2:8" ht="16.5" customHeight="1">
      <c r="B3" s="309" t="s">
        <v>175</v>
      </c>
      <c r="C3" s="412"/>
    </row>
    <row r="4" spans="2:8" ht="16.5" customHeight="1">
      <c r="B4" s="309" t="s">
        <v>176</v>
      </c>
      <c r="C4" s="413"/>
    </row>
    <row r="5" spans="2:8" ht="12.75" customHeight="1">
      <c r="B5" s="770"/>
      <c r="C5" s="213"/>
      <c r="D5" s="213"/>
      <c r="E5" s="213"/>
      <c r="F5" s="213"/>
      <c r="G5" s="213"/>
      <c r="H5" s="213"/>
    </row>
    <row r="6" spans="2:8" ht="12.75" customHeight="1">
      <c r="B6" s="771" t="s">
        <v>181</v>
      </c>
      <c r="C6" s="772" t="s">
        <v>182</v>
      </c>
      <c r="D6" s="771" t="s">
        <v>183</v>
      </c>
      <c r="E6" s="213"/>
      <c r="F6" s="214"/>
      <c r="G6" s="214"/>
      <c r="H6" s="213"/>
    </row>
    <row r="7" spans="2:8" ht="12.75" customHeight="1">
      <c r="B7" s="759" t="s">
        <v>1732</v>
      </c>
      <c r="C7" s="773" t="s">
        <v>1733</v>
      </c>
      <c r="D7" s="759" t="s">
        <v>1734</v>
      </c>
      <c r="E7" s="213"/>
      <c r="F7" s="215"/>
      <c r="G7" s="215"/>
      <c r="H7" s="216"/>
    </row>
    <row r="8" spans="2:8" ht="12.75" customHeight="1">
      <c r="B8" s="774"/>
      <c r="C8" s="775"/>
      <c r="D8" s="774"/>
      <c r="E8" s="213"/>
      <c r="F8" s="217"/>
      <c r="G8" s="6"/>
      <c r="H8" s="213"/>
    </row>
    <row r="9" spans="2:8" ht="12.75" customHeight="1">
      <c r="B9" s="774"/>
      <c r="C9" s="775"/>
      <c r="D9" s="774"/>
      <c r="E9" s="213"/>
      <c r="F9" s="217"/>
      <c r="G9" s="6"/>
      <c r="H9" s="213"/>
    </row>
    <row r="10" spans="2:8" ht="12.75" customHeight="1">
      <c r="B10" s="774"/>
      <c r="C10" s="775"/>
      <c r="D10" s="774"/>
      <c r="E10" s="213"/>
      <c r="F10" s="217"/>
      <c r="G10" s="6"/>
      <c r="H10" s="213"/>
    </row>
    <row r="11" spans="2:8" ht="12.75" customHeight="1">
      <c r="B11" s="774"/>
      <c r="C11" s="775"/>
      <c r="D11" s="774"/>
      <c r="E11" s="213"/>
      <c r="F11" s="217"/>
      <c r="G11" s="6"/>
      <c r="H11" s="213"/>
    </row>
    <row r="12" spans="2:8" ht="12.75" customHeight="1">
      <c r="B12" s="774"/>
      <c r="C12" s="775"/>
      <c r="D12" s="774"/>
      <c r="E12" s="213"/>
      <c r="F12" s="217"/>
      <c r="G12" s="6"/>
      <c r="H12" s="213"/>
    </row>
    <row r="13" spans="2:8" ht="12.75" customHeight="1">
      <c r="B13" s="774"/>
      <c r="C13" s="775"/>
      <c r="D13" s="774"/>
      <c r="E13" s="213"/>
      <c r="F13" s="217"/>
      <c r="G13" s="6"/>
      <c r="H13" s="213"/>
    </row>
    <row r="14" spans="2:8" ht="12.75" customHeight="1">
      <c r="B14" s="774"/>
      <c r="C14" s="775"/>
      <c r="D14" s="774"/>
      <c r="E14" s="213"/>
      <c r="F14" s="217"/>
      <c r="G14" s="6"/>
      <c r="H14" s="213"/>
    </row>
    <row r="15" spans="2:8" ht="12.75" customHeight="1">
      <c r="B15" s="774"/>
      <c r="C15" s="775"/>
      <c r="D15" s="774"/>
      <c r="E15" s="213"/>
      <c r="F15" s="217"/>
      <c r="G15" s="6"/>
      <c r="H15" s="213"/>
    </row>
    <row r="16" spans="2:8" ht="12.75" customHeight="1">
      <c r="B16" s="774"/>
      <c r="C16" s="775"/>
      <c r="D16" s="774"/>
      <c r="E16" s="213"/>
      <c r="F16" s="217"/>
      <c r="G16" s="6"/>
      <c r="H16" s="213"/>
    </row>
    <row r="17" spans="2:8" ht="12.75" customHeight="1">
      <c r="B17" s="774"/>
      <c r="C17" s="775"/>
      <c r="D17" s="774"/>
      <c r="E17" s="213"/>
      <c r="F17" s="217"/>
      <c r="G17" s="6"/>
      <c r="H17" s="213"/>
    </row>
    <row r="18" spans="2:8" ht="12.75" customHeight="1">
      <c r="B18" s="774"/>
      <c r="C18" s="775"/>
      <c r="D18" s="774"/>
      <c r="E18" s="213"/>
      <c r="F18" s="217"/>
      <c r="G18" s="6"/>
      <c r="H18" s="213"/>
    </row>
    <row r="19" spans="2:8" ht="12.75" customHeight="1">
      <c r="B19" s="774"/>
      <c r="C19" s="775"/>
      <c r="D19" s="774"/>
      <c r="E19" s="213"/>
      <c r="F19" s="217"/>
      <c r="G19" s="6"/>
      <c r="H19" s="213"/>
    </row>
    <row r="20" spans="2:8" ht="12.75" customHeight="1">
      <c r="B20" s="774"/>
      <c r="C20" s="775"/>
      <c r="D20" s="774"/>
      <c r="E20" s="213"/>
      <c r="F20" s="217"/>
      <c r="G20" s="6"/>
      <c r="H20" s="213"/>
    </row>
    <row r="21" spans="2:8" ht="12.75" customHeight="1">
      <c r="B21" s="774"/>
      <c r="C21" s="775"/>
      <c r="D21" s="774"/>
      <c r="E21" s="213"/>
      <c r="F21" s="217"/>
      <c r="G21" s="6"/>
      <c r="H21" s="213"/>
    </row>
    <row r="22" spans="2:8" ht="12.75" customHeight="1">
      <c r="B22" s="774"/>
      <c r="C22" s="775"/>
      <c r="D22" s="774"/>
      <c r="E22" s="213"/>
      <c r="F22" s="217"/>
      <c r="G22" s="6"/>
      <c r="H22" s="213"/>
    </row>
    <row r="23" spans="2:8" ht="12.75" customHeight="1">
      <c r="B23" s="774"/>
      <c r="C23" s="775"/>
      <c r="D23" s="774"/>
      <c r="E23" s="213"/>
      <c r="F23" s="217"/>
      <c r="G23" s="6"/>
      <c r="H23" s="213"/>
    </row>
    <row r="24" spans="2:8" ht="12.75" customHeight="1">
      <c r="B24" s="774"/>
      <c r="C24" s="775"/>
      <c r="D24" s="774"/>
      <c r="E24" s="213"/>
      <c r="F24" s="217"/>
      <c r="G24" s="6"/>
      <c r="H24" s="213"/>
    </row>
    <row r="25" spans="2:8" ht="12.75" customHeight="1">
      <c r="B25" s="774"/>
      <c r="C25" s="775"/>
      <c r="D25" s="774"/>
      <c r="E25" s="213"/>
      <c r="F25" s="217"/>
      <c r="G25" s="6"/>
      <c r="H25" s="213"/>
    </row>
    <row r="26" spans="2:8" ht="12.75" customHeight="1">
      <c r="B26" s="774"/>
      <c r="C26" s="775"/>
      <c r="D26" s="774"/>
      <c r="E26" s="213"/>
      <c r="F26" s="217"/>
      <c r="G26" s="6"/>
      <c r="H26" s="213"/>
    </row>
    <row r="27" spans="2:8" ht="12.75" customHeight="1">
      <c r="B27" s="774"/>
      <c r="C27" s="775"/>
      <c r="D27" s="774"/>
      <c r="E27" s="213"/>
      <c r="F27" s="217"/>
      <c r="G27" s="6"/>
      <c r="H27" s="213"/>
    </row>
    <row r="28" spans="2:8" ht="12.75" customHeight="1">
      <c r="B28" s="774"/>
      <c r="C28" s="775"/>
      <c r="D28" s="774"/>
      <c r="E28" s="213"/>
      <c r="F28" s="217"/>
      <c r="G28" s="6"/>
      <c r="H28" s="213"/>
    </row>
    <row r="29" spans="2:8" ht="12.75" customHeight="1">
      <c r="B29" s="774"/>
      <c r="C29" s="775"/>
      <c r="D29" s="774"/>
      <c r="E29" s="213"/>
      <c r="F29" s="217"/>
      <c r="G29" s="6"/>
      <c r="H29" s="213"/>
    </row>
    <row r="30" spans="2:8" ht="12.75" customHeight="1">
      <c r="B30" s="774"/>
      <c r="C30" s="775"/>
      <c r="D30" s="774"/>
      <c r="E30" s="213"/>
      <c r="F30" s="217"/>
      <c r="G30" s="6"/>
      <c r="H30" s="213"/>
    </row>
    <row r="31" spans="2:8" ht="12.75" customHeight="1">
      <c r="B31" s="774"/>
      <c r="C31" s="775"/>
      <c r="D31" s="774"/>
      <c r="E31" s="213"/>
      <c r="F31" s="217"/>
      <c r="G31" s="6"/>
      <c r="H31" s="213"/>
    </row>
    <row r="32" spans="2:8" ht="12.75" customHeight="1">
      <c r="B32" s="774"/>
      <c r="C32" s="775"/>
      <c r="D32" s="774"/>
      <c r="E32" s="213"/>
      <c r="F32" s="217"/>
      <c r="G32" s="6"/>
      <c r="H32" s="213"/>
    </row>
    <row r="33" spans="2:8" ht="12.75" customHeight="1">
      <c r="B33" s="774"/>
      <c r="C33" s="775"/>
      <c r="D33" s="774"/>
      <c r="E33" s="213"/>
      <c r="F33" s="217"/>
      <c r="G33" s="6"/>
      <c r="H33" s="213"/>
    </row>
    <row r="34" spans="2:8" ht="12.75" customHeight="1">
      <c r="B34" s="774"/>
      <c r="C34" s="775"/>
      <c r="D34" s="774"/>
      <c r="E34" s="213"/>
      <c r="F34" s="217"/>
      <c r="G34" s="6"/>
      <c r="H34" s="213"/>
    </row>
    <row r="35" spans="2:8" ht="12.75" customHeight="1">
      <c r="B35" s="774"/>
      <c r="C35" s="775"/>
      <c r="D35" s="774"/>
      <c r="E35" s="213"/>
      <c r="F35" s="217"/>
      <c r="G35" s="6"/>
      <c r="H35" s="213"/>
    </row>
    <row r="36" spans="2:8" ht="12.75" customHeight="1">
      <c r="B36" s="774"/>
      <c r="C36" s="775"/>
      <c r="D36" s="774"/>
      <c r="E36" s="213"/>
      <c r="F36" s="217"/>
      <c r="G36" s="6"/>
      <c r="H36" s="213"/>
    </row>
    <row r="37" spans="2:8" ht="12.75" customHeight="1">
      <c r="B37" s="774"/>
      <c r="C37" s="775"/>
      <c r="D37" s="774"/>
      <c r="E37" s="213"/>
      <c r="F37" s="217"/>
      <c r="G37" s="6"/>
      <c r="H37" s="213"/>
    </row>
    <row r="38" spans="2:8" ht="12.75" customHeight="1">
      <c r="B38" s="774"/>
      <c r="C38" s="775"/>
      <c r="D38" s="774"/>
      <c r="E38" s="213"/>
      <c r="F38" s="217"/>
      <c r="G38" s="6"/>
      <c r="H38" s="213"/>
    </row>
    <row r="39" spans="2:8" ht="12.75" customHeight="1">
      <c r="B39" s="774"/>
      <c r="C39" s="775"/>
      <c r="D39" s="774"/>
      <c r="E39" s="213"/>
      <c r="F39" s="217"/>
      <c r="G39" s="6"/>
      <c r="H39" s="213"/>
    </row>
    <row r="40" spans="2:8" ht="12.75" customHeight="1">
      <c r="B40" s="774"/>
      <c r="C40" s="775"/>
      <c r="D40" s="774"/>
      <c r="E40" s="213"/>
      <c r="F40" s="217"/>
      <c r="G40" s="6"/>
      <c r="H40" s="213"/>
    </row>
    <row r="41" spans="2:8" ht="12.75" customHeight="1">
      <c r="B41" s="774"/>
      <c r="C41" s="775"/>
      <c r="D41" s="774"/>
      <c r="E41" s="213"/>
      <c r="F41" s="217"/>
      <c r="G41" s="6"/>
      <c r="H41" s="213"/>
    </row>
    <row r="42" spans="2:8" ht="12.75" customHeight="1">
      <c r="B42" s="774"/>
      <c r="C42" s="775"/>
      <c r="D42" s="774"/>
      <c r="E42" s="213"/>
      <c r="F42" s="217"/>
      <c r="G42" s="6"/>
      <c r="H42" s="213"/>
    </row>
    <row r="43" spans="2:8" ht="12.75" customHeight="1">
      <c r="B43" s="774"/>
      <c r="C43" s="775"/>
      <c r="D43" s="774"/>
      <c r="E43" s="213"/>
      <c r="F43" s="217"/>
      <c r="G43" s="6"/>
      <c r="H43" s="213"/>
    </row>
    <row r="44" spans="2:8" ht="12.75" customHeight="1">
      <c r="B44" s="774"/>
      <c r="C44" s="775"/>
      <c r="D44" s="774"/>
      <c r="E44" s="213"/>
      <c r="F44" s="217"/>
      <c r="G44" s="6"/>
      <c r="H44" s="213"/>
    </row>
    <row r="45" spans="2:8" ht="12.75" customHeight="1">
      <c r="B45" s="774"/>
      <c r="C45" s="775"/>
      <c r="D45" s="774"/>
      <c r="E45" s="213"/>
      <c r="F45" s="217"/>
      <c r="G45" s="6"/>
      <c r="H45" s="213"/>
    </row>
    <row r="46" spans="2:8" ht="12.75" customHeight="1">
      <c r="B46" s="774"/>
      <c r="C46" s="775"/>
      <c r="D46" s="774"/>
      <c r="E46" s="213"/>
      <c r="F46" s="217"/>
      <c r="G46" s="6"/>
      <c r="H46" s="213"/>
    </row>
    <row r="47" spans="2:8" ht="12.75" customHeight="1">
      <c r="B47" s="774"/>
      <c r="C47" s="775"/>
      <c r="D47" s="774"/>
      <c r="E47" s="213"/>
      <c r="F47" s="217"/>
      <c r="G47" s="6"/>
      <c r="H47" s="213"/>
    </row>
    <row r="48" spans="2:8" ht="12.75" customHeight="1">
      <c r="B48" s="774"/>
      <c r="C48" s="775"/>
      <c r="D48" s="774"/>
      <c r="E48" s="213"/>
      <c r="F48" s="217"/>
      <c r="G48" s="6"/>
      <c r="H48" s="213"/>
    </row>
    <row r="49" spans="2:8" ht="12.75" customHeight="1">
      <c r="B49" s="774"/>
      <c r="C49" s="775"/>
      <c r="D49" s="774"/>
      <c r="E49" s="213"/>
      <c r="F49" s="217"/>
      <c r="G49" s="6"/>
      <c r="H49" s="213"/>
    </row>
    <row r="50" spans="2:8" ht="12.75" customHeight="1">
      <c r="B50" s="774"/>
      <c r="C50" s="775"/>
      <c r="D50" s="774"/>
      <c r="E50" s="213"/>
      <c r="F50" s="217"/>
      <c r="G50" s="6"/>
      <c r="H50" s="213"/>
    </row>
    <row r="51" spans="2:8" ht="12.75" customHeight="1">
      <c r="B51" s="774"/>
      <c r="C51" s="775"/>
      <c r="D51" s="774"/>
      <c r="E51" s="213"/>
      <c r="F51" s="217"/>
      <c r="G51" s="6"/>
      <c r="H51" s="213"/>
    </row>
    <row r="52" spans="2:8" ht="12.75" customHeight="1">
      <c r="B52" s="774"/>
      <c r="C52" s="775"/>
      <c r="D52" s="774"/>
      <c r="E52" s="213"/>
      <c r="F52" s="217"/>
      <c r="G52" s="6"/>
      <c r="H52" s="213"/>
    </row>
    <row r="53" spans="2:8" ht="12.75" customHeight="1">
      <c r="B53" s="774"/>
      <c r="C53" s="775"/>
      <c r="D53" s="774"/>
      <c r="E53" s="213"/>
      <c r="F53" s="217"/>
      <c r="G53" s="6"/>
      <c r="H53" s="213"/>
    </row>
    <row r="54" spans="2:8" ht="12.75" customHeight="1">
      <c r="B54" s="774"/>
      <c r="C54" s="775"/>
      <c r="D54" s="774"/>
      <c r="E54" s="213"/>
      <c r="F54" s="217"/>
      <c r="G54" s="6"/>
      <c r="H54" s="213"/>
    </row>
    <row r="55" spans="2:8" ht="12.75" customHeight="1">
      <c r="B55" s="774"/>
      <c r="C55" s="775"/>
      <c r="D55" s="774"/>
      <c r="E55" s="213"/>
      <c r="F55" s="217"/>
      <c r="G55" s="6"/>
      <c r="H55" s="213"/>
    </row>
    <row r="56" spans="2:8" ht="12.75" customHeight="1">
      <c r="B56" s="774"/>
      <c r="C56" s="775"/>
      <c r="D56" s="774"/>
      <c r="E56" s="213"/>
      <c r="F56" s="217"/>
      <c r="G56" s="6"/>
      <c r="H56" s="213"/>
    </row>
    <row r="57" spans="2:8" ht="12.75" customHeight="1">
      <c r="B57" s="774"/>
      <c r="C57" s="775"/>
      <c r="D57" s="774"/>
      <c r="E57" s="213"/>
      <c r="F57" s="217"/>
      <c r="G57" s="6"/>
      <c r="H57" s="213"/>
    </row>
    <row r="58" spans="2:8" ht="12.75" customHeight="1">
      <c r="B58" s="774"/>
      <c r="C58" s="775"/>
      <c r="D58" s="774"/>
      <c r="E58" s="213"/>
      <c r="F58" s="217"/>
      <c r="G58" s="6"/>
      <c r="H58" s="213"/>
    </row>
    <row r="59" spans="2:8" ht="12.75" customHeight="1">
      <c r="B59" s="774"/>
      <c r="C59" s="775"/>
      <c r="D59" s="774"/>
      <c r="E59" s="213"/>
      <c r="F59" s="217"/>
      <c r="G59" s="6"/>
      <c r="H59" s="213"/>
    </row>
    <row r="60" spans="2:8" ht="12.75" customHeight="1">
      <c r="B60" s="774"/>
      <c r="C60" s="775"/>
      <c r="D60" s="774"/>
      <c r="E60" s="213"/>
      <c r="F60" s="217"/>
      <c r="G60" s="6"/>
      <c r="H60" s="213"/>
    </row>
    <row r="61" spans="2:8" ht="12.75" customHeight="1">
      <c r="B61" s="774"/>
      <c r="C61" s="775"/>
      <c r="D61" s="774"/>
      <c r="E61" s="213"/>
      <c r="F61" s="217"/>
      <c r="G61" s="6"/>
      <c r="H61" s="213"/>
    </row>
    <row r="62" spans="2:8" ht="12.75" customHeight="1">
      <c r="B62" s="774"/>
      <c r="C62" s="775"/>
      <c r="D62" s="774"/>
      <c r="E62" s="213"/>
      <c r="F62" s="217"/>
      <c r="G62" s="6"/>
      <c r="H62" s="213"/>
    </row>
    <row r="63" spans="2:8" ht="12.75" customHeight="1">
      <c r="B63" s="774"/>
      <c r="C63" s="775"/>
      <c r="D63" s="774"/>
      <c r="E63" s="213"/>
      <c r="F63" s="217"/>
      <c r="G63" s="6"/>
      <c r="H63" s="213"/>
    </row>
    <row r="64" spans="2:8" ht="12.75" customHeight="1">
      <c r="B64" s="774"/>
      <c r="C64" s="775"/>
      <c r="D64" s="774"/>
      <c r="E64" s="213"/>
      <c r="F64" s="217"/>
      <c r="G64" s="6"/>
      <c r="H64" s="213"/>
    </row>
    <row r="65" spans="2:8" ht="12.75" customHeight="1">
      <c r="B65" s="774"/>
      <c r="C65" s="775"/>
      <c r="D65" s="774"/>
      <c r="E65" s="213"/>
      <c r="F65" s="217"/>
      <c r="G65" s="6"/>
      <c r="H65" s="213"/>
    </row>
    <row r="66" spans="2:8" ht="12.75" customHeight="1">
      <c r="B66" s="774"/>
      <c r="C66" s="775"/>
      <c r="D66" s="774"/>
      <c r="E66" s="213"/>
      <c r="F66" s="217"/>
      <c r="G66" s="6"/>
      <c r="H66" s="213"/>
    </row>
    <row r="67" spans="2:8" ht="12.75" customHeight="1">
      <c r="B67" s="774"/>
      <c r="C67" s="775"/>
      <c r="D67" s="774"/>
      <c r="E67" s="213"/>
      <c r="F67" s="217"/>
      <c r="G67" s="6"/>
      <c r="H67" s="213"/>
    </row>
    <row r="68" spans="2:8" ht="12.75" customHeight="1">
      <c r="B68" s="774"/>
      <c r="C68" s="775"/>
      <c r="D68" s="774"/>
      <c r="E68" s="213"/>
      <c r="F68" s="217"/>
      <c r="G68" s="6"/>
      <c r="H68" s="213"/>
    </row>
    <row r="69" spans="2:8" ht="12.75" customHeight="1">
      <c r="B69" s="774"/>
      <c r="C69" s="775"/>
      <c r="D69" s="774"/>
      <c r="E69" s="213"/>
      <c r="F69" s="217"/>
      <c r="G69" s="6"/>
      <c r="H69" s="213"/>
    </row>
    <row r="70" spans="2:8" ht="12.75" customHeight="1">
      <c r="B70" s="774"/>
      <c r="C70" s="775"/>
      <c r="D70" s="774"/>
      <c r="E70" s="213"/>
      <c r="F70" s="217"/>
      <c r="G70" s="6"/>
      <c r="H70" s="213"/>
    </row>
    <row r="71" spans="2:8" ht="12.75" customHeight="1">
      <c r="B71" s="774"/>
      <c r="C71" s="775"/>
      <c r="D71" s="774"/>
      <c r="E71" s="213"/>
      <c r="F71" s="217"/>
      <c r="G71" s="6"/>
      <c r="H71" s="213"/>
    </row>
    <row r="72" spans="2:8" ht="12.75" customHeight="1">
      <c r="B72" s="774"/>
      <c r="C72" s="775"/>
      <c r="D72" s="774"/>
      <c r="E72" s="213"/>
      <c r="F72" s="217"/>
      <c r="G72" s="6"/>
      <c r="H72" s="213"/>
    </row>
    <row r="73" spans="2:8" ht="12.75" customHeight="1">
      <c r="B73" s="774"/>
      <c r="C73" s="775"/>
      <c r="D73" s="774"/>
      <c r="E73" s="213"/>
      <c r="F73" s="217"/>
      <c r="G73" s="6"/>
      <c r="H73" s="213"/>
    </row>
    <row r="74" spans="2:8" ht="12.75" customHeight="1">
      <c r="B74" s="774"/>
      <c r="C74" s="775"/>
      <c r="D74" s="774"/>
      <c r="E74" s="213"/>
      <c r="F74" s="217"/>
      <c r="G74" s="6"/>
      <c r="H74" s="213"/>
    </row>
    <row r="75" spans="2:8" ht="12.75" customHeight="1">
      <c r="B75" s="774"/>
      <c r="C75" s="775"/>
      <c r="D75" s="774"/>
      <c r="E75" s="213"/>
      <c r="F75" s="217"/>
      <c r="G75" s="6"/>
      <c r="H75" s="213"/>
    </row>
    <row r="76" spans="2:8" ht="12.75" customHeight="1">
      <c r="B76" s="774"/>
      <c r="C76" s="775"/>
      <c r="D76" s="774"/>
      <c r="E76" s="213"/>
      <c r="F76" s="217"/>
      <c r="G76" s="6"/>
      <c r="H76" s="213"/>
    </row>
    <row r="77" spans="2:8" ht="12.75" customHeight="1">
      <c r="B77" s="774"/>
      <c r="C77" s="775"/>
      <c r="D77" s="774"/>
      <c r="E77" s="213"/>
      <c r="F77" s="217"/>
      <c r="G77" s="6"/>
      <c r="H77" s="213"/>
    </row>
    <row r="78" spans="2:8" ht="12.75" customHeight="1">
      <c r="B78" s="774"/>
      <c r="C78" s="775"/>
      <c r="D78" s="774"/>
      <c r="E78" s="213"/>
      <c r="F78" s="217"/>
      <c r="G78" s="6"/>
      <c r="H78" s="213"/>
    </row>
    <row r="79" spans="2:8" ht="12.75" customHeight="1">
      <c r="B79" s="774"/>
      <c r="C79" s="775"/>
      <c r="D79" s="774"/>
      <c r="E79" s="213"/>
      <c r="F79" s="217"/>
      <c r="G79" s="6"/>
      <c r="H79" s="213"/>
    </row>
    <row r="80" spans="2:8" ht="12.75" customHeight="1">
      <c r="B80" s="774"/>
      <c r="C80" s="775"/>
      <c r="D80" s="774"/>
      <c r="E80" s="213"/>
      <c r="F80" s="217"/>
      <c r="G80" s="6"/>
      <c r="H80" s="213"/>
    </row>
    <row r="81" spans="2:8" ht="12.75" customHeight="1">
      <c r="B81" s="774"/>
      <c r="C81" s="775"/>
      <c r="D81" s="774"/>
      <c r="E81" s="213"/>
      <c r="F81" s="217"/>
      <c r="G81" s="6"/>
      <c r="H81" s="213"/>
    </row>
    <row r="82" spans="2:8" ht="12.75" customHeight="1">
      <c r="B82" s="774"/>
      <c r="C82" s="775"/>
      <c r="D82" s="774"/>
      <c r="E82" s="213"/>
      <c r="F82" s="217"/>
      <c r="G82" s="6"/>
      <c r="H82" s="213"/>
    </row>
    <row r="83" spans="2:8" ht="12.75" customHeight="1">
      <c r="B83" s="774"/>
      <c r="C83" s="775"/>
      <c r="D83" s="774"/>
      <c r="E83" s="213"/>
      <c r="F83" s="217"/>
      <c r="G83" s="6"/>
      <c r="H83" s="213"/>
    </row>
    <row r="84" spans="2:8" ht="12.75" customHeight="1">
      <c r="B84" s="774"/>
      <c r="C84" s="775"/>
      <c r="D84" s="774"/>
      <c r="E84" s="213"/>
      <c r="F84" s="217"/>
      <c r="G84" s="6"/>
      <c r="H84" s="213"/>
    </row>
    <row r="85" spans="2:8" ht="12.75" customHeight="1">
      <c r="B85" s="774"/>
      <c r="C85" s="775"/>
      <c r="D85" s="774"/>
      <c r="E85" s="213"/>
      <c r="F85" s="217"/>
      <c r="G85" s="6"/>
      <c r="H85" s="213"/>
    </row>
    <row r="86" spans="2:8" ht="12.75" customHeight="1">
      <c r="B86" s="774"/>
      <c r="C86" s="775"/>
      <c r="D86" s="774"/>
      <c r="E86" s="213"/>
      <c r="F86" s="217"/>
      <c r="G86" s="6"/>
      <c r="H86" s="213"/>
    </row>
    <row r="87" spans="2:8" ht="12.75" customHeight="1">
      <c r="B87" s="774"/>
      <c r="C87" s="775"/>
      <c r="D87" s="774"/>
      <c r="E87" s="213"/>
      <c r="F87" s="217"/>
      <c r="G87" s="6"/>
      <c r="H87" s="213"/>
    </row>
    <row r="88" spans="2:8" ht="12.75" customHeight="1">
      <c r="B88" s="774"/>
      <c r="C88" s="775"/>
      <c r="D88" s="774"/>
      <c r="E88" s="213"/>
      <c r="F88" s="217"/>
      <c r="G88" s="6"/>
      <c r="H88" s="213"/>
    </row>
    <row r="89" spans="2:8" ht="12.75" customHeight="1">
      <c r="B89" s="774"/>
      <c r="C89" s="775"/>
      <c r="D89" s="774"/>
      <c r="E89" s="213"/>
      <c r="F89" s="217"/>
      <c r="G89" s="6"/>
      <c r="H89" s="213"/>
    </row>
    <row r="90" spans="2:8" ht="12.75" customHeight="1">
      <c r="B90" s="774"/>
      <c r="C90" s="775"/>
      <c r="D90" s="774"/>
      <c r="E90" s="213"/>
      <c r="F90" s="217"/>
      <c r="G90" s="6"/>
      <c r="H90" s="213"/>
    </row>
    <row r="91" spans="2:8" ht="12.75" customHeight="1">
      <c r="B91" s="774"/>
      <c r="C91" s="775"/>
      <c r="D91" s="774"/>
      <c r="E91" s="213"/>
      <c r="F91" s="217"/>
      <c r="G91" s="6"/>
      <c r="H91" s="213"/>
    </row>
    <row r="92" spans="2:8" ht="12.75" customHeight="1">
      <c r="B92" s="774"/>
      <c r="C92" s="775"/>
      <c r="D92" s="774"/>
      <c r="E92" s="213"/>
      <c r="F92" s="217"/>
      <c r="G92" s="6"/>
      <c r="H92" s="213"/>
    </row>
    <row r="93" spans="2:8" ht="12.75" customHeight="1">
      <c r="B93" s="774"/>
      <c r="C93" s="775"/>
      <c r="D93" s="774"/>
      <c r="E93" s="213"/>
      <c r="F93" s="217"/>
      <c r="G93" s="6"/>
      <c r="H93" s="213"/>
    </row>
    <row r="94" spans="2:8" ht="12.75" customHeight="1">
      <c r="B94" s="774"/>
      <c r="C94" s="775"/>
      <c r="D94" s="774"/>
      <c r="E94" s="213"/>
      <c r="F94" s="217"/>
      <c r="G94" s="6"/>
      <c r="H94" s="213"/>
    </row>
    <row r="95" spans="2:8" ht="12.75" customHeight="1">
      <c r="B95" s="774"/>
      <c r="C95" s="775"/>
      <c r="D95" s="774"/>
      <c r="E95" s="213"/>
      <c r="F95" s="217"/>
      <c r="G95" s="6"/>
      <c r="H95" s="213"/>
    </row>
    <row r="96" spans="2:8" ht="12.75" customHeight="1">
      <c r="B96" s="774"/>
      <c r="C96" s="775"/>
      <c r="D96" s="774"/>
      <c r="E96" s="213"/>
      <c r="F96" s="217"/>
      <c r="G96" s="6"/>
      <c r="H96" s="213"/>
    </row>
    <row r="97" spans="2:8" ht="12.75" customHeight="1">
      <c r="B97" s="774"/>
      <c r="C97" s="775"/>
      <c r="D97" s="774"/>
      <c r="E97" s="213"/>
      <c r="F97" s="217"/>
      <c r="G97" s="6"/>
      <c r="H97" s="213"/>
    </row>
    <row r="98" spans="2:8" ht="12.75" customHeight="1">
      <c r="B98" s="774"/>
      <c r="C98" s="775"/>
      <c r="D98" s="774"/>
      <c r="E98" s="213"/>
      <c r="F98" s="217"/>
      <c r="G98" s="6"/>
      <c r="H98" s="213"/>
    </row>
    <row r="99" spans="2:8" ht="12.75" customHeight="1">
      <c r="B99" s="774"/>
      <c r="C99" s="775"/>
      <c r="D99" s="774"/>
      <c r="E99" s="213"/>
      <c r="F99" s="217"/>
      <c r="G99" s="6"/>
      <c r="H99" s="213"/>
    </row>
    <row r="100" spans="2:8" ht="12.75" customHeight="1">
      <c r="B100" s="774"/>
      <c r="C100" s="775"/>
      <c r="D100" s="774"/>
      <c r="E100" s="213"/>
      <c r="F100" s="217"/>
      <c r="G100" s="6"/>
      <c r="H100" s="213"/>
    </row>
    <row r="101" spans="2:8" ht="12.75" customHeight="1">
      <c r="B101" s="774"/>
      <c r="C101" s="775"/>
      <c r="D101" s="774"/>
      <c r="E101" s="213"/>
      <c r="F101" s="217"/>
      <c r="G101" s="6"/>
      <c r="H101" s="213"/>
    </row>
    <row r="102" spans="2:8" ht="12.75" customHeight="1">
      <c r="B102" s="774"/>
      <c r="C102" s="775"/>
      <c r="D102" s="774"/>
      <c r="E102" s="213"/>
      <c r="F102" s="217"/>
      <c r="G102" s="6"/>
      <c r="H102" s="213"/>
    </row>
    <row r="103" spans="2:8" ht="12.75" customHeight="1">
      <c r="B103" s="774"/>
      <c r="C103" s="775"/>
      <c r="D103" s="774"/>
      <c r="E103" s="213"/>
      <c r="F103" s="217"/>
      <c r="G103" s="6"/>
      <c r="H103" s="213"/>
    </row>
    <row r="104" spans="2:8" ht="12.75" customHeight="1">
      <c r="B104" s="774"/>
      <c r="C104" s="775"/>
      <c r="D104" s="774"/>
      <c r="E104" s="213"/>
      <c r="F104" s="217"/>
      <c r="G104" s="6"/>
      <c r="H104" s="213"/>
    </row>
    <row r="105" spans="2:8" ht="12.75" customHeight="1">
      <c r="B105" s="774"/>
      <c r="C105" s="775"/>
      <c r="D105" s="774"/>
      <c r="E105" s="213"/>
      <c r="F105" s="217"/>
      <c r="G105" s="6"/>
      <c r="H105" s="213"/>
    </row>
    <row r="106" spans="2:8" ht="12.75" customHeight="1">
      <c r="B106" s="774"/>
      <c r="C106" s="775"/>
      <c r="D106" s="774"/>
      <c r="E106" s="213"/>
      <c r="F106" s="217"/>
      <c r="G106" s="6"/>
      <c r="H106" s="213"/>
    </row>
    <row r="107" spans="2:8" ht="12.75" customHeight="1">
      <c r="B107" s="774"/>
      <c r="C107" s="775"/>
      <c r="D107" s="774"/>
      <c r="E107" s="213"/>
      <c r="F107" s="217"/>
      <c r="G107" s="6"/>
      <c r="H107" s="213"/>
    </row>
    <row r="108" spans="2:8" ht="12.75" customHeight="1">
      <c r="B108" s="774"/>
      <c r="C108" s="775"/>
      <c r="D108" s="774"/>
      <c r="E108" s="213"/>
      <c r="F108" s="217"/>
      <c r="G108" s="6"/>
      <c r="H108" s="213"/>
    </row>
    <row r="109" spans="2:8" ht="12.75" customHeight="1">
      <c r="B109" s="774"/>
      <c r="C109" s="775"/>
      <c r="D109" s="774"/>
      <c r="E109" s="213"/>
      <c r="F109" s="217"/>
      <c r="G109" s="6"/>
      <c r="H109" s="213"/>
    </row>
    <row r="110" spans="2:8" ht="12.75" customHeight="1">
      <c r="B110" s="774"/>
      <c r="C110" s="775"/>
      <c r="D110" s="774"/>
      <c r="E110" s="213"/>
      <c r="F110" s="217"/>
      <c r="G110" s="6"/>
      <c r="H110" s="213"/>
    </row>
    <row r="111" spans="2:8" ht="12.75" customHeight="1">
      <c r="B111" s="774"/>
      <c r="C111" s="775"/>
      <c r="D111" s="774"/>
      <c r="E111" s="213"/>
      <c r="F111" s="217"/>
      <c r="G111" s="6"/>
      <c r="H111" s="213"/>
    </row>
    <row r="112" spans="2:8" ht="12.75" customHeight="1">
      <c r="B112" s="774"/>
      <c r="C112" s="775"/>
      <c r="D112" s="774"/>
      <c r="E112" s="213"/>
      <c r="F112" s="217"/>
      <c r="G112" s="6"/>
      <c r="H112" s="213"/>
    </row>
    <row r="113" spans="2:8" ht="12.75" customHeight="1">
      <c r="B113" s="774"/>
      <c r="C113" s="775"/>
      <c r="D113" s="774"/>
      <c r="E113" s="213"/>
      <c r="F113" s="217"/>
      <c r="G113" s="6"/>
      <c r="H113" s="213"/>
    </row>
    <row r="114" spans="2:8" ht="12.75" customHeight="1">
      <c r="B114" s="774"/>
      <c r="C114" s="775"/>
      <c r="D114" s="774"/>
      <c r="E114" s="213"/>
      <c r="F114" s="217"/>
      <c r="G114" s="6"/>
      <c r="H114" s="213"/>
    </row>
    <row r="115" spans="2:8" ht="12.75" customHeight="1">
      <c r="B115" s="774"/>
      <c r="C115" s="775"/>
      <c r="D115" s="774"/>
      <c r="E115" s="213"/>
      <c r="F115" s="217"/>
      <c r="G115" s="6"/>
      <c r="H115" s="213"/>
    </row>
    <row r="116" spans="2:8" ht="12.75" customHeight="1">
      <c r="B116" s="774"/>
      <c r="C116" s="775"/>
      <c r="D116" s="774"/>
      <c r="E116" s="213"/>
      <c r="F116" s="217"/>
      <c r="G116" s="6"/>
      <c r="H116" s="213"/>
    </row>
    <row r="117" spans="2:8" ht="12.75" customHeight="1">
      <c r="B117" s="774"/>
      <c r="C117" s="775"/>
      <c r="D117" s="774"/>
      <c r="E117" s="213"/>
      <c r="F117" s="217"/>
      <c r="G117" s="6"/>
      <c r="H117" s="213"/>
    </row>
    <row r="118" spans="2:8" ht="12.75" customHeight="1">
      <c r="B118" s="774"/>
      <c r="C118" s="775"/>
      <c r="D118" s="774"/>
      <c r="E118" s="213"/>
      <c r="F118" s="217"/>
      <c r="G118" s="6"/>
      <c r="H118" s="213"/>
    </row>
    <row r="119" spans="2:8" ht="12.75" customHeight="1">
      <c r="B119" s="774"/>
      <c r="C119" s="775"/>
      <c r="D119" s="774"/>
      <c r="E119" s="213"/>
      <c r="F119" s="217"/>
      <c r="G119" s="6"/>
      <c r="H119" s="213"/>
    </row>
    <row r="120" spans="2:8" ht="12.75" customHeight="1">
      <c r="B120" s="774"/>
      <c r="C120" s="775"/>
      <c r="D120" s="774"/>
      <c r="E120" s="213"/>
      <c r="F120" s="217"/>
      <c r="G120" s="6"/>
      <c r="H120" s="213"/>
    </row>
    <row r="121" spans="2:8" ht="12.75" customHeight="1">
      <c r="B121" s="774"/>
      <c r="C121" s="775"/>
      <c r="D121" s="774"/>
      <c r="E121" s="213"/>
      <c r="F121" s="217"/>
      <c r="G121" s="6"/>
      <c r="H121" s="213"/>
    </row>
    <row r="122" spans="2:8" ht="12.75" customHeight="1">
      <c r="B122" s="774"/>
      <c r="C122" s="775"/>
      <c r="D122" s="774"/>
      <c r="E122" s="213"/>
      <c r="F122" s="217"/>
      <c r="G122" s="6"/>
      <c r="H122" s="213"/>
    </row>
    <row r="123" spans="2:8" ht="12.75" customHeight="1">
      <c r="B123" s="774"/>
      <c r="C123" s="775"/>
      <c r="D123" s="774"/>
      <c r="E123" s="213"/>
      <c r="F123" s="217"/>
      <c r="G123" s="6"/>
      <c r="H123" s="213"/>
    </row>
    <row r="124" spans="2:8" ht="12.75" customHeight="1">
      <c r="B124" s="774"/>
      <c r="C124" s="775"/>
      <c r="D124" s="774"/>
      <c r="E124" s="213"/>
      <c r="F124" s="217"/>
      <c r="G124" s="6"/>
      <c r="H124" s="213"/>
    </row>
    <row r="125" spans="2:8" ht="12.75" customHeight="1">
      <c r="B125" s="774"/>
      <c r="C125" s="775"/>
      <c r="D125" s="774"/>
      <c r="E125" s="213"/>
      <c r="F125" s="217"/>
      <c r="G125" s="6"/>
      <c r="H125" s="213"/>
    </row>
    <row r="126" spans="2:8" ht="12.75" customHeight="1">
      <c r="B126" s="774"/>
      <c r="C126" s="775"/>
      <c r="D126" s="774"/>
      <c r="E126" s="213"/>
      <c r="F126" s="217"/>
      <c r="G126" s="6"/>
      <c r="H126" s="213"/>
    </row>
    <row r="127" spans="2:8" ht="12.75" customHeight="1">
      <c r="B127" s="774"/>
      <c r="C127" s="775"/>
      <c r="D127" s="774"/>
      <c r="E127" s="213"/>
      <c r="F127" s="217"/>
      <c r="G127" s="6"/>
      <c r="H127" s="213"/>
    </row>
    <row r="128" spans="2:8" ht="12.75" customHeight="1">
      <c r="B128" s="774"/>
      <c r="C128" s="775"/>
      <c r="D128" s="774"/>
      <c r="E128" s="213"/>
      <c r="F128" s="217"/>
      <c r="G128" s="6"/>
      <c r="H128" s="213"/>
    </row>
    <row r="129" spans="2:8" ht="12.75" customHeight="1">
      <c r="B129" s="774"/>
      <c r="C129" s="775"/>
      <c r="D129" s="774"/>
      <c r="E129" s="213"/>
      <c r="F129" s="217"/>
      <c r="G129" s="6"/>
      <c r="H129" s="213"/>
    </row>
    <row r="130" spans="2:8" ht="12.75" customHeight="1">
      <c r="B130" s="774"/>
      <c r="C130" s="775"/>
      <c r="D130" s="774"/>
      <c r="E130" s="213"/>
      <c r="F130" s="217"/>
      <c r="G130" s="6"/>
      <c r="H130" s="213"/>
    </row>
    <row r="131" spans="2:8" ht="12.75" customHeight="1">
      <c r="B131" s="774"/>
      <c r="C131" s="775"/>
      <c r="D131" s="774"/>
      <c r="E131" s="213"/>
      <c r="F131" s="217"/>
      <c r="G131" s="6"/>
      <c r="H131" s="213"/>
    </row>
    <row r="132" spans="2:8" ht="12.75" customHeight="1">
      <c r="B132" s="774"/>
      <c r="C132" s="775"/>
      <c r="D132" s="774"/>
      <c r="E132" s="213"/>
      <c r="F132" s="217"/>
      <c r="G132" s="6"/>
      <c r="H132" s="213"/>
    </row>
    <row r="133" spans="2:8" ht="12.75" customHeight="1">
      <c r="B133" s="774"/>
      <c r="C133" s="775"/>
      <c r="D133" s="774"/>
      <c r="E133" s="213"/>
      <c r="F133" s="217"/>
      <c r="G133" s="6"/>
      <c r="H133" s="213"/>
    </row>
    <row r="134" spans="2:8" ht="12.75" customHeight="1">
      <c r="B134" s="774"/>
      <c r="C134" s="775"/>
      <c r="D134" s="774"/>
      <c r="E134" s="213"/>
      <c r="F134" s="217"/>
      <c r="G134" s="6"/>
      <c r="H134" s="213"/>
    </row>
    <row r="135" spans="2:8" ht="12.75" customHeight="1">
      <c r="B135" s="774"/>
      <c r="C135" s="775"/>
      <c r="D135" s="774"/>
      <c r="E135" s="213"/>
      <c r="F135" s="217"/>
      <c r="G135" s="6"/>
      <c r="H135" s="213"/>
    </row>
    <row r="136" spans="2:8" ht="12.75" customHeight="1">
      <c r="B136" s="774"/>
      <c r="C136" s="775"/>
      <c r="D136" s="774"/>
      <c r="E136" s="213"/>
      <c r="F136" s="217"/>
      <c r="G136" s="6"/>
      <c r="H136" s="213"/>
    </row>
    <row r="137" spans="2:8" ht="12.75" customHeight="1">
      <c r="B137" s="774"/>
      <c r="C137" s="775"/>
      <c r="D137" s="774"/>
      <c r="E137" s="213"/>
      <c r="F137" s="217"/>
      <c r="G137" s="6"/>
      <c r="H137" s="213"/>
    </row>
    <row r="138" spans="2:8" ht="12.75" customHeight="1">
      <c r="B138" s="774"/>
      <c r="C138" s="775"/>
      <c r="D138" s="774"/>
      <c r="E138" s="213"/>
      <c r="F138" s="217"/>
      <c r="G138" s="6"/>
      <c r="H138" s="213"/>
    </row>
    <row r="139" spans="2:8" ht="12.75" customHeight="1">
      <c r="B139" s="774"/>
      <c r="C139" s="775"/>
      <c r="D139" s="774"/>
      <c r="E139" s="213"/>
      <c r="F139" s="217"/>
      <c r="G139" s="6"/>
      <c r="H139" s="213"/>
    </row>
    <row r="140" spans="2:8" ht="12.75" customHeight="1">
      <c r="B140" s="774"/>
      <c r="C140" s="775"/>
      <c r="D140" s="774"/>
      <c r="E140" s="213"/>
      <c r="F140" s="217"/>
      <c r="G140" s="6"/>
      <c r="H140" s="213"/>
    </row>
    <row r="141" spans="2:8" ht="12.75" customHeight="1">
      <c r="B141" s="774"/>
      <c r="C141" s="775"/>
      <c r="D141" s="774"/>
      <c r="E141" s="213"/>
      <c r="F141" s="217"/>
      <c r="G141" s="6"/>
      <c r="H141" s="213"/>
    </row>
    <row r="142" spans="2:8" ht="12.75" customHeight="1">
      <c r="B142" s="774"/>
      <c r="C142" s="775"/>
      <c r="D142" s="774"/>
      <c r="E142" s="213"/>
      <c r="F142" s="217"/>
      <c r="G142" s="6"/>
      <c r="H142" s="213"/>
    </row>
    <row r="143" spans="2:8" ht="12.75" customHeight="1">
      <c r="B143" s="774"/>
      <c r="C143" s="775"/>
      <c r="D143" s="774"/>
      <c r="E143" s="213"/>
      <c r="F143" s="217"/>
      <c r="G143" s="6"/>
      <c r="H143" s="213"/>
    </row>
    <row r="144" spans="2:8" ht="12.75" customHeight="1">
      <c r="B144" s="774"/>
      <c r="C144" s="775"/>
      <c r="D144" s="774"/>
      <c r="E144" s="213"/>
      <c r="F144" s="217"/>
      <c r="G144" s="6"/>
      <c r="H144" s="213"/>
    </row>
    <row r="145" spans="2:8" ht="12.75" customHeight="1">
      <c r="B145" s="774"/>
      <c r="C145" s="775"/>
      <c r="D145" s="774"/>
      <c r="E145" s="213"/>
      <c r="F145" s="217"/>
      <c r="G145" s="6"/>
      <c r="H145" s="213"/>
    </row>
    <row r="146" spans="2:8" ht="12.75" customHeight="1">
      <c r="B146" s="774"/>
      <c r="C146" s="775"/>
      <c r="D146" s="774"/>
      <c r="E146" s="213"/>
      <c r="F146" s="217"/>
      <c r="G146" s="6"/>
      <c r="H146" s="213"/>
    </row>
    <row r="147" spans="2:8" ht="12.75" customHeight="1">
      <c r="B147" s="774"/>
      <c r="C147" s="775"/>
      <c r="D147" s="774"/>
      <c r="E147" s="213"/>
      <c r="F147" s="217"/>
      <c r="G147" s="6"/>
      <c r="H147" s="213"/>
    </row>
    <row r="148" spans="2:8" ht="12.75" customHeight="1">
      <c r="B148" s="774"/>
      <c r="C148" s="775"/>
      <c r="D148" s="774"/>
      <c r="E148" s="213"/>
      <c r="F148" s="217"/>
      <c r="G148" s="6"/>
      <c r="H148" s="213"/>
    </row>
    <row r="149" spans="2:8" ht="12.75" customHeight="1">
      <c r="B149" s="774"/>
      <c r="C149" s="775"/>
      <c r="D149" s="774"/>
      <c r="E149" s="213"/>
      <c r="F149" s="217"/>
      <c r="G149" s="6"/>
      <c r="H149" s="213"/>
    </row>
    <row r="150" spans="2:8" ht="12.75" customHeight="1">
      <c r="B150" s="774"/>
      <c r="C150" s="775"/>
      <c r="D150" s="774"/>
      <c r="E150" s="213"/>
      <c r="F150" s="217"/>
      <c r="G150" s="6"/>
      <c r="H150" s="213"/>
    </row>
    <row r="151" spans="2:8" ht="12.75" customHeight="1">
      <c r="B151" s="774"/>
      <c r="C151" s="775"/>
      <c r="D151" s="774"/>
      <c r="E151" s="213"/>
      <c r="F151" s="217"/>
      <c r="G151" s="6"/>
      <c r="H151" s="213"/>
    </row>
    <row r="152" spans="2:8" ht="12.75" customHeight="1">
      <c r="B152" s="774"/>
      <c r="C152" s="775"/>
      <c r="D152" s="774"/>
      <c r="E152" s="213"/>
      <c r="F152" s="217"/>
      <c r="G152" s="6"/>
      <c r="H152" s="213"/>
    </row>
    <row r="153" spans="2:8" ht="12.75" customHeight="1">
      <c r="B153" s="774"/>
      <c r="C153" s="775"/>
      <c r="D153" s="774"/>
      <c r="E153" s="213"/>
      <c r="F153" s="217"/>
      <c r="G153" s="6"/>
      <c r="H153" s="213"/>
    </row>
    <row r="154" spans="2:8" ht="12.75" customHeight="1">
      <c r="B154" s="774"/>
      <c r="C154" s="775"/>
      <c r="D154" s="774"/>
      <c r="E154" s="213"/>
      <c r="F154" s="217"/>
      <c r="G154" s="6"/>
      <c r="H154" s="213"/>
    </row>
    <row r="155" spans="2:8" ht="12.75" customHeight="1">
      <c r="B155" s="774"/>
      <c r="C155" s="775"/>
      <c r="D155" s="774"/>
      <c r="E155" s="213"/>
      <c r="F155" s="217"/>
      <c r="G155" s="6"/>
      <c r="H155" s="213"/>
    </row>
    <row r="156" spans="2:8" ht="12.75" customHeight="1">
      <c r="B156" s="774"/>
      <c r="C156" s="775"/>
      <c r="D156" s="774"/>
      <c r="E156" s="213"/>
      <c r="F156" s="217"/>
      <c r="G156" s="6"/>
      <c r="H156" s="213"/>
    </row>
    <row r="157" spans="2:8" ht="12.75" customHeight="1">
      <c r="B157" s="774"/>
      <c r="C157" s="775"/>
      <c r="D157" s="774"/>
      <c r="E157" s="213"/>
      <c r="F157" s="217"/>
      <c r="G157" s="6"/>
      <c r="H157" s="213"/>
    </row>
    <row r="158" spans="2:8" ht="12.75" customHeight="1">
      <c r="B158" s="774"/>
      <c r="C158" s="775"/>
      <c r="D158" s="774"/>
      <c r="E158" s="213"/>
      <c r="F158" s="217"/>
      <c r="G158" s="6"/>
      <c r="H158" s="213"/>
    </row>
    <row r="159" spans="2:8" ht="12.75" customHeight="1">
      <c r="B159" s="774"/>
      <c r="C159" s="775"/>
      <c r="D159" s="774"/>
      <c r="E159" s="213"/>
      <c r="F159" s="217"/>
      <c r="G159" s="6"/>
      <c r="H159" s="213"/>
    </row>
    <row r="160" spans="2:8" ht="12.75" customHeight="1">
      <c r="B160" s="774"/>
      <c r="C160" s="775"/>
      <c r="D160" s="774"/>
      <c r="E160" s="213"/>
      <c r="F160" s="217"/>
      <c r="G160" s="6"/>
      <c r="H160" s="213"/>
    </row>
    <row r="161" spans="2:8" ht="12.75" customHeight="1">
      <c r="B161" s="774"/>
      <c r="C161" s="775"/>
      <c r="D161" s="774"/>
      <c r="E161" s="213"/>
      <c r="F161" s="217"/>
      <c r="G161" s="6"/>
      <c r="H161" s="213"/>
    </row>
    <row r="162" spans="2:8" ht="12.75" customHeight="1">
      <c r="B162" s="774"/>
      <c r="C162" s="775"/>
      <c r="D162" s="774"/>
      <c r="E162" s="213"/>
      <c r="F162" s="217"/>
      <c r="G162" s="6"/>
      <c r="H162" s="213"/>
    </row>
    <row r="163" spans="2:8" ht="12.75" customHeight="1">
      <c r="B163" s="774"/>
      <c r="C163" s="775"/>
      <c r="D163" s="774"/>
      <c r="E163" s="213"/>
      <c r="F163" s="217"/>
      <c r="G163" s="6"/>
      <c r="H163" s="213"/>
    </row>
    <row r="164" spans="2:8" ht="12.75" customHeight="1">
      <c r="B164" s="774"/>
      <c r="C164" s="775"/>
      <c r="D164" s="774"/>
      <c r="E164" s="213"/>
      <c r="F164" s="217"/>
      <c r="G164" s="6"/>
      <c r="H164" s="213"/>
    </row>
    <row r="165" spans="2:8" ht="12.75" customHeight="1">
      <c r="B165" s="774"/>
      <c r="C165" s="775"/>
      <c r="D165" s="774"/>
      <c r="E165" s="213"/>
      <c r="F165" s="217"/>
      <c r="G165" s="6"/>
      <c r="H165" s="213"/>
    </row>
    <row r="166" spans="2:8" ht="12.75" customHeight="1">
      <c r="B166" s="774"/>
      <c r="C166" s="775"/>
      <c r="D166" s="774"/>
      <c r="E166" s="213"/>
      <c r="F166" s="217"/>
      <c r="G166" s="6"/>
      <c r="H166" s="213"/>
    </row>
    <row r="167" spans="2:8" ht="12.75" customHeight="1">
      <c r="B167" s="774"/>
      <c r="C167" s="775"/>
      <c r="D167" s="774"/>
      <c r="E167" s="213"/>
      <c r="F167" s="217"/>
      <c r="G167" s="6"/>
      <c r="H167" s="213"/>
    </row>
    <row r="168" spans="2:8" ht="12.75" customHeight="1">
      <c r="B168" s="774"/>
      <c r="C168" s="775"/>
      <c r="D168" s="774"/>
      <c r="E168" s="213"/>
      <c r="F168" s="217"/>
      <c r="G168" s="6"/>
      <c r="H168" s="213"/>
    </row>
    <row r="169" spans="2:8" ht="12.75" customHeight="1">
      <c r="B169" s="774"/>
      <c r="C169" s="775"/>
      <c r="D169" s="774"/>
      <c r="E169" s="213"/>
      <c r="F169" s="217"/>
      <c r="G169" s="6"/>
      <c r="H169" s="213"/>
    </row>
    <row r="170" spans="2:8" ht="12.75" customHeight="1">
      <c r="B170" s="774"/>
      <c r="C170" s="775"/>
      <c r="D170" s="774"/>
      <c r="E170" s="213"/>
      <c r="F170" s="217"/>
      <c r="G170" s="6"/>
      <c r="H170" s="213"/>
    </row>
    <row r="171" spans="2:8" ht="12.75" customHeight="1">
      <c r="B171" s="774"/>
      <c r="C171" s="775"/>
      <c r="D171" s="774"/>
      <c r="E171" s="213"/>
      <c r="F171" s="217"/>
      <c r="G171" s="6"/>
      <c r="H171" s="213"/>
    </row>
    <row r="172" spans="2:8" ht="12.75" customHeight="1">
      <c r="B172" s="774"/>
      <c r="C172" s="775"/>
      <c r="D172" s="774"/>
      <c r="E172" s="213"/>
      <c r="F172" s="217"/>
      <c r="G172" s="6"/>
      <c r="H172" s="213"/>
    </row>
    <row r="173" spans="2:8" ht="12.75" customHeight="1">
      <c r="B173" s="774"/>
      <c r="C173" s="775"/>
      <c r="D173" s="774"/>
      <c r="E173" s="213"/>
      <c r="F173" s="217"/>
      <c r="G173" s="6"/>
      <c r="H173" s="213"/>
    </row>
    <row r="174" spans="2:8" ht="12.75" customHeight="1">
      <c r="B174" s="774"/>
      <c r="C174" s="775"/>
      <c r="D174" s="774"/>
      <c r="E174" s="213"/>
      <c r="F174" s="217"/>
      <c r="G174" s="6"/>
      <c r="H174" s="213"/>
    </row>
    <row r="175" spans="2:8" ht="12.75" customHeight="1">
      <c r="B175" s="774"/>
      <c r="C175" s="775"/>
      <c r="D175" s="774"/>
      <c r="E175" s="213"/>
      <c r="F175" s="217"/>
      <c r="G175" s="6"/>
      <c r="H175" s="213"/>
    </row>
    <row r="176" spans="2:8" ht="12.75" customHeight="1">
      <c r="B176" s="774"/>
      <c r="C176" s="775"/>
      <c r="D176" s="774"/>
      <c r="E176" s="213"/>
      <c r="F176" s="217"/>
      <c r="G176" s="6"/>
      <c r="H176" s="213"/>
    </row>
    <row r="177" spans="2:8" ht="12.75" customHeight="1">
      <c r="B177" s="774"/>
      <c r="C177" s="775"/>
      <c r="D177" s="774"/>
      <c r="E177" s="213"/>
      <c r="F177" s="217"/>
      <c r="G177" s="6"/>
      <c r="H177" s="213"/>
    </row>
    <row r="178" spans="2:8" ht="12.75" customHeight="1">
      <c r="B178" s="774"/>
      <c r="C178" s="775"/>
      <c r="D178" s="774"/>
      <c r="E178" s="213"/>
      <c r="F178" s="217"/>
      <c r="G178" s="6"/>
      <c r="H178" s="213"/>
    </row>
    <row r="179" spans="2:8" ht="12.75" customHeight="1">
      <c r="B179" s="774"/>
      <c r="C179" s="775"/>
      <c r="D179" s="774"/>
      <c r="E179" s="213"/>
      <c r="F179" s="217"/>
      <c r="G179" s="6"/>
      <c r="H179" s="213"/>
    </row>
    <row r="180" spans="2:8" ht="12.75" customHeight="1">
      <c r="B180" s="774"/>
      <c r="C180" s="775"/>
      <c r="D180" s="774"/>
      <c r="E180" s="213"/>
      <c r="F180" s="217"/>
      <c r="G180" s="6"/>
      <c r="H180" s="213"/>
    </row>
    <row r="181" spans="2:8" ht="12.75" customHeight="1">
      <c r="B181" s="774"/>
      <c r="C181" s="775"/>
      <c r="D181" s="774"/>
      <c r="E181" s="213"/>
      <c r="F181" s="217"/>
      <c r="G181" s="6"/>
      <c r="H181" s="213"/>
    </row>
    <row r="182" spans="2:8" ht="12.75" customHeight="1">
      <c r="B182" s="774"/>
      <c r="C182" s="775"/>
      <c r="D182" s="774"/>
      <c r="E182" s="213"/>
      <c r="F182" s="217"/>
      <c r="G182" s="6"/>
      <c r="H182" s="213"/>
    </row>
    <row r="183" spans="2:8" ht="12.75" customHeight="1">
      <c r="B183" s="774"/>
      <c r="C183" s="775"/>
      <c r="D183" s="774"/>
      <c r="E183" s="213"/>
      <c r="F183" s="217"/>
      <c r="G183" s="6"/>
      <c r="H183" s="213"/>
    </row>
    <row r="184" spans="2:8" ht="12.75" customHeight="1">
      <c r="B184" s="774"/>
      <c r="C184" s="775"/>
      <c r="D184" s="774"/>
      <c r="E184" s="213"/>
      <c r="F184" s="217"/>
      <c r="G184" s="6"/>
      <c r="H184" s="213"/>
    </row>
    <row r="185" spans="2:8" ht="12.75" customHeight="1">
      <c r="B185" s="774"/>
      <c r="C185" s="775"/>
      <c r="D185" s="774"/>
      <c r="E185" s="213"/>
      <c r="F185" s="217"/>
      <c r="G185" s="6"/>
      <c r="H185" s="213"/>
    </row>
    <row r="186" spans="2:8" ht="12.75" customHeight="1">
      <c r="B186" s="774"/>
      <c r="C186" s="775"/>
      <c r="D186" s="774"/>
      <c r="E186" s="213"/>
      <c r="F186" s="217"/>
      <c r="G186" s="6"/>
      <c r="H186" s="213"/>
    </row>
    <row r="187" spans="2:8" ht="12.75" customHeight="1">
      <c r="B187" s="774"/>
      <c r="C187" s="775"/>
      <c r="D187" s="774"/>
      <c r="E187" s="213"/>
      <c r="F187" s="217"/>
      <c r="G187" s="6"/>
      <c r="H187" s="213"/>
    </row>
    <row r="188" spans="2:8" ht="12.75" customHeight="1">
      <c r="B188" s="774"/>
      <c r="C188" s="775"/>
      <c r="D188" s="774"/>
      <c r="E188" s="213"/>
      <c r="F188" s="217"/>
      <c r="G188" s="6"/>
      <c r="H188" s="213"/>
    </row>
    <row r="189" spans="2:8" ht="12.75" customHeight="1">
      <c r="B189" s="774"/>
      <c r="C189" s="775"/>
      <c r="D189" s="774"/>
      <c r="E189" s="213"/>
      <c r="F189" s="217"/>
      <c r="G189" s="6"/>
      <c r="H189" s="213"/>
    </row>
    <row r="190" spans="2:8" ht="12.75" customHeight="1">
      <c r="B190" s="774"/>
      <c r="C190" s="775"/>
      <c r="D190" s="774"/>
      <c r="E190" s="213"/>
      <c r="F190" s="217"/>
      <c r="G190" s="6"/>
      <c r="H190" s="213"/>
    </row>
    <row r="191" spans="2:8" ht="12.75" customHeight="1">
      <c r="B191" s="774"/>
      <c r="C191" s="775"/>
      <c r="D191" s="774"/>
      <c r="E191" s="213"/>
      <c r="F191" s="217"/>
      <c r="G191" s="6"/>
      <c r="H191" s="213"/>
    </row>
    <row r="192" spans="2:8" ht="12.75" customHeight="1">
      <c r="B192" s="774"/>
      <c r="C192" s="775"/>
      <c r="D192" s="774"/>
      <c r="E192" s="213"/>
      <c r="F192" s="217"/>
      <c r="G192" s="6"/>
      <c r="H192" s="213"/>
    </row>
    <row r="193" spans="2:8" ht="12.75" customHeight="1">
      <c r="B193" s="774"/>
      <c r="C193" s="775"/>
      <c r="D193" s="774"/>
      <c r="E193" s="213"/>
      <c r="F193" s="217"/>
      <c r="G193" s="6"/>
      <c r="H193" s="213"/>
    </row>
    <row r="194" spans="2:8" ht="12.75" customHeight="1">
      <c r="B194" s="774"/>
      <c r="C194" s="775"/>
      <c r="D194" s="774"/>
      <c r="E194" s="213"/>
      <c r="F194" s="217"/>
      <c r="G194" s="6"/>
      <c r="H194" s="213"/>
    </row>
    <row r="195" spans="2:8" ht="12.75" customHeight="1">
      <c r="B195" s="774"/>
      <c r="C195" s="775"/>
      <c r="D195" s="774"/>
      <c r="E195" s="213"/>
      <c r="F195" s="217"/>
      <c r="G195" s="6"/>
      <c r="H195" s="213"/>
    </row>
    <row r="196" spans="2:8" ht="12.75" customHeight="1">
      <c r="B196" s="774"/>
      <c r="C196" s="775"/>
      <c r="D196" s="774"/>
      <c r="E196" s="213"/>
      <c r="F196" s="217"/>
      <c r="G196" s="6"/>
      <c r="H196" s="213"/>
    </row>
    <row r="197" spans="2:8" ht="12.75" customHeight="1">
      <c r="B197" s="774"/>
      <c r="C197" s="775"/>
      <c r="D197" s="774"/>
      <c r="E197" s="213"/>
      <c r="F197" s="217"/>
      <c r="G197" s="6"/>
      <c r="H197" s="213"/>
    </row>
    <row r="198" spans="2:8" ht="12.75" customHeight="1">
      <c r="B198" s="774"/>
      <c r="C198" s="775"/>
      <c r="D198" s="774"/>
      <c r="E198" s="213"/>
      <c r="F198" s="217"/>
      <c r="G198" s="6"/>
      <c r="H198" s="213"/>
    </row>
    <row r="199" spans="2:8" ht="12.75" customHeight="1">
      <c r="B199" s="774"/>
      <c r="C199" s="775"/>
      <c r="D199" s="774"/>
      <c r="E199" s="213"/>
      <c r="F199" s="217"/>
      <c r="G199" s="6"/>
      <c r="H199" s="213"/>
    </row>
    <row r="200" spans="2:8" ht="12.75" customHeight="1">
      <c r="B200" s="774"/>
      <c r="C200" s="775"/>
      <c r="D200" s="774"/>
      <c r="E200" s="213"/>
      <c r="F200" s="217"/>
      <c r="G200" s="6"/>
      <c r="H200" s="213"/>
    </row>
    <row r="201" spans="2:8" ht="12.75" customHeight="1">
      <c r="B201" s="774"/>
      <c r="C201" s="775"/>
      <c r="D201" s="774"/>
      <c r="E201" s="213"/>
      <c r="F201" s="217"/>
      <c r="G201" s="6"/>
      <c r="H201" s="213"/>
    </row>
    <row r="202" spans="2:8" ht="12.75" customHeight="1">
      <c r="B202" s="774"/>
      <c r="C202" s="775"/>
      <c r="D202" s="774"/>
      <c r="E202" s="213"/>
      <c r="F202" s="217"/>
      <c r="G202" s="6"/>
      <c r="H202" s="213"/>
    </row>
    <row r="203" spans="2:8" ht="12.75" customHeight="1">
      <c r="B203" s="774"/>
      <c r="C203" s="775"/>
      <c r="D203" s="774"/>
      <c r="E203" s="213"/>
      <c r="F203" s="217"/>
      <c r="G203" s="6"/>
      <c r="H203" s="213"/>
    </row>
    <row r="204" spans="2:8" ht="12.75" customHeight="1">
      <c r="B204" s="774"/>
      <c r="C204" s="775"/>
      <c r="D204" s="774"/>
      <c r="E204" s="213"/>
      <c r="F204" s="217"/>
      <c r="G204" s="6"/>
      <c r="H204" s="213"/>
    </row>
    <row r="205" spans="2:8" ht="12.75" customHeight="1">
      <c r="B205" s="774"/>
      <c r="C205" s="775"/>
      <c r="D205" s="774"/>
      <c r="E205" s="213"/>
      <c r="F205" s="217"/>
      <c r="G205" s="6"/>
      <c r="H205" s="213"/>
    </row>
    <row r="206" spans="2:8" ht="12.75" customHeight="1">
      <c r="B206" s="774"/>
      <c r="C206" s="775"/>
      <c r="D206" s="774"/>
      <c r="E206" s="213"/>
      <c r="F206" s="217"/>
      <c r="G206" s="6"/>
      <c r="H206" s="213"/>
    </row>
    <row r="207" spans="2:8" ht="12.75" customHeight="1">
      <c r="B207" s="774"/>
      <c r="C207" s="775"/>
      <c r="D207" s="774"/>
      <c r="E207" s="213"/>
      <c r="F207" s="217"/>
      <c r="G207" s="6"/>
      <c r="H207" s="213"/>
    </row>
    <row r="208" spans="2:8" ht="12.75" customHeight="1">
      <c r="B208" s="774"/>
      <c r="C208" s="775"/>
      <c r="D208" s="774"/>
      <c r="E208" s="213"/>
      <c r="F208" s="217"/>
      <c r="G208" s="6"/>
      <c r="H208" s="213"/>
    </row>
    <row r="209" spans="2:8" ht="12.75" customHeight="1">
      <c r="B209" s="774"/>
      <c r="C209" s="775"/>
      <c r="D209" s="774"/>
      <c r="E209" s="213"/>
      <c r="F209" s="217"/>
      <c r="G209" s="6"/>
      <c r="H209" s="213"/>
    </row>
    <row r="210" spans="2:8" ht="12.75" customHeight="1">
      <c r="B210" s="774"/>
      <c r="C210" s="775"/>
      <c r="D210" s="774"/>
      <c r="E210" s="213"/>
      <c r="F210" s="217"/>
      <c r="G210" s="6"/>
      <c r="H210" s="213"/>
    </row>
    <row r="211" spans="2:8" ht="12.75" customHeight="1">
      <c r="B211" s="774"/>
      <c r="C211" s="775"/>
      <c r="D211" s="774"/>
      <c r="E211" s="213"/>
      <c r="F211" s="217"/>
      <c r="G211" s="6"/>
      <c r="H211" s="213"/>
    </row>
    <row r="212" spans="2:8" ht="12.75" customHeight="1">
      <c r="B212" s="774"/>
      <c r="C212" s="775"/>
      <c r="D212" s="774"/>
      <c r="E212" s="213"/>
      <c r="F212" s="217"/>
      <c r="G212" s="6"/>
      <c r="H212" s="213"/>
    </row>
    <row r="213" spans="2:8" ht="12.75" customHeight="1">
      <c r="B213" s="774"/>
      <c r="C213" s="775"/>
      <c r="D213" s="774"/>
      <c r="E213" s="213"/>
      <c r="F213" s="217"/>
      <c r="G213" s="6"/>
      <c r="H213" s="213"/>
    </row>
    <row r="214" spans="2:8" ht="12.75" customHeight="1">
      <c r="B214" s="774"/>
      <c r="C214" s="775"/>
      <c r="D214" s="774"/>
      <c r="E214" s="213"/>
      <c r="F214" s="217"/>
      <c r="G214" s="6"/>
      <c r="H214" s="213"/>
    </row>
    <row r="215" spans="2:8" ht="12.75" customHeight="1">
      <c r="B215" s="774"/>
      <c r="C215" s="775"/>
      <c r="D215" s="774"/>
      <c r="E215" s="213"/>
      <c r="F215" s="217"/>
      <c r="G215" s="6"/>
      <c r="H215" s="213"/>
    </row>
    <row r="216" spans="2:8" ht="12.75" customHeight="1">
      <c r="B216" s="774"/>
      <c r="C216" s="775"/>
      <c r="D216" s="774"/>
      <c r="E216" s="213"/>
      <c r="F216" s="217"/>
      <c r="G216" s="6"/>
      <c r="H216" s="213"/>
    </row>
    <row r="217" spans="2:8" ht="12.75" customHeight="1">
      <c r="B217" s="774"/>
      <c r="C217" s="775"/>
      <c r="D217" s="774"/>
      <c r="E217" s="213"/>
      <c r="F217" s="217"/>
      <c r="G217" s="6"/>
      <c r="H217" s="213"/>
    </row>
    <row r="218" spans="2:8" ht="12.75" customHeight="1">
      <c r="B218" s="774"/>
      <c r="C218" s="775"/>
      <c r="D218" s="774"/>
      <c r="E218" s="213"/>
      <c r="F218" s="217"/>
      <c r="G218" s="6"/>
      <c r="H218" s="213"/>
    </row>
    <row r="219" spans="2:8" ht="12.75" customHeight="1">
      <c r="B219" s="774"/>
      <c r="C219" s="775"/>
      <c r="D219" s="774"/>
      <c r="E219" s="213"/>
      <c r="F219" s="217"/>
      <c r="G219" s="6"/>
      <c r="H219" s="213"/>
    </row>
    <row r="220" spans="2:8" ht="12.75" customHeight="1">
      <c r="B220" s="774"/>
      <c r="C220" s="775"/>
      <c r="D220" s="774"/>
      <c r="E220" s="213"/>
      <c r="F220" s="217"/>
      <c r="G220" s="6"/>
      <c r="H220" s="213"/>
    </row>
    <row r="221" spans="2:8" ht="12.75" customHeight="1">
      <c r="B221" s="774"/>
      <c r="C221" s="775"/>
      <c r="D221" s="774"/>
      <c r="E221" s="213"/>
      <c r="F221" s="217"/>
      <c r="G221" s="6"/>
      <c r="H221" s="213"/>
    </row>
    <row r="222" spans="2:8" ht="12.75" customHeight="1">
      <c r="B222" s="774"/>
      <c r="C222" s="775"/>
      <c r="D222" s="774"/>
      <c r="E222" s="213"/>
      <c r="F222" s="217"/>
      <c r="G222" s="6"/>
      <c r="H222" s="213"/>
    </row>
    <row r="223" spans="2:8" ht="12.75" customHeight="1">
      <c r="B223" s="774"/>
      <c r="C223" s="775"/>
      <c r="D223" s="774"/>
      <c r="E223" s="213"/>
      <c r="F223" s="217"/>
      <c r="G223" s="6"/>
      <c r="H223" s="213"/>
    </row>
    <row r="224" spans="2:8" ht="12.75" customHeight="1">
      <c r="B224" s="774"/>
      <c r="C224" s="775"/>
      <c r="D224" s="774"/>
      <c r="E224" s="213"/>
      <c r="F224" s="217"/>
      <c r="G224" s="6"/>
      <c r="H224" s="213"/>
    </row>
    <row r="225" spans="2:8" ht="12.75" customHeight="1">
      <c r="B225" s="774"/>
      <c r="C225" s="775"/>
      <c r="D225" s="774"/>
      <c r="E225" s="213"/>
      <c r="F225" s="217"/>
      <c r="G225" s="6"/>
      <c r="H225" s="213"/>
    </row>
    <row r="226" spans="2:8" ht="12.75" customHeight="1">
      <c r="B226" s="774"/>
      <c r="C226" s="775"/>
      <c r="D226" s="774"/>
      <c r="E226" s="213"/>
      <c r="F226" s="217"/>
      <c r="G226" s="6"/>
      <c r="H226" s="213"/>
    </row>
    <row r="227" spans="2:8" ht="12.75" customHeight="1">
      <c r="B227" s="774"/>
      <c r="C227" s="775"/>
      <c r="D227" s="774"/>
      <c r="E227" s="213"/>
      <c r="F227" s="217"/>
      <c r="G227" s="6"/>
      <c r="H227" s="213"/>
    </row>
    <row r="228" spans="2:8" ht="12.75" customHeight="1">
      <c r="B228" s="774"/>
      <c r="C228" s="775"/>
      <c r="D228" s="774"/>
      <c r="E228" s="213"/>
      <c r="F228" s="217"/>
      <c r="G228" s="6"/>
      <c r="H228" s="213"/>
    </row>
    <row r="229" spans="2:8" ht="12.75" customHeight="1">
      <c r="B229" s="774"/>
      <c r="C229" s="775"/>
      <c r="D229" s="774"/>
      <c r="E229" s="213"/>
      <c r="F229" s="217"/>
      <c r="G229" s="6"/>
      <c r="H229" s="213"/>
    </row>
    <row r="230" spans="2:8" ht="12.75" customHeight="1">
      <c r="B230" s="774"/>
      <c r="C230" s="775"/>
      <c r="D230" s="774"/>
      <c r="E230" s="213"/>
      <c r="F230" s="217"/>
      <c r="G230" s="6"/>
      <c r="H230" s="213"/>
    </row>
    <row r="231" spans="2:8" ht="12.75" customHeight="1">
      <c r="B231" s="774"/>
      <c r="C231" s="775"/>
      <c r="D231" s="774"/>
      <c r="E231" s="213"/>
      <c r="F231" s="217"/>
      <c r="G231" s="6"/>
      <c r="H231" s="213"/>
    </row>
    <row r="232" spans="2:8" ht="12.75" customHeight="1">
      <c r="B232" s="774"/>
      <c r="C232" s="775"/>
      <c r="D232" s="774"/>
      <c r="E232" s="213"/>
      <c r="F232" s="217"/>
      <c r="G232" s="6"/>
      <c r="H232" s="213"/>
    </row>
    <row r="233" spans="2:8" ht="12.75" customHeight="1">
      <c r="B233" s="774"/>
      <c r="C233" s="775"/>
      <c r="D233" s="774"/>
      <c r="E233" s="213"/>
      <c r="F233" s="217"/>
      <c r="G233" s="6"/>
      <c r="H233" s="213"/>
    </row>
    <row r="234" spans="2:8" ht="12.75" customHeight="1">
      <c r="B234" s="774"/>
      <c r="C234" s="775"/>
      <c r="D234" s="774"/>
      <c r="E234" s="213"/>
      <c r="F234" s="217"/>
      <c r="G234" s="6"/>
      <c r="H234" s="213"/>
    </row>
    <row r="235" spans="2:8" ht="12.75" customHeight="1">
      <c r="B235" s="774"/>
      <c r="C235" s="775"/>
      <c r="D235" s="774"/>
      <c r="E235" s="213"/>
      <c r="F235" s="217"/>
      <c r="G235" s="6"/>
      <c r="H235" s="213"/>
    </row>
    <row r="236" spans="2:8" ht="12.75" customHeight="1">
      <c r="B236" s="774"/>
      <c r="C236" s="775"/>
      <c r="D236" s="774"/>
      <c r="E236" s="213"/>
      <c r="F236" s="217"/>
      <c r="G236" s="6"/>
      <c r="H236" s="213"/>
    </row>
    <row r="237" spans="2:8" ht="12.75" customHeight="1">
      <c r="B237" s="774"/>
      <c r="C237" s="775"/>
      <c r="D237" s="774"/>
      <c r="E237" s="213"/>
      <c r="F237" s="217"/>
      <c r="G237" s="6"/>
      <c r="H237" s="213"/>
    </row>
    <row r="238" spans="2:8" ht="12.75" customHeight="1">
      <c r="B238" s="774"/>
      <c r="C238" s="775"/>
      <c r="D238" s="774"/>
      <c r="E238" s="213"/>
      <c r="F238" s="217"/>
      <c r="G238" s="6"/>
      <c r="H238" s="213"/>
    </row>
    <row r="239" spans="2:8" ht="12.75" customHeight="1">
      <c r="B239" s="774"/>
      <c r="C239" s="775"/>
      <c r="D239" s="774"/>
      <c r="E239" s="213"/>
      <c r="F239" s="217"/>
      <c r="G239" s="6"/>
      <c r="H239" s="213"/>
    </row>
    <row r="240" spans="2:8" ht="12.75" customHeight="1">
      <c r="B240" s="774"/>
      <c r="C240" s="775"/>
      <c r="D240" s="774"/>
      <c r="E240" s="213"/>
      <c r="F240" s="217"/>
      <c r="G240" s="6"/>
      <c r="H240" s="213"/>
    </row>
    <row r="241" spans="2:8" ht="12.75" customHeight="1">
      <c r="B241" s="774"/>
      <c r="C241" s="775"/>
      <c r="D241" s="774"/>
      <c r="E241" s="213"/>
      <c r="F241" s="217"/>
      <c r="G241" s="6"/>
      <c r="H241" s="213"/>
    </row>
    <row r="242" spans="2:8" ht="12.75" customHeight="1">
      <c r="B242" s="774"/>
      <c r="C242" s="775"/>
      <c r="D242" s="774"/>
      <c r="E242" s="213"/>
      <c r="F242" s="217"/>
      <c r="G242" s="6"/>
      <c r="H242" s="213"/>
    </row>
    <row r="243" spans="2:8" ht="12.75" customHeight="1">
      <c r="B243" s="774"/>
      <c r="C243" s="775"/>
      <c r="D243" s="774"/>
      <c r="E243" s="213"/>
      <c r="F243" s="217"/>
      <c r="G243" s="6"/>
      <c r="H243" s="213"/>
    </row>
    <row r="244" spans="2:8" ht="12.75" customHeight="1">
      <c r="B244" s="774"/>
      <c r="C244" s="775"/>
      <c r="D244" s="774"/>
      <c r="E244" s="213"/>
      <c r="F244" s="217"/>
      <c r="G244" s="6"/>
      <c r="H244" s="213"/>
    </row>
    <row r="245" spans="2:8" ht="12.75" customHeight="1">
      <c r="B245" s="774"/>
      <c r="C245" s="775"/>
      <c r="D245" s="774"/>
      <c r="E245" s="213"/>
      <c r="F245" s="217"/>
      <c r="G245" s="6"/>
      <c r="H245" s="213"/>
    </row>
    <row r="246" spans="2:8" ht="12.75" customHeight="1">
      <c r="B246" s="774"/>
      <c r="C246" s="775"/>
      <c r="D246" s="774"/>
      <c r="E246" s="213"/>
      <c r="F246" s="217"/>
      <c r="G246" s="6"/>
      <c r="H246" s="213"/>
    </row>
    <row r="247" spans="2:8" ht="12.75" customHeight="1">
      <c r="B247" s="774"/>
      <c r="C247" s="775"/>
      <c r="D247" s="774"/>
      <c r="E247" s="213"/>
      <c r="F247" s="217"/>
      <c r="G247" s="6"/>
      <c r="H247" s="213"/>
    </row>
    <row r="248" spans="2:8" ht="12.75" customHeight="1">
      <c r="B248" s="774"/>
      <c r="C248" s="775"/>
      <c r="D248" s="774"/>
      <c r="E248" s="213"/>
      <c r="F248" s="217"/>
      <c r="G248" s="6"/>
      <c r="H248" s="213"/>
    </row>
    <row r="249" spans="2:8" ht="12.75" customHeight="1">
      <c r="B249" s="774"/>
      <c r="C249" s="775"/>
      <c r="D249" s="774"/>
      <c r="E249" s="213"/>
      <c r="F249" s="217"/>
      <c r="G249" s="6"/>
      <c r="H249" s="213"/>
    </row>
    <row r="250" spans="2:8" ht="12.75" customHeight="1">
      <c r="B250" s="774"/>
      <c r="C250" s="775"/>
      <c r="D250" s="774"/>
      <c r="E250" s="213"/>
      <c r="F250" s="217"/>
      <c r="G250" s="6"/>
      <c r="H250" s="213"/>
    </row>
    <row r="251" spans="2:8" ht="12.75" customHeight="1">
      <c r="B251" s="774"/>
      <c r="C251" s="775"/>
      <c r="D251" s="774"/>
      <c r="E251" s="213"/>
      <c r="F251" s="217"/>
      <c r="G251" s="6"/>
      <c r="H251" s="213"/>
    </row>
    <row r="252" spans="2:8" ht="12.75" customHeight="1">
      <c r="B252" s="774"/>
      <c r="C252" s="775"/>
      <c r="D252" s="774"/>
      <c r="E252" s="213"/>
      <c r="F252" s="217"/>
      <c r="G252" s="6"/>
      <c r="H252" s="213"/>
    </row>
    <row r="253" spans="2:8" ht="12.75" customHeight="1">
      <c r="B253" s="774"/>
      <c r="C253" s="775"/>
      <c r="D253" s="774"/>
      <c r="E253" s="213"/>
      <c r="F253" s="217"/>
      <c r="G253" s="6"/>
      <c r="H253" s="213"/>
    </row>
    <row r="254" spans="2:8" ht="12.75" customHeight="1">
      <c r="B254" s="774"/>
      <c r="C254" s="775"/>
      <c r="D254" s="774"/>
      <c r="E254" s="213"/>
      <c r="F254" s="217"/>
      <c r="G254" s="6"/>
      <c r="H254" s="213"/>
    </row>
    <row r="255" spans="2:8" ht="12.75" customHeight="1">
      <c r="B255" s="774"/>
      <c r="C255" s="775"/>
      <c r="D255" s="774"/>
      <c r="E255" s="213"/>
      <c r="F255" s="217"/>
      <c r="G255" s="6"/>
      <c r="H255" s="213"/>
    </row>
    <row r="256" spans="2:8" ht="12.75" customHeight="1">
      <c r="B256" s="774"/>
      <c r="C256" s="775"/>
      <c r="D256" s="774"/>
      <c r="E256" s="213"/>
      <c r="F256" s="217"/>
      <c r="G256" s="6"/>
      <c r="H256" s="213"/>
    </row>
    <row r="257" spans="2:8" ht="12.75" customHeight="1">
      <c r="B257" s="774"/>
      <c r="C257" s="775"/>
      <c r="D257" s="774"/>
      <c r="E257" s="213"/>
      <c r="F257" s="217"/>
      <c r="G257" s="6"/>
      <c r="H257" s="213"/>
    </row>
    <row r="258" spans="2:8" ht="12.75" customHeight="1">
      <c r="B258" s="774"/>
      <c r="C258" s="775"/>
      <c r="D258" s="774"/>
      <c r="E258" s="213"/>
      <c r="F258" s="217"/>
      <c r="G258" s="6"/>
      <c r="H258" s="213"/>
    </row>
    <row r="259" spans="2:8" ht="12.75" customHeight="1">
      <c r="B259" s="774"/>
      <c r="C259" s="775"/>
      <c r="D259" s="774"/>
      <c r="E259" s="213"/>
      <c r="F259" s="217"/>
      <c r="G259" s="6"/>
      <c r="H259" s="213"/>
    </row>
    <row r="260" spans="2:8" ht="12.75" customHeight="1">
      <c r="B260" s="774"/>
      <c r="C260" s="775"/>
      <c r="D260" s="774"/>
      <c r="E260" s="213"/>
      <c r="F260" s="217"/>
      <c r="G260" s="6"/>
      <c r="H260" s="213"/>
    </row>
    <row r="261" spans="2:8" ht="12.75" customHeight="1">
      <c r="B261" s="774"/>
      <c r="C261" s="775"/>
      <c r="D261" s="774"/>
      <c r="E261" s="213"/>
      <c r="F261" s="217"/>
      <c r="G261" s="6"/>
      <c r="H261" s="213"/>
    </row>
    <row r="262" spans="2:8" ht="12.75" customHeight="1">
      <c r="B262" s="774"/>
      <c r="C262" s="775"/>
      <c r="D262" s="774"/>
      <c r="E262" s="213"/>
      <c r="F262" s="217"/>
      <c r="G262" s="6"/>
      <c r="H262" s="213"/>
    </row>
    <row r="263" spans="2:8" ht="12.75" customHeight="1">
      <c r="B263" s="774"/>
      <c r="C263" s="775"/>
      <c r="D263" s="774"/>
      <c r="E263" s="213"/>
      <c r="F263" s="217"/>
      <c r="G263" s="6"/>
      <c r="H263" s="213"/>
    </row>
    <row r="264" spans="2:8" ht="12.75" customHeight="1">
      <c r="B264" s="774"/>
      <c r="C264" s="775"/>
      <c r="D264" s="774"/>
      <c r="E264" s="213"/>
      <c r="F264" s="217"/>
      <c r="G264" s="6"/>
      <c r="H264" s="213"/>
    </row>
    <row r="265" spans="2:8" ht="12.75" customHeight="1">
      <c r="B265" s="774"/>
      <c r="C265" s="775"/>
      <c r="D265" s="774"/>
      <c r="E265" s="213"/>
      <c r="F265" s="217"/>
      <c r="G265" s="6"/>
      <c r="H265" s="213"/>
    </row>
    <row r="266" spans="2:8" ht="12.75" customHeight="1">
      <c r="B266" s="774"/>
      <c r="C266" s="775"/>
      <c r="D266" s="774"/>
      <c r="E266" s="213"/>
      <c r="F266" s="217"/>
      <c r="G266" s="6"/>
      <c r="H266" s="213"/>
    </row>
    <row r="267" spans="2:8" ht="12.75" customHeight="1">
      <c r="B267" s="774"/>
      <c r="C267" s="775"/>
      <c r="D267" s="774"/>
      <c r="E267" s="213"/>
      <c r="F267" s="217"/>
      <c r="G267" s="6"/>
      <c r="H267" s="213"/>
    </row>
    <row r="268" spans="2:8" ht="12.75" customHeight="1">
      <c r="B268" s="774"/>
      <c r="C268" s="775"/>
      <c r="D268" s="774"/>
      <c r="E268" s="213"/>
      <c r="F268" s="217"/>
      <c r="G268" s="6"/>
      <c r="H268" s="213"/>
    </row>
    <row r="269" spans="2:8" ht="12.75" customHeight="1">
      <c r="B269" s="774"/>
      <c r="C269" s="775"/>
      <c r="D269" s="774"/>
      <c r="E269" s="213"/>
      <c r="F269" s="217"/>
      <c r="G269" s="6"/>
      <c r="H269" s="213"/>
    </row>
    <row r="270" spans="2:8" ht="12.75" customHeight="1">
      <c r="B270" s="774"/>
      <c r="C270" s="775"/>
      <c r="D270" s="774"/>
      <c r="E270" s="213"/>
      <c r="F270" s="217"/>
      <c r="G270" s="6"/>
      <c r="H270" s="213"/>
    </row>
    <row r="271" spans="2:8" ht="12.75" customHeight="1">
      <c r="B271" s="774"/>
      <c r="C271" s="775"/>
      <c r="D271" s="774"/>
      <c r="E271" s="213"/>
      <c r="F271" s="217"/>
      <c r="G271" s="6"/>
      <c r="H271" s="213"/>
    </row>
    <row r="272" spans="2:8" ht="12.75" customHeight="1">
      <c r="B272" s="774"/>
      <c r="C272" s="775"/>
      <c r="D272" s="774"/>
      <c r="E272" s="213"/>
      <c r="F272" s="217"/>
      <c r="G272" s="6"/>
      <c r="H272" s="213"/>
    </row>
    <row r="273" spans="2:8" ht="12.75" customHeight="1">
      <c r="B273" s="774"/>
      <c r="C273" s="775"/>
      <c r="D273" s="774"/>
      <c r="E273" s="213"/>
      <c r="F273" s="217"/>
      <c r="G273" s="6"/>
      <c r="H273" s="213"/>
    </row>
    <row r="274" spans="2:8" ht="12.75" customHeight="1">
      <c r="B274" s="774"/>
      <c r="C274" s="775"/>
      <c r="D274" s="774"/>
      <c r="E274" s="213"/>
      <c r="F274" s="217"/>
      <c r="G274" s="6"/>
      <c r="H274" s="213"/>
    </row>
    <row r="275" spans="2:8" ht="12.75" customHeight="1">
      <c r="B275" s="774"/>
      <c r="C275" s="775"/>
      <c r="D275" s="774"/>
      <c r="E275" s="213"/>
      <c r="F275" s="217"/>
      <c r="G275" s="6"/>
      <c r="H275" s="213"/>
    </row>
    <row r="276" spans="2:8" ht="12.75" customHeight="1">
      <c r="B276" s="774"/>
      <c r="C276" s="775"/>
      <c r="D276" s="774"/>
      <c r="E276" s="213"/>
      <c r="F276" s="217"/>
      <c r="G276" s="6"/>
      <c r="H276" s="213"/>
    </row>
    <row r="277" spans="2:8" ht="12.75" customHeight="1">
      <c r="B277" s="774"/>
      <c r="C277" s="775"/>
      <c r="D277" s="774"/>
      <c r="E277" s="213"/>
      <c r="F277" s="217"/>
      <c r="G277" s="6"/>
      <c r="H277" s="213"/>
    </row>
    <row r="278" spans="2:8" ht="12.75" customHeight="1">
      <c r="B278" s="774"/>
      <c r="C278" s="775"/>
      <c r="D278" s="774"/>
      <c r="E278" s="213"/>
      <c r="F278" s="217"/>
      <c r="G278" s="6"/>
      <c r="H278" s="213"/>
    </row>
    <row r="279" spans="2:8" ht="12.75" customHeight="1">
      <c r="B279" s="774"/>
      <c r="C279" s="775"/>
      <c r="D279" s="774"/>
      <c r="E279" s="213"/>
      <c r="F279" s="217"/>
      <c r="G279" s="6"/>
      <c r="H279" s="213"/>
    </row>
    <row r="280" spans="2:8" ht="12.75" customHeight="1">
      <c r="B280" s="774"/>
      <c r="C280" s="775"/>
      <c r="D280" s="774"/>
      <c r="E280" s="213"/>
      <c r="F280" s="217"/>
      <c r="G280" s="6"/>
      <c r="H280" s="213"/>
    </row>
    <row r="281" spans="2:8" ht="12.75" customHeight="1">
      <c r="B281" s="774"/>
      <c r="C281" s="775"/>
      <c r="D281" s="774"/>
      <c r="E281" s="213"/>
      <c r="F281" s="217"/>
      <c r="G281" s="6"/>
      <c r="H281" s="213"/>
    </row>
    <row r="282" spans="2:8" ht="12.75" customHeight="1">
      <c r="B282" s="774"/>
      <c r="C282" s="775"/>
      <c r="D282" s="774"/>
      <c r="E282" s="213"/>
      <c r="F282" s="217"/>
      <c r="G282" s="6"/>
      <c r="H282" s="213"/>
    </row>
    <row r="283" spans="2:8" ht="12.75" customHeight="1">
      <c r="B283" s="774"/>
      <c r="C283" s="775"/>
      <c r="D283" s="774"/>
      <c r="E283" s="213"/>
      <c r="F283" s="217"/>
      <c r="G283" s="6"/>
      <c r="H283" s="213"/>
    </row>
    <row r="284" spans="2:8" ht="12.75" customHeight="1">
      <c r="B284" s="774"/>
      <c r="C284" s="775"/>
      <c r="D284" s="774"/>
      <c r="E284" s="213"/>
      <c r="F284" s="217"/>
      <c r="G284" s="6"/>
      <c r="H284" s="213"/>
    </row>
    <row r="285" spans="2:8" ht="12.75" customHeight="1">
      <c r="B285" s="774"/>
      <c r="C285" s="775"/>
      <c r="D285" s="774"/>
      <c r="E285" s="213"/>
      <c r="F285" s="217"/>
      <c r="G285" s="6"/>
      <c r="H285" s="213"/>
    </row>
    <row r="286" spans="2:8" ht="12.75" customHeight="1">
      <c r="B286" s="774"/>
      <c r="C286" s="775"/>
      <c r="D286" s="774"/>
      <c r="E286" s="213"/>
      <c r="F286" s="217"/>
      <c r="G286" s="6"/>
      <c r="H286" s="213"/>
    </row>
    <row r="287" spans="2:8" ht="12.75" customHeight="1">
      <c r="B287" s="774"/>
      <c r="C287" s="775"/>
      <c r="D287" s="774"/>
      <c r="E287" s="213"/>
      <c r="F287" s="217"/>
      <c r="G287" s="6"/>
      <c r="H287" s="213"/>
    </row>
    <row r="288" spans="2:8" ht="12.75" customHeight="1">
      <c r="B288" s="774"/>
      <c r="C288" s="775"/>
      <c r="D288" s="774"/>
      <c r="E288" s="213"/>
      <c r="F288" s="217"/>
      <c r="G288" s="6"/>
      <c r="H288" s="213"/>
    </row>
    <row r="289" spans="2:8" ht="12.75" customHeight="1">
      <c r="B289" s="774"/>
      <c r="C289" s="775"/>
      <c r="D289" s="774"/>
      <c r="E289" s="213"/>
      <c r="F289" s="217"/>
      <c r="G289" s="6"/>
      <c r="H289" s="213"/>
    </row>
    <row r="290" spans="2:8" ht="12.75" customHeight="1">
      <c r="B290" s="774"/>
      <c r="C290" s="775"/>
      <c r="D290" s="774"/>
      <c r="E290" s="213"/>
      <c r="F290" s="217"/>
      <c r="G290" s="6"/>
      <c r="H290" s="213"/>
    </row>
    <row r="291" spans="2:8" ht="12.75" customHeight="1">
      <c r="B291" s="774"/>
      <c r="C291" s="775"/>
      <c r="D291" s="774"/>
      <c r="E291" s="213"/>
      <c r="F291" s="217"/>
      <c r="G291" s="6"/>
      <c r="H291" s="213"/>
    </row>
    <row r="292" spans="2:8" ht="12.75" customHeight="1">
      <c r="B292" s="774"/>
      <c r="C292" s="775"/>
      <c r="D292" s="774"/>
      <c r="E292" s="213"/>
      <c r="F292" s="217"/>
      <c r="G292" s="6"/>
      <c r="H292" s="213"/>
    </row>
    <row r="293" spans="2:8" ht="12.75" customHeight="1">
      <c r="B293" s="774"/>
      <c r="C293" s="775"/>
      <c r="D293" s="774"/>
      <c r="E293" s="213"/>
      <c r="F293" s="217"/>
      <c r="G293" s="6"/>
      <c r="H293" s="213"/>
    </row>
    <row r="294" spans="2:8" ht="12.75" customHeight="1">
      <c r="B294" s="774"/>
      <c r="C294" s="775"/>
      <c r="D294" s="774"/>
      <c r="E294" s="213"/>
      <c r="F294" s="217"/>
      <c r="G294" s="6"/>
      <c r="H294" s="213"/>
    </row>
    <row r="295" spans="2:8" ht="12.75" customHeight="1">
      <c r="B295" s="774"/>
      <c r="C295" s="775"/>
      <c r="D295" s="774"/>
      <c r="E295" s="213"/>
      <c r="F295" s="217"/>
      <c r="G295" s="6"/>
      <c r="H295" s="213"/>
    </row>
    <row r="296" spans="2:8" ht="12.75" customHeight="1">
      <c r="B296" s="774"/>
      <c r="C296" s="775"/>
      <c r="D296" s="774"/>
      <c r="E296" s="213"/>
      <c r="F296" s="217"/>
      <c r="G296" s="6"/>
      <c r="H296" s="213"/>
    </row>
    <row r="297" spans="2:8" ht="12.75" customHeight="1">
      <c r="B297" s="774"/>
      <c r="C297" s="775"/>
      <c r="D297" s="774"/>
      <c r="E297" s="213"/>
      <c r="F297" s="217"/>
      <c r="G297" s="6"/>
      <c r="H297" s="213"/>
    </row>
    <row r="298" spans="2:8" ht="12.75" customHeight="1">
      <c r="B298" s="774"/>
      <c r="C298" s="775"/>
      <c r="D298" s="774"/>
      <c r="E298" s="213"/>
      <c r="F298" s="217"/>
      <c r="G298" s="6"/>
      <c r="H298" s="213"/>
    </row>
    <row r="299" spans="2:8" ht="12.75" customHeight="1">
      <c r="B299" s="774"/>
      <c r="C299" s="775"/>
      <c r="D299" s="774"/>
      <c r="E299" s="213"/>
      <c r="F299" s="217"/>
      <c r="G299" s="6"/>
      <c r="H299" s="213"/>
    </row>
    <row r="300" spans="2:8">
      <c r="B300" s="774"/>
      <c r="C300" s="775"/>
      <c r="D300" s="774"/>
      <c r="E300" s="213"/>
      <c r="F300" s="217"/>
      <c r="G300" s="6"/>
      <c r="H300" s="213"/>
    </row>
  </sheetData>
  <sheetProtection insertHyperlinks="0"/>
  <phoneticPr fontId="46"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3"/>
  <dimension ref="A1:M60"/>
  <sheetViews>
    <sheetView topLeftCell="B1" zoomScaleNormal="100" workbookViewId="0">
      <selection activeCell="B1" sqref="B1"/>
    </sheetView>
  </sheetViews>
  <sheetFormatPr defaultColWidth="9.42578125" defaultRowHeight="12.75"/>
  <cols>
    <col min="1" max="1" width="2.42578125" style="5" hidden="1" customWidth="1"/>
    <col min="2" max="2" width="49.42578125" style="5" customWidth="1"/>
    <col min="3" max="3" width="20.7109375" style="5" customWidth="1"/>
    <col min="4" max="4" width="20.7109375" style="7" customWidth="1"/>
    <col min="5" max="6" width="20.7109375" style="220" customWidth="1"/>
    <col min="7" max="7" width="20.7109375" style="7" customWidth="1"/>
    <col min="8" max="9" width="20.7109375" style="220" customWidth="1"/>
    <col min="10" max="13" width="20.7109375" style="5" customWidth="1"/>
    <col min="14" max="16384" width="9.42578125" style="5"/>
  </cols>
  <sheetData>
    <row r="1" spans="2:13" ht="17.25" customHeight="1">
      <c r="B1" s="227" t="s">
        <v>1735</v>
      </c>
      <c r="C1" s="227"/>
      <c r="D1" s="776"/>
      <c r="E1" s="777"/>
      <c r="F1" s="777"/>
      <c r="G1" s="776"/>
      <c r="H1" s="777"/>
      <c r="I1" s="777"/>
      <c r="J1" s="777"/>
      <c r="K1" s="777"/>
      <c r="L1" s="777"/>
      <c r="M1" s="777"/>
    </row>
    <row r="2" spans="2:13" ht="16.5" customHeight="1">
      <c r="B2" s="435" t="s">
        <v>174</v>
      </c>
      <c r="C2" s="1199"/>
      <c r="D2" s="1200"/>
      <c r="E2" s="5"/>
      <c r="F2" s="5"/>
      <c r="G2" s="5"/>
      <c r="H2" s="5"/>
      <c r="I2" s="5"/>
    </row>
    <row r="3" spans="2:13" ht="16.5" customHeight="1">
      <c r="B3" s="435" t="s">
        <v>175</v>
      </c>
      <c r="C3" s="1199"/>
      <c r="D3" s="1200"/>
      <c r="E3" s="5"/>
      <c r="F3" s="5"/>
      <c r="G3" s="5"/>
      <c r="H3" s="5"/>
      <c r="I3" s="5"/>
    </row>
    <row r="4" spans="2:13" ht="16.5" customHeight="1">
      <c r="B4" s="435" t="s">
        <v>176</v>
      </c>
      <c r="C4" s="1201"/>
      <c r="D4" s="1202"/>
      <c r="E4" s="5"/>
      <c r="F4" s="5"/>
      <c r="G4" s="5"/>
      <c r="H4" s="5"/>
      <c r="I4" s="5"/>
    </row>
    <row r="5" spans="2:13" ht="12.75" hidden="1" customHeight="1">
      <c r="D5" s="5"/>
      <c r="E5" s="5"/>
      <c r="F5" s="5"/>
      <c r="G5" s="5"/>
      <c r="H5" s="5"/>
      <c r="I5" s="5"/>
    </row>
    <row r="6" spans="2:13" ht="12.75" customHeight="1">
      <c r="B6" s="5" t="s">
        <v>177</v>
      </c>
      <c r="C6" s="3"/>
      <c r="D6" s="3"/>
      <c r="E6" s="3"/>
      <c r="F6" s="3"/>
      <c r="G6" s="778"/>
      <c r="H6" s="3"/>
      <c r="I6" s="3"/>
      <c r="J6" s="3"/>
      <c r="K6" s="3"/>
      <c r="L6" s="3"/>
      <c r="M6" s="3"/>
    </row>
    <row r="7" spans="2:13" s="3" customFormat="1" ht="12.75" customHeight="1">
      <c r="B7" s="362" t="s">
        <v>1736</v>
      </c>
      <c r="C7" s="779"/>
      <c r="D7" s="779"/>
      <c r="E7" s="779"/>
      <c r="F7" s="779"/>
      <c r="G7" s="779"/>
      <c r="H7" s="779"/>
      <c r="I7" s="779"/>
      <c r="J7" s="779"/>
      <c r="K7" s="779"/>
      <c r="L7" s="779"/>
      <c r="M7" s="779"/>
    </row>
    <row r="8" spans="2:13" s="3" customFormat="1" ht="12.75" customHeight="1">
      <c r="B8" s="780" t="s">
        <v>181</v>
      </c>
      <c r="C8" s="781" t="s">
        <v>182</v>
      </c>
      <c r="D8" s="363" t="s">
        <v>183</v>
      </c>
      <c r="E8" s="363" t="s">
        <v>184</v>
      </c>
      <c r="F8" s="363" t="s">
        <v>185</v>
      </c>
      <c r="G8" s="363" t="s">
        <v>186</v>
      </c>
      <c r="H8" s="363" t="s">
        <v>187</v>
      </c>
      <c r="I8" s="363" t="s">
        <v>188</v>
      </c>
      <c r="J8" s="363" t="s">
        <v>189</v>
      </c>
      <c r="K8" s="363" t="s">
        <v>190</v>
      </c>
      <c r="L8" s="363" t="s">
        <v>191</v>
      </c>
      <c r="M8" s="363" t="s">
        <v>192</v>
      </c>
    </row>
    <row r="9" spans="2:13" s="3" customFormat="1" ht="21" customHeight="1">
      <c r="B9" s="1188"/>
      <c r="C9" s="908"/>
      <c r="D9" s="908" t="s">
        <v>1737</v>
      </c>
      <c r="E9" s="892" t="s">
        <v>766</v>
      </c>
      <c r="F9" s="892"/>
      <c r="G9" s="892"/>
      <c r="H9" s="892"/>
      <c r="I9" s="892"/>
      <c r="J9" s="892"/>
      <c r="K9" s="892"/>
      <c r="L9" s="892"/>
      <c r="M9" s="363"/>
    </row>
    <row r="10" spans="2:13" s="3" customFormat="1" ht="12.75" customHeight="1">
      <c r="B10" s="1189"/>
      <c r="C10" s="909"/>
      <c r="D10" s="909"/>
      <c r="E10" s="892" t="s">
        <v>1738</v>
      </c>
      <c r="F10" s="892"/>
      <c r="G10" s="892"/>
      <c r="H10" s="892"/>
      <c r="I10" s="892"/>
      <c r="J10" s="892"/>
      <c r="K10" s="892"/>
      <c r="L10" s="892"/>
      <c r="M10" s="908" t="s">
        <v>384</v>
      </c>
    </row>
    <row r="11" spans="2:13" s="3" customFormat="1" ht="12.75" customHeight="1">
      <c r="B11" s="1190"/>
      <c r="C11" s="910"/>
      <c r="D11" s="910"/>
      <c r="E11" s="430" t="s">
        <v>72</v>
      </c>
      <c r="F11" s="430" t="s">
        <v>73</v>
      </c>
      <c r="G11" s="430" t="s">
        <v>74</v>
      </c>
      <c r="H11" s="430" t="s">
        <v>75</v>
      </c>
      <c r="I11" s="430" t="s">
        <v>76</v>
      </c>
      <c r="J11" s="430" t="s">
        <v>77</v>
      </c>
      <c r="K11" s="430" t="s">
        <v>78</v>
      </c>
      <c r="L11" s="430" t="s">
        <v>79</v>
      </c>
      <c r="M11" s="910"/>
    </row>
    <row r="12" spans="2:13" s="3" customFormat="1" ht="12.75" customHeight="1">
      <c r="B12" s="376" t="s">
        <v>1739</v>
      </c>
      <c r="C12" s="218"/>
      <c r="D12" s="219">
        <f>SUM(E12:L12)</f>
        <v>0</v>
      </c>
      <c r="E12" s="782"/>
      <c r="F12" s="782"/>
      <c r="G12" s="782"/>
      <c r="H12" s="782"/>
      <c r="I12" s="782"/>
      <c r="J12" s="782"/>
      <c r="K12" s="782"/>
      <c r="L12" s="782"/>
      <c r="M12" s="783"/>
    </row>
    <row r="13" spans="2:13" s="3" customFormat="1" ht="12.75" customHeight="1">
      <c r="B13" s="376" t="s">
        <v>1740</v>
      </c>
      <c r="C13" s="218"/>
      <c r="D13" s="219">
        <f>SUM(E13:L13)</f>
        <v>0</v>
      </c>
      <c r="E13" s="782"/>
      <c r="F13" s="782"/>
      <c r="G13" s="782"/>
      <c r="H13" s="782"/>
      <c r="I13" s="782"/>
      <c r="J13" s="782"/>
      <c r="K13" s="782"/>
      <c r="L13" s="782"/>
      <c r="M13" s="783"/>
    </row>
    <row r="14" spans="2:13" s="3" customFormat="1" ht="25.5" customHeight="1">
      <c r="B14" s="784" t="s">
        <v>1741</v>
      </c>
      <c r="C14" s="218"/>
      <c r="D14" s="782"/>
      <c r="E14" s="218"/>
      <c r="F14" s="218"/>
      <c r="G14" s="218"/>
      <c r="H14" s="218"/>
      <c r="I14" s="218"/>
      <c r="J14" s="218"/>
      <c r="K14" s="218"/>
      <c r="L14" s="218"/>
      <c r="M14" s="783"/>
    </row>
    <row r="15" spans="2:13" s="3" customFormat="1" ht="25.5" customHeight="1">
      <c r="B15" s="784" t="s">
        <v>1742</v>
      </c>
      <c r="C15" s="218"/>
      <c r="D15" s="782"/>
      <c r="E15" s="218"/>
      <c r="F15" s="218"/>
      <c r="G15" s="218"/>
      <c r="H15" s="218"/>
      <c r="I15" s="218"/>
      <c r="J15" s="218"/>
      <c r="K15" s="218"/>
      <c r="L15" s="218"/>
      <c r="M15" s="783"/>
    </row>
    <row r="16" spans="2:13" s="3" customFormat="1" ht="12.75" customHeight="1">
      <c r="B16" s="376" t="s">
        <v>1743</v>
      </c>
      <c r="C16" s="218"/>
      <c r="D16" s="219">
        <f>SUM(D17:D18)</f>
        <v>0</v>
      </c>
      <c r="E16" s="219">
        <f>SUM(E17:E18)</f>
        <v>0</v>
      </c>
      <c r="F16" s="219">
        <f t="shared" ref="F16:L16" si="0">SUM(F17:F18)</f>
        <v>0</v>
      </c>
      <c r="G16" s="219">
        <f t="shared" si="0"/>
        <v>0</v>
      </c>
      <c r="H16" s="219">
        <f t="shared" si="0"/>
        <v>0</v>
      </c>
      <c r="I16" s="219">
        <f t="shared" si="0"/>
        <v>0</v>
      </c>
      <c r="J16" s="219">
        <f t="shared" si="0"/>
        <v>0</v>
      </c>
      <c r="K16" s="219">
        <f t="shared" si="0"/>
        <v>0</v>
      </c>
      <c r="L16" s="219">
        <f t="shared" si="0"/>
        <v>0</v>
      </c>
      <c r="M16" s="783"/>
    </row>
    <row r="17" spans="2:13" s="3" customFormat="1" ht="12.75" customHeight="1">
      <c r="B17" s="784" t="s">
        <v>1744</v>
      </c>
      <c r="C17" s="218"/>
      <c r="D17" s="219">
        <f>SUM(E17:L17)</f>
        <v>0</v>
      </c>
      <c r="E17" s="782"/>
      <c r="F17" s="782"/>
      <c r="G17" s="782"/>
      <c r="H17" s="782"/>
      <c r="I17" s="782"/>
      <c r="J17" s="782"/>
      <c r="K17" s="782"/>
      <c r="L17" s="782"/>
      <c r="M17" s="783"/>
    </row>
    <row r="18" spans="2:13" s="3" customFormat="1" ht="25.5" customHeight="1">
      <c r="B18" s="784" t="s">
        <v>1745</v>
      </c>
      <c r="C18" s="218"/>
      <c r="D18" s="219">
        <f>SUM(E18:L18)</f>
        <v>0</v>
      </c>
      <c r="E18" s="782"/>
      <c r="F18" s="782"/>
      <c r="G18" s="782"/>
      <c r="H18" s="782"/>
      <c r="I18" s="782"/>
      <c r="J18" s="782"/>
      <c r="K18" s="782"/>
      <c r="L18" s="782"/>
      <c r="M18" s="783"/>
    </row>
    <row r="19" spans="2:13" s="3" customFormat="1" ht="25.5" customHeight="1">
      <c r="B19" s="376" t="s">
        <v>1746</v>
      </c>
      <c r="C19" s="218"/>
      <c r="D19" s="219">
        <f>SUM(D20:D21)</f>
        <v>0</v>
      </c>
      <c r="E19" s="218"/>
      <c r="F19" s="218"/>
      <c r="G19" s="218"/>
      <c r="H19" s="218"/>
      <c r="I19" s="218"/>
      <c r="J19" s="218"/>
      <c r="K19" s="218"/>
      <c r="L19" s="218"/>
      <c r="M19" s="783"/>
    </row>
    <row r="20" spans="2:13" s="3" customFormat="1" ht="12.75" customHeight="1">
      <c r="B20" s="784" t="s">
        <v>1744</v>
      </c>
      <c r="C20" s="218"/>
      <c r="D20" s="782"/>
      <c r="E20" s="218"/>
      <c r="F20" s="218"/>
      <c r="G20" s="218"/>
      <c r="H20" s="218"/>
      <c r="I20" s="218"/>
      <c r="J20" s="218"/>
      <c r="K20" s="218"/>
      <c r="L20" s="218"/>
      <c r="M20" s="783"/>
    </row>
    <row r="21" spans="2:13" ht="25.5" customHeight="1">
      <c r="B21" s="784" t="s">
        <v>1745</v>
      </c>
      <c r="C21" s="218"/>
      <c r="D21" s="782"/>
      <c r="E21" s="218"/>
      <c r="F21" s="218"/>
      <c r="G21" s="218"/>
      <c r="H21" s="218"/>
      <c r="I21" s="218"/>
      <c r="J21" s="218"/>
      <c r="K21" s="218"/>
      <c r="L21" s="218"/>
      <c r="M21" s="783"/>
    </row>
    <row r="22" spans="2:13" ht="25.5" customHeight="1">
      <c r="B22" s="376" t="s">
        <v>1747</v>
      </c>
      <c r="C22" s="218"/>
      <c r="D22" s="219">
        <f>SUM(D23:D24)</f>
        <v>0</v>
      </c>
      <c r="E22" s="218"/>
      <c r="F22" s="218"/>
      <c r="G22" s="218"/>
      <c r="H22" s="218"/>
      <c r="I22" s="218"/>
      <c r="J22" s="218"/>
      <c r="K22" s="218"/>
      <c r="L22" s="218"/>
      <c r="M22" s="783"/>
    </row>
    <row r="23" spans="2:13" ht="12.75" customHeight="1">
      <c r="B23" s="784" t="s">
        <v>1744</v>
      </c>
      <c r="C23" s="218"/>
      <c r="D23" s="782"/>
      <c r="E23" s="218"/>
      <c r="F23" s="218"/>
      <c r="G23" s="218"/>
      <c r="H23" s="218"/>
      <c r="I23" s="218"/>
      <c r="J23" s="218"/>
      <c r="K23" s="218"/>
      <c r="L23" s="218"/>
      <c r="M23" s="783"/>
    </row>
    <row r="24" spans="2:13" ht="25.5" customHeight="1">
      <c r="B24" s="784" t="s">
        <v>1745</v>
      </c>
      <c r="C24" s="218"/>
      <c r="D24" s="782"/>
      <c r="E24" s="218"/>
      <c r="F24" s="218"/>
      <c r="G24" s="218"/>
      <c r="H24" s="218"/>
      <c r="I24" s="218"/>
      <c r="J24" s="218"/>
      <c r="K24" s="218"/>
      <c r="L24" s="218"/>
      <c r="M24" s="783"/>
    </row>
    <row r="25" spans="2:13" ht="25.5" customHeight="1">
      <c r="B25" s="376" t="s">
        <v>1748</v>
      </c>
      <c r="C25" s="785"/>
      <c r="D25" s="219">
        <f>SUM(D26:D30)</f>
        <v>0</v>
      </c>
      <c r="E25" s="218"/>
      <c r="F25" s="218"/>
      <c r="G25" s="218"/>
      <c r="H25" s="218"/>
      <c r="I25" s="218"/>
      <c r="J25" s="218"/>
      <c r="K25" s="218"/>
      <c r="L25" s="218"/>
      <c r="M25" s="783"/>
    </row>
    <row r="26" spans="2:13" ht="12.75" customHeight="1">
      <c r="B26" s="784" t="s">
        <v>1749</v>
      </c>
      <c r="C26" s="785"/>
      <c r="D26" s="782"/>
      <c r="E26" s="218"/>
      <c r="F26" s="218"/>
      <c r="G26" s="218"/>
      <c r="H26" s="218"/>
      <c r="I26" s="218"/>
      <c r="J26" s="218"/>
      <c r="K26" s="218"/>
      <c r="L26" s="218"/>
      <c r="M26" s="783"/>
    </row>
    <row r="27" spans="2:13" ht="12.75" customHeight="1">
      <c r="B27" s="784" t="s">
        <v>1750</v>
      </c>
      <c r="C27" s="785"/>
      <c r="D27" s="782"/>
      <c r="E27" s="218"/>
      <c r="F27" s="218"/>
      <c r="G27" s="218"/>
      <c r="H27" s="218"/>
      <c r="I27" s="218"/>
      <c r="J27" s="218"/>
      <c r="K27" s="218"/>
      <c r="L27" s="218"/>
      <c r="M27" s="783"/>
    </row>
    <row r="28" spans="2:13" ht="12.75" customHeight="1">
      <c r="B28" s="784" t="s">
        <v>1751</v>
      </c>
      <c r="C28" s="785"/>
      <c r="D28" s="782"/>
      <c r="E28" s="218"/>
      <c r="F28" s="218"/>
      <c r="G28" s="218"/>
      <c r="H28" s="218"/>
      <c r="I28" s="218"/>
      <c r="J28" s="218"/>
      <c r="K28" s="218"/>
      <c r="L28" s="218"/>
      <c r="M28" s="783"/>
    </row>
    <row r="29" spans="2:13" ht="12.75" customHeight="1">
      <c r="B29" s="784" t="s">
        <v>1752</v>
      </c>
      <c r="C29" s="785"/>
      <c r="D29" s="782"/>
      <c r="E29" s="218"/>
      <c r="F29" s="218"/>
      <c r="G29" s="218"/>
      <c r="H29" s="218"/>
      <c r="I29" s="218"/>
      <c r="J29" s="218"/>
      <c r="K29" s="218"/>
      <c r="L29" s="218"/>
      <c r="M29" s="783"/>
    </row>
    <row r="30" spans="2:13" ht="12.75" customHeight="1">
      <c r="B30" s="784" t="s">
        <v>1753</v>
      </c>
      <c r="C30" s="785"/>
      <c r="D30" s="782"/>
      <c r="E30" s="218"/>
      <c r="F30" s="218"/>
      <c r="G30" s="218"/>
      <c r="H30" s="218"/>
      <c r="I30" s="218"/>
      <c r="J30" s="218"/>
      <c r="K30" s="218"/>
      <c r="L30" s="218"/>
      <c r="M30" s="783"/>
    </row>
    <row r="31" spans="2:13" ht="12.75" customHeight="1">
      <c r="B31" s="294"/>
      <c r="D31" s="5"/>
      <c r="E31" s="5"/>
      <c r="F31" s="5"/>
      <c r="G31" s="3"/>
      <c r="H31" s="3"/>
      <c r="I31" s="3"/>
      <c r="J31" s="3"/>
      <c r="K31" s="3"/>
      <c r="L31" s="3"/>
      <c r="M31" s="3"/>
    </row>
    <row r="32" spans="2:13" ht="12.75" customHeight="1">
      <c r="B32" s="362" t="s">
        <v>1754</v>
      </c>
      <c r="C32" s="779"/>
      <c r="D32" s="779"/>
      <c r="E32" s="779"/>
      <c r="F32" s="779"/>
      <c r="G32" s="779"/>
      <c r="H32" s="779"/>
      <c r="I32" s="779"/>
      <c r="J32" s="779"/>
      <c r="K32" s="779"/>
      <c r="L32" s="779"/>
      <c r="M32" s="779"/>
    </row>
    <row r="33" spans="2:13" ht="12.75" customHeight="1">
      <c r="B33" s="780" t="s">
        <v>193</v>
      </c>
      <c r="C33" s="781" t="s">
        <v>194</v>
      </c>
      <c r="D33" s="363" t="s">
        <v>195</v>
      </c>
      <c r="E33" s="363" t="s">
        <v>196</v>
      </c>
      <c r="F33" s="363" t="s">
        <v>197</v>
      </c>
      <c r="G33" s="363" t="s">
        <v>198</v>
      </c>
      <c r="H33" s="3"/>
      <c r="I33" s="3"/>
      <c r="J33" s="3"/>
      <c r="K33" s="3"/>
      <c r="L33" s="3"/>
      <c r="M33" s="3"/>
    </row>
    <row r="34" spans="2:13" ht="24" customHeight="1">
      <c r="B34" s="1197"/>
      <c r="C34" s="908" t="s">
        <v>766</v>
      </c>
      <c r="D34" s="1194" t="s">
        <v>1755</v>
      </c>
      <c r="E34" s="1195"/>
      <c r="F34" s="1196"/>
      <c r="G34" s="908" t="s">
        <v>384</v>
      </c>
      <c r="H34" s="3"/>
      <c r="I34" s="3"/>
      <c r="J34" s="3"/>
      <c r="K34" s="3"/>
      <c r="L34" s="3"/>
      <c r="M34" s="3"/>
    </row>
    <row r="35" spans="2:13" ht="38.25" customHeight="1">
      <c r="B35" s="1198"/>
      <c r="C35" s="910"/>
      <c r="D35" s="430" t="s">
        <v>1756</v>
      </c>
      <c r="E35" s="430" t="s">
        <v>1757</v>
      </c>
      <c r="F35" s="367" t="s">
        <v>1758</v>
      </c>
      <c r="G35" s="910"/>
      <c r="H35" s="3"/>
      <c r="I35" s="3"/>
      <c r="J35" s="3"/>
      <c r="K35" s="3"/>
      <c r="L35" s="3"/>
      <c r="M35" s="3"/>
    </row>
    <row r="36" spans="2:13" ht="12.75" customHeight="1">
      <c r="B36" s="376" t="s">
        <v>1759</v>
      </c>
      <c r="C36" s="219">
        <f>SUM(C37:C39)</f>
        <v>0</v>
      </c>
      <c r="D36" s="218"/>
      <c r="E36" s="218"/>
      <c r="F36" s="218"/>
      <c r="G36" s="783"/>
      <c r="H36" s="3"/>
      <c r="I36" s="3"/>
      <c r="J36" s="3"/>
      <c r="K36" s="3"/>
      <c r="L36" s="3"/>
      <c r="M36" s="3"/>
    </row>
    <row r="37" spans="2:13" ht="12.75" customHeight="1">
      <c r="B37" s="784" t="s">
        <v>1760</v>
      </c>
      <c r="C37" s="219">
        <f>SUM(D37:F37)</f>
        <v>0</v>
      </c>
      <c r="D37" s="782"/>
      <c r="E37" s="782"/>
      <c r="F37" s="782"/>
      <c r="G37" s="783"/>
      <c r="H37" s="3"/>
      <c r="I37" s="3"/>
      <c r="J37" s="3"/>
      <c r="K37" s="3"/>
      <c r="L37" s="3"/>
      <c r="M37" s="3"/>
    </row>
    <row r="38" spans="2:13" ht="12.75" customHeight="1">
      <c r="B38" s="784" t="s">
        <v>1761</v>
      </c>
      <c r="C38" s="219">
        <f>SUM(D38:F38)</f>
        <v>0</v>
      </c>
      <c r="D38" s="782"/>
      <c r="E38" s="782"/>
      <c r="F38" s="782"/>
      <c r="G38" s="783"/>
      <c r="H38" s="3"/>
      <c r="I38" s="3"/>
      <c r="J38" s="3"/>
      <c r="K38" s="3"/>
      <c r="L38" s="3"/>
      <c r="M38" s="3"/>
    </row>
    <row r="39" spans="2:13" ht="12.75" customHeight="1">
      <c r="B39" s="784" t="s">
        <v>1762</v>
      </c>
      <c r="C39" s="219">
        <f>SUM(D39:F39)</f>
        <v>0</v>
      </c>
      <c r="D39" s="782"/>
      <c r="E39" s="782"/>
      <c r="F39" s="782"/>
      <c r="G39" s="783"/>
      <c r="H39" s="3"/>
      <c r="I39" s="3"/>
      <c r="J39" s="3"/>
      <c r="K39" s="3"/>
      <c r="L39" s="3"/>
      <c r="M39" s="3"/>
    </row>
    <row r="40" spans="2:13" ht="12.75" customHeight="1">
      <c r="B40" s="3"/>
      <c r="C40" s="246"/>
      <c r="D40" s="778"/>
      <c r="E40" s="246"/>
      <c r="F40" s="246"/>
      <c r="G40" s="778"/>
      <c r="H40" s="246"/>
      <c r="I40" s="246"/>
      <c r="J40" s="3"/>
      <c r="K40" s="3"/>
      <c r="L40" s="3"/>
      <c r="M40" s="3"/>
    </row>
    <row r="41" spans="2:13" ht="12.75" customHeight="1">
      <c r="B41" s="362" t="s">
        <v>1763</v>
      </c>
      <c r="C41" s="779"/>
      <c r="D41" s="779"/>
      <c r="E41" s="779"/>
      <c r="F41" s="779"/>
      <c r="G41" s="779"/>
      <c r="H41" s="779"/>
      <c r="I41" s="779"/>
      <c r="J41" s="779"/>
      <c r="K41" s="779"/>
      <c r="L41" s="779"/>
      <c r="M41" s="779"/>
    </row>
    <row r="42" spans="2:13" ht="12.75" customHeight="1">
      <c r="B42" s="780" t="s">
        <v>199</v>
      </c>
      <c r="C42" s="781" t="s">
        <v>200</v>
      </c>
      <c r="D42" s="363" t="s">
        <v>201</v>
      </c>
      <c r="E42" s="363" t="s">
        <v>202</v>
      </c>
      <c r="F42" s="363" t="s">
        <v>203</v>
      </c>
      <c r="G42" s="363" t="s">
        <v>204</v>
      </c>
      <c r="H42" s="7"/>
      <c r="I42" s="7"/>
      <c r="J42" s="7"/>
      <c r="K42" s="7"/>
      <c r="L42" s="7"/>
      <c r="M42" s="3"/>
    </row>
    <row r="43" spans="2:13" ht="12.75" customHeight="1">
      <c r="B43" s="1191"/>
      <c r="C43" s="908" t="s">
        <v>1764</v>
      </c>
      <c r="D43" s="1194" t="s">
        <v>1765</v>
      </c>
      <c r="E43" s="1195"/>
      <c r="F43" s="1196"/>
      <c r="G43" s="908" t="s">
        <v>384</v>
      </c>
      <c r="H43" s="246"/>
      <c r="I43" s="246"/>
      <c r="J43" s="3"/>
      <c r="K43" s="3"/>
      <c r="L43" s="3"/>
      <c r="M43" s="3"/>
    </row>
    <row r="44" spans="2:13" ht="12.75" customHeight="1">
      <c r="B44" s="1192"/>
      <c r="C44" s="909"/>
      <c r="D44" s="1194" t="s">
        <v>247</v>
      </c>
      <c r="E44" s="1196"/>
      <c r="F44" s="908" t="s">
        <v>248</v>
      </c>
      <c r="G44" s="909"/>
      <c r="H44" s="246"/>
      <c r="I44" s="246"/>
      <c r="J44" s="3"/>
      <c r="K44" s="3"/>
      <c r="L44" s="3"/>
      <c r="M44" s="3"/>
    </row>
    <row r="45" spans="2:13" ht="48" customHeight="1">
      <c r="B45" s="1193"/>
      <c r="C45" s="910"/>
      <c r="D45" s="430" t="s">
        <v>1766</v>
      </c>
      <c r="E45" s="430" t="s">
        <v>1767</v>
      </c>
      <c r="F45" s="910"/>
      <c r="G45" s="910"/>
      <c r="H45" s="246"/>
      <c r="I45" s="246"/>
      <c r="J45" s="3"/>
      <c r="K45" s="3"/>
      <c r="L45" s="3"/>
      <c r="M45" s="3"/>
    </row>
    <row r="46" spans="2:13" ht="12.75" customHeight="1">
      <c r="B46" s="376" t="s">
        <v>1768</v>
      </c>
      <c r="C46" s="219" t="str">
        <f>IFERROR((E46*E47+F46*F47)/C47,"")</f>
        <v/>
      </c>
      <c r="D46" s="218"/>
      <c r="E46" s="782"/>
      <c r="F46" s="782"/>
      <c r="G46" s="783"/>
      <c r="H46" s="246"/>
      <c r="I46" s="246"/>
      <c r="J46" s="3"/>
      <c r="K46" s="3"/>
      <c r="L46" s="3"/>
      <c r="M46" s="3"/>
    </row>
    <row r="47" spans="2:13" ht="25.5" customHeight="1">
      <c r="B47" s="376" t="s">
        <v>1769</v>
      </c>
      <c r="C47" s="219">
        <f t="shared" ref="C47" si="1">SUM(D47:F47)</f>
        <v>0</v>
      </c>
      <c r="D47" s="218"/>
      <c r="E47" s="782"/>
      <c r="F47" s="782"/>
      <c r="G47" s="783"/>
      <c r="H47" s="246"/>
      <c r="I47" s="246"/>
      <c r="J47" s="3"/>
      <c r="K47" s="3"/>
      <c r="L47" s="3"/>
      <c r="M47" s="3"/>
    </row>
    <row r="48" spans="2:13" ht="12.75" customHeight="1">
      <c r="B48" s="376" t="s">
        <v>1770</v>
      </c>
      <c r="C48" s="219" t="str">
        <f>IFERROR((E48*E49+F48*F49)/C49,"")</f>
        <v/>
      </c>
      <c r="D48" s="218"/>
      <c r="E48" s="782"/>
      <c r="F48" s="782"/>
      <c r="G48" s="783"/>
      <c r="H48" s="246"/>
      <c r="I48" s="246"/>
      <c r="J48" s="3"/>
      <c r="K48" s="3"/>
      <c r="L48" s="3"/>
      <c r="M48" s="3"/>
    </row>
    <row r="49" spans="2:13" ht="25.5" customHeight="1">
      <c r="B49" s="376" t="s">
        <v>1771</v>
      </c>
      <c r="C49" s="219">
        <f t="shared" ref="C49" si="2">SUM(D49:F49)</f>
        <v>0</v>
      </c>
      <c r="D49" s="218"/>
      <c r="E49" s="782"/>
      <c r="F49" s="782"/>
      <c r="G49" s="783"/>
      <c r="H49" s="246"/>
      <c r="I49" s="246"/>
      <c r="J49" s="3"/>
      <c r="K49" s="3"/>
      <c r="L49" s="3"/>
      <c r="M49" s="3"/>
    </row>
    <row r="50" spans="2:13" ht="12.75" customHeight="1">
      <c r="B50" s="376" t="s">
        <v>1772</v>
      </c>
      <c r="C50" s="782"/>
      <c r="D50" s="218"/>
      <c r="E50" s="782"/>
      <c r="F50" s="782"/>
      <c r="G50" s="783"/>
      <c r="H50" s="246"/>
      <c r="I50" s="246"/>
      <c r="J50" s="3"/>
      <c r="K50" s="3"/>
      <c r="L50" s="3"/>
      <c r="M50" s="3"/>
    </row>
    <row r="51" spans="2:13" ht="25.5" customHeight="1">
      <c r="B51" s="786" t="s">
        <v>1773</v>
      </c>
      <c r="C51" s="782"/>
      <c r="D51" s="218"/>
      <c r="E51" s="782"/>
      <c r="F51" s="782"/>
      <c r="G51" s="783"/>
      <c r="H51" s="246"/>
      <c r="I51" s="246"/>
      <c r="J51" s="3"/>
      <c r="K51" s="3"/>
      <c r="L51" s="3"/>
      <c r="M51" s="3"/>
    </row>
    <row r="53" spans="2:13" ht="12.75" customHeight="1">
      <c r="B53" s="362" t="s">
        <v>1774</v>
      </c>
      <c r="C53" s="779"/>
      <c r="D53" s="779"/>
      <c r="E53" s="779"/>
      <c r="F53" s="779"/>
      <c r="G53" s="779"/>
      <c r="H53" s="779"/>
      <c r="I53" s="779"/>
      <c r="J53" s="779"/>
      <c r="K53" s="779"/>
      <c r="L53" s="779"/>
      <c r="M53" s="779"/>
    </row>
    <row r="54" spans="2:13" s="3" customFormat="1" ht="12.75" customHeight="1">
      <c r="B54" s="780" t="s">
        <v>205</v>
      </c>
      <c r="C54" s="363" t="s">
        <v>206</v>
      </c>
      <c r="D54" s="363" t="s">
        <v>207</v>
      </c>
      <c r="E54" s="220"/>
      <c r="M54" s="5"/>
    </row>
    <row r="55" spans="2:13" s="3" customFormat="1" ht="21" customHeight="1">
      <c r="B55" s="1188"/>
      <c r="C55" s="908" t="s">
        <v>766</v>
      </c>
      <c r="D55" s="908" t="s">
        <v>384</v>
      </c>
      <c r="E55" s="220"/>
      <c r="M55" s="5"/>
    </row>
    <row r="56" spans="2:13" s="3" customFormat="1" ht="12.75" customHeight="1">
      <c r="B56" s="1189"/>
      <c r="C56" s="909"/>
      <c r="D56" s="909"/>
      <c r="E56" s="220"/>
      <c r="M56" s="5"/>
    </row>
    <row r="57" spans="2:13" s="3" customFormat="1" ht="12.75" customHeight="1">
      <c r="B57" s="1190"/>
      <c r="C57" s="910"/>
      <c r="D57" s="910"/>
      <c r="E57" s="220"/>
      <c r="M57" s="5"/>
    </row>
    <row r="58" spans="2:13" s="3" customFormat="1" ht="38.25" customHeight="1">
      <c r="B58" s="376" t="s">
        <v>1775</v>
      </c>
      <c r="C58" s="219">
        <f>SUM(C59:C60)</f>
        <v>0</v>
      </c>
      <c r="D58" s="783"/>
      <c r="E58" s="220"/>
      <c r="M58" s="5"/>
    </row>
    <row r="59" spans="2:13" s="3" customFormat="1" ht="25.5" customHeight="1">
      <c r="B59" s="784" t="s">
        <v>1776</v>
      </c>
      <c r="C59" s="782"/>
      <c r="D59" s="783"/>
      <c r="E59" s="220"/>
      <c r="M59" s="5"/>
    </row>
    <row r="60" spans="2:13" s="3" customFormat="1" ht="25.5">
      <c r="B60" s="784" t="s">
        <v>1777</v>
      </c>
      <c r="C60" s="782"/>
      <c r="D60" s="783"/>
      <c r="E60" s="220"/>
      <c r="M60" s="5"/>
    </row>
  </sheetData>
  <sheetProtection insertHyperlinks="0"/>
  <mergeCells count="22">
    <mergeCell ref="C2:D2"/>
    <mergeCell ref="C3:D3"/>
    <mergeCell ref="C4:D4"/>
    <mergeCell ref="B9:B11"/>
    <mergeCell ref="C9:C11"/>
    <mergeCell ref="D9:D11"/>
    <mergeCell ref="M10:M11"/>
    <mergeCell ref="B34:B35"/>
    <mergeCell ref="C34:C35"/>
    <mergeCell ref="D34:F34"/>
    <mergeCell ref="G34:G35"/>
    <mergeCell ref="G43:G45"/>
    <mergeCell ref="D44:E44"/>
    <mergeCell ref="F44:F45"/>
    <mergeCell ref="E9:L9"/>
    <mergeCell ref="E10:L10"/>
    <mergeCell ref="B55:B57"/>
    <mergeCell ref="C55:C57"/>
    <mergeCell ref="D55:D57"/>
    <mergeCell ref="B43:B45"/>
    <mergeCell ref="C43:C45"/>
    <mergeCell ref="D43:F43"/>
  </mergeCells>
  <phoneticPr fontId="46" type="noConversion"/>
  <dataValidations count="1">
    <dataValidation type="decimal" allowBlank="1" showInputMessage="1" showErrorMessage="1" errorTitle="Error" error="Please enter a number of +/- 11 digits" sqref="C59:C60 E46:F51 C50:C51 D37:F39 D26:D30 D23:D24 D20:D21 E17:L18 D14:D15 E12:L13" xr:uid="{00000000-0002-0000-2B00-000000000000}">
      <formula1>-99999999999</formula1>
      <formula2>99999999999</formula2>
    </dataValidation>
  </dataValidations>
  <pageMargins left="0.7" right="0.7" top="0.75" bottom="0.75" header="0.3" footer="0.3"/>
  <pageSetup paperSize="9" scale="3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theme="4" tint="0.39997558519241921"/>
  </sheetPr>
  <dimension ref="A1"/>
  <sheetViews>
    <sheetView zoomScaleNormal="100" workbookViewId="0"/>
  </sheetViews>
  <sheetFormatPr defaultColWidth="8.42578125" defaultRowHeight="12.75"/>
  <cols>
    <col min="1" max="16384" width="8.42578125" style="112"/>
  </cols>
  <sheetData>
    <row r="1" ht="16.5" customHeight="1"/>
  </sheetData>
  <sheetProtection insertHyperlinks="0"/>
  <phoneticPr fontId="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A1:X257"/>
  <sheetViews>
    <sheetView zoomScaleNormal="100" workbookViewId="0"/>
  </sheetViews>
  <sheetFormatPr defaultColWidth="10.42578125" defaultRowHeight="12.75"/>
  <cols>
    <col min="1" max="1" width="16.42578125" style="221" customWidth="1"/>
    <col min="2" max="2" width="4.42578125" style="221" customWidth="1"/>
    <col min="3" max="3" width="5.42578125" style="221" customWidth="1"/>
    <col min="4" max="4" width="63.42578125" style="221" customWidth="1"/>
    <col min="5" max="8" width="14.42578125" style="221" customWidth="1"/>
    <col min="9" max="10" width="10.42578125" style="221" customWidth="1"/>
    <col min="11" max="11" width="12.42578125" style="221" customWidth="1"/>
    <col min="12" max="17" width="14.42578125" style="221" customWidth="1"/>
    <col min="18" max="18" width="10.42578125" style="221" customWidth="1"/>
    <col min="19" max="24" width="14.42578125" style="221" customWidth="1"/>
    <col min="25" max="16384" width="10.42578125" style="221"/>
  </cols>
  <sheetData>
    <row r="1" spans="1:18" ht="17.25" customHeight="1">
      <c r="A1" s="787" t="s">
        <v>1778</v>
      </c>
      <c r="B1" s="788"/>
      <c r="C1" s="788"/>
      <c r="D1" s="788"/>
      <c r="E1" s="788"/>
      <c r="F1" s="788"/>
      <c r="G1" s="788"/>
      <c r="H1" s="788"/>
      <c r="I1" s="788"/>
      <c r="J1" s="788"/>
      <c r="K1" s="788"/>
      <c r="L1" s="788"/>
      <c r="M1" s="788"/>
      <c r="N1" s="789"/>
    </row>
    <row r="2" spans="1:18" ht="17.25" customHeight="1">
      <c r="A2" s="309" t="s">
        <v>174</v>
      </c>
      <c r="B2" s="896"/>
      <c r="C2" s="1238"/>
      <c r="D2" s="897"/>
      <c r="E2" s="3"/>
      <c r="L2" s="790"/>
      <c r="M2" s="790"/>
      <c r="N2" s="789"/>
    </row>
    <row r="3" spans="1:18" ht="17.25" customHeight="1">
      <c r="A3" s="309" t="s">
        <v>175</v>
      </c>
      <c r="B3" s="896"/>
      <c r="C3" s="1238"/>
      <c r="D3" s="897"/>
      <c r="E3" s="791"/>
      <c r="L3" s="790"/>
      <c r="M3" s="790"/>
      <c r="N3" s="789"/>
    </row>
    <row r="4" spans="1:18" ht="17.25" customHeight="1">
      <c r="A4" s="309" t="s">
        <v>176</v>
      </c>
      <c r="B4" s="896"/>
      <c r="C4" s="1238"/>
      <c r="D4" s="897"/>
      <c r="E4" s="791"/>
      <c r="L4" s="790"/>
      <c r="M4" s="790"/>
      <c r="N4" s="789"/>
    </row>
    <row r="5" spans="1:18" ht="12.75" customHeight="1">
      <c r="A5" s="69"/>
      <c r="B5" s="69"/>
      <c r="C5" s="791"/>
      <c r="D5" s="791"/>
      <c r="E5" s="791"/>
      <c r="L5" s="790"/>
      <c r="M5" s="790"/>
      <c r="N5" s="789"/>
    </row>
    <row r="6" spans="1:18" ht="12.75" customHeight="1">
      <c r="A6" s="792" t="s">
        <v>1779</v>
      </c>
    </row>
    <row r="7" spans="1:18" ht="12.75" customHeight="1">
      <c r="A7" s="793"/>
    </row>
    <row r="8" spans="1:18" ht="20.25" customHeight="1">
      <c r="A8" s="794" t="s">
        <v>1780</v>
      </c>
      <c r="B8" s="795"/>
      <c r="C8" s="795"/>
    </row>
    <row r="9" spans="1:18" ht="76.5" customHeight="1">
      <c r="A9" s="796">
        <v>1</v>
      </c>
      <c r="B9" s="796" t="s">
        <v>215</v>
      </c>
      <c r="C9" s="796"/>
      <c r="D9" s="797" t="s">
        <v>1781</v>
      </c>
      <c r="E9" s="209"/>
      <c r="F9" s="798"/>
      <c r="G9" s="798"/>
      <c r="H9" s="798"/>
      <c r="I9" s="798"/>
      <c r="J9" s="798"/>
      <c r="K9" s="798"/>
      <c r="L9" s="797"/>
      <c r="M9" s="797"/>
      <c r="O9" s="789"/>
      <c r="P9" s="799"/>
      <c r="Q9" s="799"/>
      <c r="R9" s="799"/>
    </row>
    <row r="10" spans="1:18" ht="51" customHeight="1">
      <c r="A10" s="796"/>
      <c r="B10" s="796" t="s">
        <v>216</v>
      </c>
      <c r="C10" s="796"/>
      <c r="D10" s="797" t="s">
        <v>1782</v>
      </c>
      <c r="E10" s="800" t="s">
        <v>1783</v>
      </c>
      <c r="F10" s="800" t="s">
        <v>1784</v>
      </c>
      <c r="G10" s="800" t="s">
        <v>1785</v>
      </c>
      <c r="H10" s="800" t="s">
        <v>1786</v>
      </c>
      <c r="I10" s="800" t="s">
        <v>1787</v>
      </c>
      <c r="J10" s="800" t="s">
        <v>1788</v>
      </c>
      <c r="K10" s="800" t="s">
        <v>1789</v>
      </c>
      <c r="L10" s="797"/>
      <c r="M10" s="797"/>
      <c r="O10" s="801"/>
    </row>
    <row r="11" spans="1:18" ht="12.75" customHeight="1">
      <c r="A11" s="796"/>
      <c r="B11" s="802"/>
      <c r="C11" s="802"/>
      <c r="D11" s="797"/>
      <c r="E11" s="225"/>
      <c r="F11" s="225"/>
      <c r="G11" s="225"/>
      <c r="H11" s="225"/>
      <c r="I11" s="803"/>
      <c r="J11" s="225"/>
      <c r="K11" s="803"/>
      <c r="L11" s="797"/>
      <c r="M11" s="797"/>
      <c r="O11" s="799"/>
      <c r="P11" s="799"/>
      <c r="Q11" s="799"/>
      <c r="R11" s="799"/>
    </row>
    <row r="12" spans="1:18" ht="12.75" customHeight="1">
      <c r="A12" s="796"/>
      <c r="B12" s="802"/>
      <c r="C12" s="802"/>
      <c r="D12" s="797"/>
      <c r="E12" s="225"/>
      <c r="F12" s="225"/>
      <c r="G12" s="225"/>
      <c r="H12" s="225"/>
      <c r="I12" s="803"/>
      <c r="J12" s="225"/>
      <c r="K12" s="803"/>
      <c r="L12" s="797"/>
      <c r="M12" s="797"/>
      <c r="O12" s="799"/>
      <c r="P12" s="799"/>
      <c r="Q12" s="799"/>
      <c r="R12" s="799"/>
    </row>
    <row r="13" spans="1:18" ht="12.75" customHeight="1">
      <c r="A13" s="796"/>
      <c r="B13" s="804"/>
      <c r="C13" s="802"/>
      <c r="D13" s="797"/>
      <c r="E13" s="225"/>
      <c r="F13" s="225"/>
      <c r="G13" s="225"/>
      <c r="H13" s="225"/>
      <c r="I13" s="803"/>
      <c r="J13" s="225"/>
      <c r="K13" s="803"/>
      <c r="L13" s="797"/>
      <c r="M13" s="797"/>
      <c r="O13" s="799"/>
      <c r="P13" s="799"/>
      <c r="Q13" s="799"/>
      <c r="R13" s="799"/>
    </row>
    <row r="14" spans="1:18" s="3" customFormat="1" ht="36.75" customHeight="1">
      <c r="E14" s="418"/>
      <c r="F14" s="418"/>
      <c r="G14" s="418"/>
      <c r="H14" s="418"/>
      <c r="I14" s="418"/>
      <c r="J14" s="418"/>
      <c r="K14" s="418"/>
    </row>
    <row r="15" spans="1:18" ht="12.75" customHeight="1">
      <c r="A15" s="3"/>
      <c r="B15" s="3"/>
      <c r="C15" s="3"/>
      <c r="D15" s="3"/>
      <c r="E15" s="3"/>
      <c r="F15" s="3"/>
      <c r="G15" s="3"/>
      <c r="H15" s="3"/>
      <c r="I15" s="3"/>
      <c r="J15" s="3"/>
      <c r="K15" s="3"/>
      <c r="L15" s="3"/>
      <c r="M15" s="3"/>
      <c r="O15" s="799"/>
      <c r="P15" s="799"/>
      <c r="Q15" s="799"/>
      <c r="R15" s="799"/>
    </row>
    <row r="16" spans="1:18" ht="92.25" customHeight="1">
      <c r="A16" s="796">
        <v>2</v>
      </c>
      <c r="B16" s="804"/>
      <c r="C16" s="804"/>
      <c r="D16" s="797" t="s">
        <v>1790</v>
      </c>
      <c r="E16" s="1239"/>
      <c r="F16" s="1240"/>
      <c r="G16" s="1240"/>
      <c r="H16" s="1240"/>
      <c r="I16" s="1240"/>
      <c r="J16" s="1241"/>
      <c r="K16" s="798"/>
      <c r="L16" s="797"/>
      <c r="M16" s="797"/>
      <c r="O16" s="799"/>
      <c r="P16" s="799"/>
      <c r="Q16" s="799"/>
      <c r="R16" s="799"/>
    </row>
    <row r="17" spans="1:18" ht="12.75" customHeight="1">
      <c r="A17" s="3"/>
      <c r="B17" s="3"/>
      <c r="C17" s="3"/>
      <c r="D17" s="5"/>
      <c r="E17" s="5"/>
      <c r="F17" s="5"/>
      <c r="G17" s="5"/>
      <c r="H17" s="5"/>
      <c r="I17" s="5"/>
      <c r="J17" s="5"/>
      <c r="K17" s="3"/>
      <c r="L17" s="3"/>
      <c r="M17" s="3"/>
      <c r="O17" s="799"/>
      <c r="P17" s="799"/>
      <c r="Q17" s="799"/>
      <c r="R17" s="799"/>
    </row>
    <row r="18" spans="1:18" ht="25.5" customHeight="1">
      <c r="A18" s="796">
        <v>3</v>
      </c>
      <c r="B18" s="796" t="s">
        <v>215</v>
      </c>
      <c r="C18" s="802"/>
      <c r="D18" s="797" t="s">
        <v>1791</v>
      </c>
      <c r="E18" s="209"/>
      <c r="F18" s="798"/>
      <c r="G18" s="798"/>
      <c r="H18" s="798"/>
      <c r="I18" s="798"/>
      <c r="J18" s="798"/>
      <c r="K18" s="798"/>
      <c r="L18" s="797"/>
      <c r="M18" s="797"/>
      <c r="O18" s="799"/>
      <c r="P18" s="799"/>
      <c r="Q18" s="799"/>
      <c r="R18" s="799"/>
    </row>
    <row r="19" spans="1:18" ht="25.5" customHeight="1">
      <c r="A19" s="796"/>
      <c r="B19" s="796" t="s">
        <v>216</v>
      </c>
      <c r="C19" s="796"/>
      <c r="D19" s="797" t="s">
        <v>1792</v>
      </c>
      <c r="E19" s="798"/>
      <c r="F19" s="798"/>
      <c r="G19" s="798"/>
      <c r="H19" s="798"/>
      <c r="I19" s="798"/>
      <c r="J19" s="798"/>
      <c r="K19" s="798"/>
      <c r="L19" s="797"/>
      <c r="M19" s="797"/>
      <c r="O19" s="799"/>
      <c r="P19" s="799"/>
      <c r="Q19" s="799"/>
      <c r="R19" s="799"/>
    </row>
    <row r="20" spans="1:18" ht="12.75" customHeight="1">
      <c r="A20" s="796"/>
      <c r="B20" s="796"/>
      <c r="C20" s="796"/>
      <c r="D20" s="797"/>
      <c r="E20" s="805" t="s">
        <v>1793</v>
      </c>
      <c r="F20" s="805" t="s">
        <v>1794</v>
      </c>
      <c r="G20" s="805" t="s">
        <v>1795</v>
      </c>
      <c r="H20" s="805" t="s">
        <v>1796</v>
      </c>
      <c r="I20" s="798"/>
      <c r="J20" s="798"/>
      <c r="K20" s="798"/>
      <c r="L20" s="797"/>
      <c r="M20" s="797"/>
      <c r="O20" s="799"/>
      <c r="P20" s="799"/>
      <c r="Q20" s="799"/>
      <c r="R20" s="799"/>
    </row>
    <row r="21" spans="1:18" ht="18" customHeight="1">
      <c r="A21" s="796"/>
      <c r="B21" s="806"/>
      <c r="C21" s="802" t="s">
        <v>223</v>
      </c>
      <c r="D21" s="797" t="s">
        <v>1797</v>
      </c>
      <c r="E21" s="225"/>
      <c r="F21" s="225"/>
      <c r="G21" s="225"/>
      <c r="H21" s="225"/>
      <c r="I21" s="5"/>
      <c r="J21" s="5"/>
      <c r="K21" s="798"/>
      <c r="L21" s="797"/>
      <c r="M21" s="797"/>
    </row>
    <row r="22" spans="1:18" ht="12.75" customHeight="1">
      <c r="A22" s="796"/>
      <c r="B22" s="804"/>
      <c r="C22" s="802" t="s">
        <v>1798</v>
      </c>
      <c r="D22" s="797" t="s">
        <v>1799</v>
      </c>
      <c r="E22" s="225"/>
      <c r="F22" s="225"/>
      <c r="G22" s="225"/>
      <c r="H22" s="225"/>
      <c r="I22" s="5"/>
      <c r="J22" s="5"/>
      <c r="K22" s="798"/>
      <c r="L22" s="797"/>
      <c r="M22" s="797"/>
      <c r="O22" s="799"/>
      <c r="P22" s="799"/>
      <c r="Q22" s="799"/>
      <c r="R22" s="799"/>
    </row>
    <row r="23" spans="1:18" ht="25.5" customHeight="1">
      <c r="A23" s="796"/>
      <c r="B23" s="804"/>
      <c r="C23" s="802" t="s">
        <v>1800</v>
      </c>
      <c r="D23" s="797" t="s">
        <v>1801</v>
      </c>
      <c r="E23" s="209"/>
      <c r="F23" s="209"/>
      <c r="G23" s="209"/>
      <c r="H23" s="209"/>
      <c r="I23" s="5"/>
      <c r="J23" s="5"/>
      <c r="K23" s="798"/>
      <c r="L23" s="797"/>
      <c r="M23" s="797"/>
      <c r="O23" s="799"/>
      <c r="P23" s="799"/>
      <c r="Q23" s="799"/>
      <c r="R23" s="799"/>
    </row>
    <row r="24" spans="1:18" ht="25.5" customHeight="1">
      <c r="A24" s="796"/>
      <c r="B24" s="804"/>
      <c r="C24" s="804" t="s">
        <v>1802</v>
      </c>
      <c r="D24" s="797" t="s">
        <v>1803</v>
      </c>
      <c r="E24" s="225"/>
      <c r="F24" s="225"/>
      <c r="G24" s="225"/>
      <c r="H24" s="225"/>
      <c r="I24" s="5"/>
      <c r="J24" s="5"/>
      <c r="K24" s="798"/>
      <c r="L24" s="797"/>
      <c r="M24" s="797"/>
      <c r="O24" s="799"/>
      <c r="P24" s="799"/>
      <c r="Q24" s="799"/>
      <c r="R24" s="799"/>
    </row>
    <row r="25" spans="1:18" ht="38.25" customHeight="1">
      <c r="A25" s="796"/>
      <c r="B25" s="796" t="s">
        <v>217</v>
      </c>
      <c r="C25" s="807"/>
      <c r="D25" s="797" t="s">
        <v>1804</v>
      </c>
      <c r="E25" s="222"/>
      <c r="F25" s="798"/>
      <c r="G25" s="798"/>
      <c r="H25" s="798"/>
      <c r="I25" s="798"/>
      <c r="J25" s="798"/>
      <c r="K25" s="798"/>
      <c r="L25" s="797"/>
      <c r="M25" s="797"/>
      <c r="O25" s="799"/>
      <c r="P25" s="799"/>
      <c r="Q25" s="799"/>
      <c r="R25" s="799"/>
    </row>
    <row r="26" spans="1:18" ht="12.75" customHeight="1">
      <c r="A26" s="796"/>
      <c r="B26" s="796" t="s">
        <v>218</v>
      </c>
      <c r="C26" s="808"/>
      <c r="D26" s="797" t="s">
        <v>1805</v>
      </c>
      <c r="E26" s="1209"/>
      <c r="F26" s="1210"/>
      <c r="G26" s="1210"/>
      <c r="H26" s="1210"/>
      <c r="I26" s="1210"/>
      <c r="J26" s="1211"/>
      <c r="K26" s="798"/>
      <c r="L26" s="797"/>
      <c r="M26" s="797"/>
      <c r="O26" s="799"/>
      <c r="P26" s="799"/>
      <c r="Q26" s="799"/>
      <c r="R26" s="799"/>
    </row>
    <row r="27" spans="1:18" ht="12.75" customHeight="1">
      <c r="A27" s="3"/>
      <c r="B27" s="3"/>
      <c r="C27" s="3"/>
      <c r="D27" s="5"/>
      <c r="E27" s="5"/>
      <c r="F27" s="5"/>
      <c r="G27" s="5"/>
      <c r="H27" s="5"/>
      <c r="I27" s="5"/>
      <c r="J27" s="5"/>
      <c r="K27" s="3"/>
      <c r="L27" s="3"/>
      <c r="M27" s="3"/>
      <c r="O27" s="799"/>
      <c r="P27" s="799"/>
      <c r="Q27" s="799"/>
      <c r="R27" s="799"/>
    </row>
    <row r="28" spans="1:18" ht="89.25" customHeight="1">
      <c r="A28" s="796">
        <v>4</v>
      </c>
      <c r="B28" s="804"/>
      <c r="C28" s="804"/>
      <c r="D28" s="798" t="s">
        <v>1806</v>
      </c>
      <c r="E28" s="1239"/>
      <c r="F28" s="1240"/>
      <c r="G28" s="1240"/>
      <c r="H28" s="1240"/>
      <c r="I28" s="1240"/>
      <c r="J28" s="1241"/>
      <c r="K28" s="798"/>
      <c r="L28" s="797"/>
      <c r="M28" s="797"/>
      <c r="O28" s="799"/>
      <c r="P28" s="799"/>
      <c r="Q28" s="799"/>
      <c r="R28" s="799"/>
    </row>
    <row r="29" spans="1:18" ht="12.75" customHeight="1">
      <c r="A29" s="3"/>
      <c r="B29" s="3"/>
      <c r="C29" s="3"/>
      <c r="D29" s="809"/>
      <c r="E29" s="1216" t="s">
        <v>1807</v>
      </c>
      <c r="F29" s="1216"/>
      <c r="G29" s="1216"/>
      <c r="H29" s="1216"/>
      <c r="I29" s="1216" t="s">
        <v>1808</v>
      </c>
      <c r="J29" s="1216" t="s">
        <v>1809</v>
      </c>
      <c r="K29" s="3"/>
      <c r="L29" s="3"/>
      <c r="M29" s="3"/>
      <c r="O29" s="799"/>
      <c r="P29" s="799"/>
      <c r="Q29" s="799"/>
      <c r="R29" s="799"/>
    </row>
    <row r="30" spans="1:18" ht="51" customHeight="1">
      <c r="A30" s="3"/>
      <c r="B30" s="3"/>
      <c r="C30" s="3"/>
      <c r="D30" s="809" t="s">
        <v>1810</v>
      </c>
      <c r="E30" s="809" t="s">
        <v>1811</v>
      </c>
      <c r="F30" s="809" t="s">
        <v>1327</v>
      </c>
      <c r="G30" s="809" t="s">
        <v>256</v>
      </c>
      <c r="H30" s="809" t="s">
        <v>1812</v>
      </c>
      <c r="I30" s="1216"/>
      <c r="J30" s="1216"/>
      <c r="K30" s="3"/>
      <c r="L30" s="3"/>
      <c r="M30" s="3"/>
      <c r="O30" s="799"/>
      <c r="P30" s="799"/>
      <c r="Q30" s="799"/>
      <c r="R30" s="799"/>
    </row>
    <row r="31" spans="1:18" ht="12.75" customHeight="1">
      <c r="A31" s="3"/>
      <c r="B31" s="3"/>
      <c r="C31" s="3"/>
      <c r="D31" s="810" t="s">
        <v>1813</v>
      </c>
      <c r="E31" s="223"/>
      <c r="F31" s="223"/>
      <c r="G31" s="811">
        <f>SUM(E31:F31)</f>
        <v>0</v>
      </c>
      <c r="H31" s="223"/>
      <c r="I31" s="223"/>
      <c r="J31" s="811">
        <f>SUM(G31+I31)</f>
        <v>0</v>
      </c>
      <c r="K31" s="3"/>
      <c r="L31" s="3"/>
      <c r="M31" s="3"/>
      <c r="O31" s="799"/>
      <c r="P31" s="799"/>
      <c r="Q31" s="799"/>
      <c r="R31" s="799"/>
    </row>
    <row r="32" spans="1:18" ht="12.75" customHeight="1">
      <c r="A32" s="3"/>
      <c r="B32" s="3"/>
      <c r="C32" s="3"/>
      <c r="D32" s="810" t="s">
        <v>1814</v>
      </c>
      <c r="E32" s="223"/>
      <c r="F32" s="223"/>
      <c r="G32" s="811">
        <f t="shared" ref="G32:G45" si="0">SUM(E32:F32)</f>
        <v>0</v>
      </c>
      <c r="H32" s="223"/>
      <c r="I32" s="223"/>
      <c r="J32" s="811">
        <f t="shared" ref="J32:J45" si="1">SUM(G32+I32)</f>
        <v>0</v>
      </c>
      <c r="K32" s="3"/>
      <c r="L32" s="3"/>
      <c r="M32" s="3"/>
      <c r="O32" s="799"/>
      <c r="P32" s="799"/>
      <c r="Q32" s="799"/>
      <c r="R32" s="799"/>
    </row>
    <row r="33" spans="1:18" ht="12.75" customHeight="1">
      <c r="A33" s="3"/>
      <c r="B33" s="3"/>
      <c r="C33" s="3"/>
      <c r="D33" s="810" t="s">
        <v>1815</v>
      </c>
      <c r="E33" s="223"/>
      <c r="F33" s="223"/>
      <c r="G33" s="811">
        <f t="shared" si="0"/>
        <v>0</v>
      </c>
      <c r="H33" s="223"/>
      <c r="I33" s="223"/>
      <c r="J33" s="811">
        <f t="shared" si="1"/>
        <v>0</v>
      </c>
      <c r="K33" s="3"/>
      <c r="L33" s="3"/>
      <c r="M33" s="3"/>
      <c r="O33" s="799"/>
      <c r="P33" s="799"/>
      <c r="Q33" s="799"/>
      <c r="R33" s="799"/>
    </row>
    <row r="34" spans="1:18" ht="12.75" customHeight="1">
      <c r="A34" s="3"/>
      <c r="B34" s="3"/>
      <c r="C34" s="3"/>
      <c r="D34" s="810" t="s">
        <v>1816</v>
      </c>
      <c r="E34" s="223"/>
      <c r="F34" s="223"/>
      <c r="G34" s="811">
        <f t="shared" si="0"/>
        <v>0</v>
      </c>
      <c r="H34" s="223"/>
      <c r="I34" s="223"/>
      <c r="J34" s="811">
        <f t="shared" si="1"/>
        <v>0</v>
      </c>
      <c r="K34" s="3"/>
      <c r="L34" s="3"/>
      <c r="M34" s="3"/>
      <c r="O34" s="799"/>
      <c r="P34" s="799"/>
      <c r="Q34" s="799"/>
      <c r="R34" s="799"/>
    </row>
    <row r="35" spans="1:18" ht="12.75" customHeight="1">
      <c r="A35" s="3"/>
      <c r="B35" s="3"/>
      <c r="C35" s="3"/>
      <c r="D35" s="810" t="s">
        <v>1817</v>
      </c>
      <c r="E35" s="223"/>
      <c r="F35" s="223"/>
      <c r="G35" s="811">
        <f t="shared" si="0"/>
        <v>0</v>
      </c>
      <c r="H35" s="223"/>
      <c r="I35" s="223"/>
      <c r="J35" s="811">
        <f t="shared" si="1"/>
        <v>0</v>
      </c>
      <c r="K35" s="3"/>
      <c r="L35" s="3"/>
      <c r="M35" s="3"/>
      <c r="O35" s="799"/>
      <c r="P35" s="799"/>
      <c r="Q35" s="799"/>
      <c r="R35" s="799"/>
    </row>
    <row r="36" spans="1:18" ht="12.75" customHeight="1">
      <c r="A36" s="3"/>
      <c r="B36" s="3"/>
      <c r="C36" s="3"/>
      <c r="D36" s="810" t="s">
        <v>1818</v>
      </c>
      <c r="E36" s="223"/>
      <c r="F36" s="223"/>
      <c r="G36" s="811">
        <f t="shared" si="0"/>
        <v>0</v>
      </c>
      <c r="H36" s="223"/>
      <c r="I36" s="223"/>
      <c r="J36" s="811">
        <f t="shared" si="1"/>
        <v>0</v>
      </c>
      <c r="K36" s="3"/>
      <c r="L36" s="3"/>
      <c r="M36" s="3"/>
      <c r="O36" s="799"/>
      <c r="P36" s="799"/>
      <c r="Q36" s="799"/>
      <c r="R36" s="799"/>
    </row>
    <row r="37" spans="1:18" ht="12.75" customHeight="1">
      <c r="A37" s="3"/>
      <c r="B37" s="3"/>
      <c r="C37" s="3"/>
      <c r="D37" s="810" t="s">
        <v>1819</v>
      </c>
      <c r="E37" s="223"/>
      <c r="F37" s="223"/>
      <c r="G37" s="811">
        <f t="shared" si="0"/>
        <v>0</v>
      </c>
      <c r="H37" s="223"/>
      <c r="I37" s="223"/>
      <c r="J37" s="811">
        <f t="shared" si="1"/>
        <v>0</v>
      </c>
      <c r="K37" s="3"/>
      <c r="L37" s="3"/>
      <c r="M37" s="3"/>
      <c r="O37" s="799"/>
      <c r="P37" s="799"/>
      <c r="Q37" s="799"/>
      <c r="R37" s="799"/>
    </row>
    <row r="38" spans="1:18" ht="12.75" customHeight="1">
      <c r="A38" s="3"/>
      <c r="B38" s="3"/>
      <c r="C38" s="3"/>
      <c r="D38" s="810" t="s">
        <v>1820</v>
      </c>
      <c r="E38" s="223"/>
      <c r="F38" s="223"/>
      <c r="G38" s="811">
        <f t="shared" si="0"/>
        <v>0</v>
      </c>
      <c r="H38" s="223"/>
      <c r="I38" s="223"/>
      <c r="J38" s="811">
        <f t="shared" si="1"/>
        <v>0</v>
      </c>
      <c r="K38" s="3"/>
      <c r="L38" s="3"/>
      <c r="M38" s="3"/>
      <c r="O38" s="799"/>
      <c r="P38" s="799"/>
      <c r="Q38" s="799"/>
      <c r="R38" s="799"/>
    </row>
    <row r="39" spans="1:18" ht="12.75" customHeight="1">
      <c r="A39" s="3"/>
      <c r="B39" s="3"/>
      <c r="C39" s="3"/>
      <c r="D39" s="810" t="s">
        <v>1821</v>
      </c>
      <c r="E39" s="223"/>
      <c r="F39" s="223"/>
      <c r="G39" s="811">
        <f t="shared" si="0"/>
        <v>0</v>
      </c>
      <c r="H39" s="223"/>
      <c r="I39" s="223"/>
      <c r="J39" s="811">
        <f t="shared" si="1"/>
        <v>0</v>
      </c>
      <c r="K39" s="3"/>
      <c r="L39" s="3"/>
      <c r="M39" s="3"/>
      <c r="O39" s="799"/>
      <c r="P39" s="799"/>
      <c r="Q39" s="799"/>
      <c r="R39" s="799"/>
    </row>
    <row r="40" spans="1:18" ht="12.75" customHeight="1">
      <c r="A40" s="3"/>
      <c r="B40" s="3"/>
      <c r="C40" s="3"/>
      <c r="D40" s="810" t="s">
        <v>1822</v>
      </c>
      <c r="E40" s="223"/>
      <c r="F40" s="223"/>
      <c r="G40" s="811">
        <f t="shared" si="0"/>
        <v>0</v>
      </c>
      <c r="H40" s="223"/>
      <c r="I40" s="223"/>
      <c r="J40" s="811">
        <f t="shared" si="1"/>
        <v>0</v>
      </c>
      <c r="K40" s="3"/>
      <c r="L40" s="3"/>
      <c r="M40" s="3"/>
      <c r="O40" s="799"/>
      <c r="P40" s="799"/>
      <c r="Q40" s="799"/>
      <c r="R40" s="799"/>
    </row>
    <row r="41" spans="1:18" ht="12.75" customHeight="1">
      <c r="A41" s="3"/>
      <c r="B41" s="3"/>
      <c r="C41" s="3"/>
      <c r="D41" s="810" t="s">
        <v>1823</v>
      </c>
      <c r="E41" s="223"/>
      <c r="F41" s="223"/>
      <c r="G41" s="811">
        <f t="shared" si="0"/>
        <v>0</v>
      </c>
      <c r="H41" s="223"/>
      <c r="I41" s="223"/>
      <c r="J41" s="811">
        <f t="shared" si="1"/>
        <v>0</v>
      </c>
      <c r="K41" s="3"/>
      <c r="L41" s="3"/>
      <c r="M41" s="3"/>
      <c r="O41" s="799"/>
      <c r="P41" s="799"/>
      <c r="Q41" s="799"/>
      <c r="R41" s="799"/>
    </row>
    <row r="42" spans="1:18" ht="12.75" customHeight="1">
      <c r="A42" s="3"/>
      <c r="B42" s="3"/>
      <c r="C42" s="3"/>
      <c r="D42" s="810" t="s">
        <v>1824</v>
      </c>
      <c r="E42" s="223"/>
      <c r="F42" s="223"/>
      <c r="G42" s="811">
        <f t="shared" si="0"/>
        <v>0</v>
      </c>
      <c r="H42" s="223"/>
      <c r="I42" s="223"/>
      <c r="J42" s="811">
        <f t="shared" si="1"/>
        <v>0</v>
      </c>
      <c r="K42" s="3"/>
      <c r="L42" s="3"/>
      <c r="M42" s="3"/>
      <c r="O42" s="799"/>
      <c r="P42" s="799"/>
      <c r="Q42" s="799"/>
      <c r="R42" s="799"/>
    </row>
    <row r="43" spans="1:18" ht="12.75" customHeight="1">
      <c r="A43" s="3"/>
      <c r="B43" s="3"/>
      <c r="C43" s="3"/>
      <c r="D43" s="810" t="s">
        <v>1825</v>
      </c>
      <c r="E43" s="223"/>
      <c r="F43" s="223"/>
      <c r="G43" s="811">
        <f t="shared" si="0"/>
        <v>0</v>
      </c>
      <c r="H43" s="223"/>
      <c r="I43" s="223"/>
      <c r="J43" s="811">
        <f t="shared" si="1"/>
        <v>0</v>
      </c>
      <c r="K43" s="3"/>
      <c r="L43" s="3"/>
      <c r="M43" s="3"/>
      <c r="O43" s="799"/>
      <c r="P43" s="799"/>
      <c r="Q43" s="799"/>
      <c r="R43" s="799"/>
    </row>
    <row r="44" spans="1:18" ht="12.75" customHeight="1">
      <c r="A44" s="3"/>
      <c r="B44" s="3"/>
      <c r="C44" s="3"/>
      <c r="D44" s="810" t="s">
        <v>1826</v>
      </c>
      <c r="E44" s="223"/>
      <c r="F44" s="223"/>
      <c r="G44" s="811">
        <f t="shared" si="0"/>
        <v>0</v>
      </c>
      <c r="H44" s="223"/>
      <c r="I44" s="223"/>
      <c r="J44" s="811">
        <f t="shared" si="1"/>
        <v>0</v>
      </c>
      <c r="K44" s="3"/>
      <c r="L44" s="3"/>
      <c r="M44" s="3"/>
      <c r="O44" s="799"/>
      <c r="P44" s="799"/>
      <c r="Q44" s="799"/>
      <c r="R44" s="799"/>
    </row>
    <row r="45" spans="1:18" ht="12.75" customHeight="1">
      <c r="A45" s="3"/>
      <c r="B45" s="3"/>
      <c r="C45" s="3"/>
      <c r="D45" s="810" t="s">
        <v>1827</v>
      </c>
      <c r="E45" s="223"/>
      <c r="F45" s="223"/>
      <c r="G45" s="811">
        <f t="shared" si="0"/>
        <v>0</v>
      </c>
      <c r="H45" s="223"/>
      <c r="I45" s="223"/>
      <c r="J45" s="811">
        <f t="shared" si="1"/>
        <v>0</v>
      </c>
      <c r="K45" s="3"/>
      <c r="L45" s="3"/>
      <c r="M45" s="3"/>
      <c r="O45" s="799"/>
      <c r="P45" s="799"/>
      <c r="Q45" s="799"/>
      <c r="R45" s="799"/>
    </row>
    <row r="46" spans="1:18" ht="12.75" customHeight="1">
      <c r="A46" s="3"/>
      <c r="B46" s="3"/>
      <c r="C46" s="3"/>
      <c r="D46" s="812" t="s">
        <v>256</v>
      </c>
      <c r="E46" s="811">
        <f t="shared" ref="E46:J46" si="2">SUM(E31:E45)</f>
        <v>0</v>
      </c>
      <c r="F46" s="811">
        <f t="shared" si="2"/>
        <v>0</v>
      </c>
      <c r="G46" s="811">
        <f t="shared" si="2"/>
        <v>0</v>
      </c>
      <c r="H46" s="811">
        <f t="shared" si="2"/>
        <v>0</v>
      </c>
      <c r="I46" s="811">
        <f t="shared" si="2"/>
        <v>0</v>
      </c>
      <c r="J46" s="811">
        <f t="shared" si="2"/>
        <v>0</v>
      </c>
      <c r="K46" s="3"/>
      <c r="L46" s="3"/>
      <c r="M46" s="3"/>
      <c r="O46" s="799"/>
      <c r="P46" s="799"/>
      <c r="Q46" s="799"/>
      <c r="R46" s="799"/>
    </row>
    <row r="47" spans="1:18" ht="12.75" customHeight="1">
      <c r="A47" s="3"/>
      <c r="B47" s="3"/>
      <c r="C47" s="3"/>
      <c r="D47" s="813" t="s">
        <v>1828</v>
      </c>
      <c r="E47" s="814"/>
      <c r="F47" s="814"/>
      <c r="G47" s="814"/>
      <c r="H47" s="814"/>
      <c r="I47" s="814"/>
      <c r="J47" s="814"/>
      <c r="K47" s="3"/>
      <c r="L47" s="3"/>
      <c r="M47" s="3"/>
      <c r="O47" s="799"/>
      <c r="P47" s="799"/>
      <c r="Q47" s="799"/>
      <c r="R47" s="799"/>
    </row>
    <row r="48" spans="1:18" ht="12.75" customHeight="1">
      <c r="A48" s="3"/>
      <c r="B48" s="3"/>
      <c r="C48" s="3"/>
      <c r="D48" s="813" t="s">
        <v>1829</v>
      </c>
      <c r="E48" s="814"/>
      <c r="F48" s="814"/>
      <c r="G48" s="814"/>
      <c r="H48" s="814"/>
      <c r="I48" s="814"/>
      <c r="J48" s="814"/>
      <c r="K48" s="3"/>
      <c r="L48" s="3"/>
      <c r="M48" s="3"/>
      <c r="O48" s="799"/>
      <c r="P48" s="799"/>
      <c r="Q48" s="799"/>
      <c r="R48" s="799"/>
    </row>
    <row r="49" spans="1:24" ht="12.75" customHeight="1">
      <c r="A49" s="3"/>
      <c r="B49" s="3"/>
      <c r="C49" s="3"/>
      <c r="D49" s="813" t="s">
        <v>1830</v>
      </c>
      <c r="E49" s="814"/>
      <c r="F49" s="814"/>
      <c r="G49" s="814"/>
      <c r="H49" s="814"/>
      <c r="I49" s="814"/>
      <c r="J49" s="814"/>
      <c r="K49" s="3"/>
      <c r="L49" s="3"/>
      <c r="M49" s="3"/>
      <c r="O49" s="799"/>
      <c r="P49" s="799"/>
      <c r="Q49" s="799"/>
      <c r="R49" s="799"/>
    </row>
    <row r="50" spans="1:24" ht="12.75" customHeight="1">
      <c r="A50" s="3"/>
      <c r="B50" s="3"/>
      <c r="C50" s="3"/>
      <c r="D50" s="815" t="s">
        <v>1831</v>
      </c>
      <c r="E50" s="1237"/>
      <c r="F50" s="1229"/>
      <c r="G50" s="1229"/>
      <c r="H50" s="1229"/>
      <c r="I50" s="1229"/>
      <c r="J50" s="1230"/>
      <c r="K50" s="3"/>
      <c r="L50" s="3"/>
      <c r="M50" s="3"/>
      <c r="O50" s="799"/>
      <c r="P50" s="799"/>
      <c r="Q50" s="799"/>
      <c r="R50" s="799"/>
    </row>
    <row r="51" spans="1:24" ht="12.75" customHeight="1">
      <c r="A51" s="3"/>
      <c r="B51" s="3"/>
      <c r="C51" s="3"/>
      <c r="D51" s="3"/>
      <c r="E51" s="3"/>
      <c r="F51" s="3"/>
      <c r="G51" s="3"/>
      <c r="H51" s="3"/>
      <c r="I51" s="3"/>
      <c r="J51" s="3"/>
      <c r="K51" s="3"/>
      <c r="L51" s="3"/>
      <c r="M51" s="3"/>
      <c r="O51" s="799"/>
      <c r="P51" s="799"/>
      <c r="Q51" s="799"/>
      <c r="R51" s="799"/>
    </row>
    <row r="52" spans="1:24" ht="25.5" customHeight="1">
      <c r="A52" s="796">
        <v>5</v>
      </c>
      <c r="B52" s="796" t="s">
        <v>215</v>
      </c>
      <c r="C52" s="804"/>
      <c r="D52" s="797" t="s">
        <v>1832</v>
      </c>
      <c r="E52" s="209"/>
      <c r="F52" s="798"/>
      <c r="G52" s="798"/>
      <c r="H52" s="798"/>
      <c r="I52" s="798"/>
      <c r="J52" s="798"/>
      <c r="K52" s="798"/>
      <c r="L52" s="797"/>
      <c r="M52" s="797"/>
      <c r="O52" s="799"/>
      <c r="P52" s="799"/>
      <c r="Q52" s="799"/>
      <c r="R52" s="799"/>
    </row>
    <row r="53" spans="1:24" ht="12.75" customHeight="1">
      <c r="A53" s="796"/>
      <c r="B53" s="796" t="s">
        <v>216</v>
      </c>
      <c r="C53" s="796"/>
      <c r="D53" s="797" t="s">
        <v>1782</v>
      </c>
      <c r="E53" s="798"/>
      <c r="F53" s="798"/>
      <c r="G53" s="798"/>
      <c r="H53" s="798"/>
      <c r="I53" s="798"/>
      <c r="J53" s="798"/>
      <c r="K53" s="798"/>
      <c r="L53" s="797"/>
      <c r="M53" s="797"/>
      <c r="O53" s="799"/>
      <c r="P53" s="799"/>
      <c r="Q53" s="799"/>
      <c r="R53" s="799"/>
    </row>
    <row r="54" spans="1:24" ht="12.75" customHeight="1">
      <c r="A54" s="796"/>
      <c r="B54" s="804"/>
      <c r="C54" s="804" t="s">
        <v>223</v>
      </c>
      <c r="D54" s="797" t="s">
        <v>1833</v>
      </c>
      <c r="E54" s="816" t="s">
        <v>1834</v>
      </c>
      <c r="F54" s="1229"/>
      <c r="G54" s="1229"/>
      <c r="H54" s="1229"/>
      <c r="I54" s="1229"/>
      <c r="J54" s="1230"/>
      <c r="K54" s="798"/>
      <c r="L54" s="816" t="s">
        <v>1835</v>
      </c>
      <c r="M54" s="1229"/>
      <c r="N54" s="1229"/>
      <c r="O54" s="1229"/>
      <c r="P54" s="1229"/>
      <c r="Q54" s="1230"/>
      <c r="R54" s="799"/>
      <c r="S54" s="816" t="s">
        <v>1836</v>
      </c>
      <c r="T54" s="1229"/>
      <c r="U54" s="1229"/>
      <c r="V54" s="1229"/>
      <c r="W54" s="1229"/>
      <c r="X54" s="1230"/>
    </row>
    <row r="55" spans="1:24" ht="38.25" customHeight="1">
      <c r="A55" s="796"/>
      <c r="B55" s="804"/>
      <c r="C55" s="804" t="s">
        <v>1798</v>
      </c>
      <c r="D55" s="797" t="s">
        <v>1837</v>
      </c>
      <c r="E55" s="1231" t="s">
        <v>1834</v>
      </c>
      <c r="F55" s="1232"/>
      <c r="G55" s="1232"/>
      <c r="H55" s="1232"/>
      <c r="I55" s="1232"/>
      <c r="J55" s="1233"/>
      <c r="K55" s="798"/>
      <c r="L55" s="1231" t="s">
        <v>1835</v>
      </c>
      <c r="M55" s="1232"/>
      <c r="N55" s="1232"/>
      <c r="O55" s="1232"/>
      <c r="P55" s="1232"/>
      <c r="Q55" s="1233"/>
      <c r="R55" s="799"/>
      <c r="S55" s="1231" t="s">
        <v>1836</v>
      </c>
      <c r="T55" s="1232"/>
      <c r="U55" s="1232"/>
      <c r="V55" s="1232"/>
      <c r="W55" s="1232"/>
      <c r="X55" s="1233"/>
    </row>
    <row r="56" spans="1:24" ht="12.75" customHeight="1">
      <c r="A56" s="796"/>
      <c r="B56" s="804"/>
      <c r="C56" s="804"/>
      <c r="D56" s="797"/>
      <c r="E56" s="809" t="s">
        <v>1838</v>
      </c>
      <c r="F56" s="809" t="s">
        <v>1839</v>
      </c>
      <c r="G56" s="817" t="s">
        <v>1840</v>
      </c>
      <c r="H56" s="818" t="s">
        <v>1838</v>
      </c>
      <c r="I56" s="809" t="s">
        <v>1839</v>
      </c>
      <c r="J56" s="809" t="s">
        <v>1840</v>
      </c>
      <c r="K56" s="797"/>
      <c r="L56" s="809" t="s">
        <v>1838</v>
      </c>
      <c r="M56" s="809" t="s">
        <v>1839</v>
      </c>
      <c r="N56" s="817" t="s">
        <v>1840</v>
      </c>
      <c r="O56" s="818" t="s">
        <v>1838</v>
      </c>
      <c r="P56" s="809" t="s">
        <v>1839</v>
      </c>
      <c r="Q56" s="809" t="s">
        <v>1840</v>
      </c>
      <c r="R56" s="799"/>
      <c r="S56" s="809" t="s">
        <v>1838</v>
      </c>
      <c r="T56" s="809" t="s">
        <v>1839</v>
      </c>
      <c r="U56" s="817" t="s">
        <v>1840</v>
      </c>
      <c r="V56" s="818" t="s">
        <v>1838</v>
      </c>
      <c r="W56" s="809" t="s">
        <v>1839</v>
      </c>
      <c r="X56" s="809" t="s">
        <v>1840</v>
      </c>
    </row>
    <row r="57" spans="1:24" ht="25.5" customHeight="1">
      <c r="A57" s="796"/>
      <c r="B57" s="804"/>
      <c r="C57" s="804"/>
      <c r="D57" s="797"/>
      <c r="E57" s="810" t="s">
        <v>1841</v>
      </c>
      <c r="F57" s="209"/>
      <c r="G57" s="819"/>
      <c r="H57" s="820" t="s">
        <v>1821</v>
      </c>
      <c r="I57" s="209"/>
      <c r="J57" s="226"/>
      <c r="K57" s="797"/>
      <c r="L57" s="810" t="s">
        <v>1841</v>
      </c>
      <c r="M57" s="209"/>
      <c r="N57" s="819"/>
      <c r="O57" s="820" t="s">
        <v>1821</v>
      </c>
      <c r="P57" s="209"/>
      <c r="Q57" s="226"/>
      <c r="R57" s="799"/>
      <c r="S57" s="810" t="s">
        <v>1841</v>
      </c>
      <c r="T57" s="209"/>
      <c r="U57" s="819"/>
      <c r="V57" s="820" t="s">
        <v>1821</v>
      </c>
      <c r="W57" s="209"/>
      <c r="X57" s="226"/>
    </row>
    <row r="58" spans="1:24" ht="12.75" customHeight="1">
      <c r="A58" s="796"/>
      <c r="B58" s="804"/>
      <c r="C58" s="804"/>
      <c r="D58" s="797"/>
      <c r="E58" s="810" t="s">
        <v>1814</v>
      </c>
      <c r="F58" s="209"/>
      <c r="G58" s="819"/>
      <c r="H58" s="820" t="s">
        <v>1822</v>
      </c>
      <c r="I58" s="209"/>
      <c r="J58" s="226"/>
      <c r="K58" s="797"/>
      <c r="L58" s="810" t="s">
        <v>1814</v>
      </c>
      <c r="M58" s="209"/>
      <c r="N58" s="819"/>
      <c r="O58" s="820" t="s">
        <v>1822</v>
      </c>
      <c r="P58" s="209"/>
      <c r="Q58" s="226"/>
      <c r="R58" s="799"/>
      <c r="S58" s="810" t="s">
        <v>1814</v>
      </c>
      <c r="T58" s="209"/>
      <c r="U58" s="819"/>
      <c r="V58" s="820" t="s">
        <v>1822</v>
      </c>
      <c r="W58" s="209"/>
      <c r="X58" s="226"/>
    </row>
    <row r="59" spans="1:24" ht="12.75" customHeight="1">
      <c r="A59" s="796"/>
      <c r="B59" s="804"/>
      <c r="C59" s="804"/>
      <c r="D59" s="797"/>
      <c r="E59" s="810" t="s">
        <v>1815</v>
      </c>
      <c r="F59" s="209"/>
      <c r="G59" s="819"/>
      <c r="H59" s="820" t="s">
        <v>1823</v>
      </c>
      <c r="I59" s="209"/>
      <c r="J59" s="226"/>
      <c r="K59" s="797"/>
      <c r="L59" s="810" t="s">
        <v>1815</v>
      </c>
      <c r="M59" s="209"/>
      <c r="N59" s="819"/>
      <c r="O59" s="820" t="s">
        <v>1823</v>
      </c>
      <c r="P59" s="209"/>
      <c r="Q59" s="226"/>
      <c r="R59" s="799"/>
      <c r="S59" s="810" t="s">
        <v>1815</v>
      </c>
      <c r="T59" s="209"/>
      <c r="U59" s="819"/>
      <c r="V59" s="820" t="s">
        <v>1823</v>
      </c>
      <c r="W59" s="209"/>
      <c r="X59" s="226"/>
    </row>
    <row r="60" spans="1:24" ht="25.5" customHeight="1">
      <c r="A60" s="796"/>
      <c r="B60" s="804"/>
      <c r="C60" s="804"/>
      <c r="D60" s="797"/>
      <c r="E60" s="810" t="s">
        <v>1816</v>
      </c>
      <c r="F60" s="209"/>
      <c r="G60" s="819"/>
      <c r="H60" s="820" t="s">
        <v>1824</v>
      </c>
      <c r="I60" s="209"/>
      <c r="J60" s="226"/>
      <c r="K60" s="797"/>
      <c r="L60" s="810" t="s">
        <v>1816</v>
      </c>
      <c r="M60" s="209"/>
      <c r="N60" s="819"/>
      <c r="O60" s="820" t="s">
        <v>1824</v>
      </c>
      <c r="P60" s="209"/>
      <c r="Q60" s="226"/>
      <c r="R60" s="799"/>
      <c r="S60" s="810" t="s">
        <v>1816</v>
      </c>
      <c r="T60" s="209"/>
      <c r="U60" s="819"/>
      <c r="V60" s="820" t="s">
        <v>1824</v>
      </c>
      <c r="W60" s="209"/>
      <c r="X60" s="226"/>
    </row>
    <row r="61" spans="1:24" ht="47.25" customHeight="1">
      <c r="A61" s="796"/>
      <c r="B61" s="804"/>
      <c r="C61" s="804"/>
      <c r="D61" s="797"/>
      <c r="E61" s="810" t="s">
        <v>1817</v>
      </c>
      <c r="F61" s="209"/>
      <c r="G61" s="819"/>
      <c r="H61" s="820" t="s">
        <v>1825</v>
      </c>
      <c r="I61" s="209"/>
      <c r="J61" s="226"/>
      <c r="K61" s="797"/>
      <c r="L61" s="810" t="s">
        <v>1817</v>
      </c>
      <c r="M61" s="209"/>
      <c r="N61" s="819"/>
      <c r="O61" s="820" t="s">
        <v>1825</v>
      </c>
      <c r="P61" s="209"/>
      <c r="Q61" s="226"/>
      <c r="R61" s="799"/>
      <c r="S61" s="810" t="s">
        <v>1817</v>
      </c>
      <c r="T61" s="209"/>
      <c r="U61" s="819"/>
      <c r="V61" s="820" t="s">
        <v>1825</v>
      </c>
      <c r="W61" s="209"/>
      <c r="X61" s="226"/>
    </row>
    <row r="62" spans="1:24" ht="25.5" customHeight="1">
      <c r="A62" s="796"/>
      <c r="B62" s="804"/>
      <c r="C62" s="804"/>
      <c r="D62" s="797"/>
      <c r="E62" s="810" t="s">
        <v>1818</v>
      </c>
      <c r="F62" s="209"/>
      <c r="G62" s="819"/>
      <c r="H62" s="820" t="s">
        <v>1826</v>
      </c>
      <c r="I62" s="209"/>
      <c r="J62" s="226"/>
      <c r="K62" s="797"/>
      <c r="L62" s="810" t="s">
        <v>1818</v>
      </c>
      <c r="M62" s="209"/>
      <c r="N62" s="819"/>
      <c r="O62" s="820" t="s">
        <v>1826</v>
      </c>
      <c r="P62" s="209"/>
      <c r="Q62" s="226"/>
      <c r="R62" s="799"/>
      <c r="S62" s="810" t="s">
        <v>1818</v>
      </c>
      <c r="T62" s="209"/>
      <c r="U62" s="819"/>
      <c r="V62" s="820" t="s">
        <v>1826</v>
      </c>
      <c r="W62" s="209"/>
      <c r="X62" s="226"/>
    </row>
    <row r="63" spans="1:24" ht="25.5" customHeight="1">
      <c r="A63" s="796"/>
      <c r="B63" s="804"/>
      <c r="C63" s="804"/>
      <c r="D63" s="797"/>
      <c r="E63" s="810" t="s">
        <v>1819</v>
      </c>
      <c r="F63" s="209"/>
      <c r="G63" s="819"/>
      <c r="H63" s="820" t="s">
        <v>1842</v>
      </c>
      <c r="I63" s="209"/>
      <c r="J63" s="226"/>
      <c r="K63" s="797"/>
      <c r="L63" s="810" t="s">
        <v>1819</v>
      </c>
      <c r="M63" s="209"/>
      <c r="N63" s="819"/>
      <c r="O63" s="820" t="s">
        <v>1842</v>
      </c>
      <c r="P63" s="209"/>
      <c r="Q63" s="226"/>
      <c r="R63" s="799"/>
      <c r="S63" s="810" t="s">
        <v>1819</v>
      </c>
      <c r="T63" s="209"/>
      <c r="U63" s="819"/>
      <c r="V63" s="820" t="s">
        <v>1842</v>
      </c>
      <c r="W63" s="209"/>
      <c r="X63" s="226"/>
    </row>
    <row r="64" spans="1:24" ht="25.5" customHeight="1">
      <c r="A64" s="796"/>
      <c r="B64" s="804"/>
      <c r="C64" s="804"/>
      <c r="D64" s="797"/>
      <c r="E64" s="810" t="s">
        <v>1820</v>
      </c>
      <c r="F64" s="209"/>
      <c r="G64" s="819"/>
      <c r="H64" s="821" t="s">
        <v>1843</v>
      </c>
      <c r="I64" s="209"/>
      <c r="J64" s="822">
        <f>SUM(G57:G64,J57:J63)</f>
        <v>0</v>
      </c>
      <c r="K64" s="797"/>
      <c r="L64" s="810" t="s">
        <v>1820</v>
      </c>
      <c r="M64" s="209"/>
      <c r="N64" s="819"/>
      <c r="O64" s="821" t="s">
        <v>1843</v>
      </c>
      <c r="P64" s="209"/>
      <c r="Q64" s="822">
        <f>SUM(N57:N64,Q57:Q63)</f>
        <v>0</v>
      </c>
      <c r="R64" s="799"/>
      <c r="S64" s="810" t="s">
        <v>1820</v>
      </c>
      <c r="T64" s="209"/>
      <c r="U64" s="819"/>
      <c r="V64" s="821" t="s">
        <v>1843</v>
      </c>
      <c r="W64" s="209"/>
      <c r="X64" s="822">
        <f>SUM(U57:U64,X57:X63)</f>
        <v>0</v>
      </c>
    </row>
    <row r="65" spans="1:24" ht="12.75" customHeight="1">
      <c r="A65" s="796"/>
      <c r="B65" s="804"/>
      <c r="C65" s="804"/>
      <c r="D65" s="797"/>
      <c r="E65" s="813" t="s">
        <v>1844</v>
      </c>
      <c r="F65" s="1234"/>
      <c r="G65" s="1235"/>
      <c r="H65" s="1235"/>
      <c r="I65" s="1235"/>
      <c r="J65" s="1236"/>
      <c r="K65" s="797"/>
      <c r="L65" s="813" t="s">
        <v>1844</v>
      </c>
      <c r="M65" s="1234"/>
      <c r="N65" s="1235"/>
      <c r="O65" s="1235"/>
      <c r="P65" s="1235"/>
      <c r="Q65" s="1236"/>
      <c r="R65" s="799"/>
      <c r="S65" s="813" t="s">
        <v>1844</v>
      </c>
      <c r="T65" s="1234"/>
      <c r="U65" s="1235"/>
      <c r="V65" s="1235"/>
      <c r="W65" s="1235"/>
      <c r="X65" s="1236"/>
    </row>
    <row r="66" spans="1:24" ht="12.75" customHeight="1">
      <c r="A66" s="796"/>
      <c r="B66" s="804"/>
      <c r="C66" s="804"/>
      <c r="D66" s="797"/>
      <c r="E66" s="813"/>
      <c r="F66" s="823"/>
      <c r="G66" s="823"/>
      <c r="H66" s="824"/>
      <c r="I66" s="823"/>
      <c r="J66" s="823"/>
      <c r="K66" s="797"/>
      <c r="L66" s="797"/>
      <c r="M66" s="797"/>
      <c r="O66" s="799"/>
      <c r="P66" s="799"/>
      <c r="Q66" s="799"/>
      <c r="R66" s="799"/>
    </row>
    <row r="67" spans="1:24" ht="12.75" customHeight="1">
      <c r="A67" s="794" t="s">
        <v>1845</v>
      </c>
      <c r="B67" s="804"/>
      <c r="C67" s="804"/>
      <c r="D67" s="797"/>
      <c r="E67" s="797"/>
      <c r="F67" s="797"/>
      <c r="G67" s="797"/>
      <c r="H67" s="797"/>
      <c r="I67" s="797"/>
      <c r="J67" s="797"/>
      <c r="K67" s="797"/>
      <c r="L67" s="797"/>
      <c r="M67" s="797"/>
      <c r="O67" s="799"/>
      <c r="P67" s="799"/>
      <c r="Q67" s="799"/>
      <c r="R67" s="799"/>
    </row>
    <row r="68" spans="1:24" ht="38.25" customHeight="1">
      <c r="A68" s="796">
        <v>6</v>
      </c>
      <c r="B68" s="796" t="s">
        <v>215</v>
      </c>
      <c r="C68" s="804"/>
      <c r="D68" s="797" t="s">
        <v>1846</v>
      </c>
      <c r="E68" s="209"/>
      <c r="F68" s="798"/>
      <c r="G68" s="798"/>
      <c r="H68" s="798"/>
      <c r="I68" s="798"/>
      <c r="J68" s="798"/>
      <c r="K68" s="797"/>
      <c r="L68" s="797"/>
      <c r="M68" s="797"/>
      <c r="O68" s="799"/>
      <c r="P68" s="799"/>
      <c r="Q68" s="799"/>
      <c r="R68" s="799"/>
    </row>
    <row r="69" spans="1:24" ht="25.5" customHeight="1">
      <c r="A69" s="796"/>
      <c r="B69" s="804" t="s">
        <v>216</v>
      </c>
      <c r="C69" s="804"/>
      <c r="D69" s="797" t="s">
        <v>1847</v>
      </c>
      <c r="E69" s="1209"/>
      <c r="F69" s="1210"/>
      <c r="G69" s="1210"/>
      <c r="H69" s="1210"/>
      <c r="I69" s="1210"/>
      <c r="J69" s="1211"/>
      <c r="K69" s="797"/>
      <c r="L69" s="797"/>
      <c r="M69" s="797"/>
      <c r="O69" s="799"/>
      <c r="P69" s="799"/>
      <c r="Q69" s="799"/>
      <c r="R69" s="799"/>
    </row>
    <row r="70" spans="1:24" ht="63.75" customHeight="1">
      <c r="A70" s="796"/>
      <c r="B70" s="796" t="s">
        <v>217</v>
      </c>
      <c r="C70" s="804"/>
      <c r="D70" s="797" t="s">
        <v>1848</v>
      </c>
      <c r="E70" s="209"/>
      <c r="F70" s="798"/>
      <c r="G70" s="798"/>
      <c r="H70" s="798"/>
      <c r="I70" s="798"/>
      <c r="J70" s="798"/>
      <c r="K70" s="797"/>
      <c r="L70" s="797"/>
      <c r="M70" s="797"/>
      <c r="O70" s="799"/>
      <c r="P70" s="799"/>
      <c r="Q70" s="799"/>
      <c r="R70" s="799"/>
    </row>
    <row r="71" spans="1:24" ht="12.75" customHeight="1">
      <c r="A71" s="796"/>
      <c r="B71" s="804" t="s">
        <v>218</v>
      </c>
      <c r="C71" s="804"/>
      <c r="D71" s="797" t="s">
        <v>1849</v>
      </c>
      <c r="E71" s="1209"/>
      <c r="F71" s="1210"/>
      <c r="G71" s="1210"/>
      <c r="H71" s="1210"/>
      <c r="I71" s="1210"/>
      <c r="J71" s="1211"/>
      <c r="K71" s="797"/>
      <c r="L71" s="797"/>
      <c r="M71" s="797"/>
      <c r="O71" s="799"/>
      <c r="P71" s="799"/>
      <c r="Q71" s="799"/>
      <c r="R71" s="799"/>
    </row>
    <row r="72" spans="1:24" ht="12.75" customHeight="1">
      <c r="A72" s="5"/>
      <c r="B72" s="5"/>
      <c r="C72" s="5"/>
      <c r="D72" s="5"/>
      <c r="E72" s="5"/>
      <c r="F72" s="5"/>
      <c r="G72" s="5"/>
      <c r="H72" s="5"/>
      <c r="I72" s="5"/>
      <c r="J72" s="5"/>
      <c r="K72" s="5"/>
      <c r="L72" s="5"/>
      <c r="M72" s="3"/>
      <c r="O72" s="799"/>
      <c r="P72" s="799"/>
      <c r="Q72" s="799"/>
      <c r="R72" s="799"/>
    </row>
    <row r="73" spans="1:24" ht="38.25" customHeight="1">
      <c r="A73" s="796">
        <v>7</v>
      </c>
      <c r="B73" s="796" t="s">
        <v>215</v>
      </c>
      <c r="C73" s="804"/>
      <c r="D73" s="797" t="s">
        <v>1850</v>
      </c>
      <c r="E73" s="209"/>
      <c r="F73" s="797"/>
      <c r="G73" s="797"/>
      <c r="H73" s="797"/>
      <c r="I73" s="797"/>
      <c r="J73" s="797"/>
      <c r="K73" s="797"/>
      <c r="L73" s="797"/>
      <c r="M73" s="797"/>
      <c r="O73" s="799"/>
      <c r="P73" s="799"/>
      <c r="Q73" s="799"/>
      <c r="R73" s="799"/>
    </row>
    <row r="74" spans="1:24" ht="12.75" customHeight="1">
      <c r="A74" s="796"/>
      <c r="B74" s="804" t="s">
        <v>216</v>
      </c>
      <c r="C74" s="804"/>
      <c r="D74" s="797" t="s">
        <v>1782</v>
      </c>
      <c r="E74" s="797"/>
      <c r="F74" s="797"/>
      <c r="G74" s="797"/>
      <c r="H74" s="797"/>
      <c r="I74" s="797"/>
      <c r="J74" s="797"/>
      <c r="K74" s="797"/>
      <c r="L74" s="797"/>
      <c r="M74" s="797"/>
      <c r="O74" s="799"/>
      <c r="P74" s="799"/>
      <c r="Q74" s="799"/>
      <c r="R74" s="799"/>
    </row>
    <row r="75" spans="1:24" ht="12.75" customHeight="1">
      <c r="A75" s="796"/>
      <c r="B75" s="804"/>
      <c r="C75" s="802" t="s">
        <v>223</v>
      </c>
      <c r="D75" s="797" t="s">
        <v>1851</v>
      </c>
      <c r="E75" s="1209"/>
      <c r="F75" s="1210"/>
      <c r="G75" s="1210"/>
      <c r="H75" s="1210"/>
      <c r="I75" s="1210"/>
      <c r="J75" s="1211"/>
      <c r="K75" s="797"/>
      <c r="L75" s="797"/>
      <c r="M75" s="797"/>
      <c r="O75" s="799"/>
      <c r="P75" s="799"/>
      <c r="Q75" s="799"/>
      <c r="R75" s="799"/>
    </row>
    <row r="76" spans="1:24" ht="12.75" customHeight="1">
      <c r="A76" s="796"/>
      <c r="B76" s="804"/>
      <c r="C76" s="802" t="s">
        <v>1798</v>
      </c>
      <c r="D76" s="797" t="s">
        <v>1852</v>
      </c>
      <c r="E76" s="1209"/>
      <c r="F76" s="1210"/>
      <c r="G76" s="1210"/>
      <c r="H76" s="1210"/>
      <c r="I76" s="1210"/>
      <c r="J76" s="1211"/>
      <c r="K76" s="797"/>
      <c r="L76" s="797"/>
      <c r="M76" s="797"/>
      <c r="O76" s="799"/>
      <c r="P76" s="799"/>
      <c r="Q76" s="799"/>
      <c r="R76" s="799"/>
    </row>
    <row r="77" spans="1:24" ht="12.75" customHeight="1">
      <c r="A77" s="796"/>
      <c r="B77" s="804"/>
      <c r="C77" s="802" t="s">
        <v>1800</v>
      </c>
      <c r="D77" s="797" t="s">
        <v>1853</v>
      </c>
      <c r="E77" s="1227"/>
      <c r="F77" s="1228"/>
      <c r="G77" s="1228"/>
      <c r="H77" s="1228"/>
      <c r="I77" s="816" t="s">
        <v>1854</v>
      </c>
      <c r="J77" s="224"/>
      <c r="K77" s="797"/>
      <c r="L77" s="797"/>
      <c r="M77" s="797"/>
      <c r="O77" s="799"/>
      <c r="P77" s="799"/>
      <c r="Q77" s="799"/>
      <c r="R77" s="799"/>
    </row>
    <row r="78" spans="1:24" ht="25.5" customHeight="1">
      <c r="A78" s="796"/>
      <c r="B78" s="804"/>
      <c r="C78" s="804" t="s">
        <v>1802</v>
      </c>
      <c r="D78" s="797" t="s">
        <v>1855</v>
      </c>
      <c r="E78" s="1227"/>
      <c r="F78" s="1228"/>
      <c r="G78" s="1228"/>
      <c r="H78" s="1228"/>
      <c r="I78" s="816" t="s">
        <v>1854</v>
      </c>
      <c r="J78" s="224"/>
      <c r="K78" s="797"/>
      <c r="L78" s="797"/>
      <c r="M78" s="797"/>
      <c r="O78" s="799"/>
      <c r="P78" s="799"/>
      <c r="Q78" s="799"/>
      <c r="R78" s="799"/>
    </row>
    <row r="79" spans="1:24" ht="12.75" customHeight="1">
      <c r="A79" s="796"/>
      <c r="B79" s="804"/>
      <c r="C79" s="804" t="s">
        <v>236</v>
      </c>
      <c r="D79" s="797" t="s">
        <v>1856</v>
      </c>
      <c r="E79" s="1209"/>
      <c r="F79" s="1210"/>
      <c r="G79" s="1210"/>
      <c r="H79" s="1210"/>
      <c r="I79" s="1210"/>
      <c r="J79" s="1211"/>
      <c r="K79" s="797"/>
      <c r="L79" s="797"/>
      <c r="M79" s="797"/>
      <c r="O79" s="799"/>
      <c r="P79" s="799"/>
      <c r="Q79" s="799"/>
      <c r="R79" s="799"/>
    </row>
    <row r="80" spans="1:24" ht="12.75" customHeight="1">
      <c r="A80" s="5"/>
      <c r="B80" s="5"/>
      <c r="C80" s="5"/>
      <c r="D80" s="5"/>
      <c r="E80" s="5"/>
      <c r="F80" s="5"/>
      <c r="G80" s="5"/>
      <c r="H80" s="5"/>
      <c r="I80" s="5"/>
      <c r="J80" s="5"/>
      <c r="K80" s="5"/>
      <c r="L80" s="5"/>
      <c r="M80" s="3"/>
      <c r="O80" s="799"/>
      <c r="P80" s="799"/>
      <c r="Q80" s="799"/>
      <c r="R80" s="799"/>
    </row>
    <row r="81" spans="1:21" s="60" customFormat="1" ht="51" customHeight="1">
      <c r="A81" s="825">
        <v>8</v>
      </c>
      <c r="B81" s="825" t="s">
        <v>215</v>
      </c>
      <c r="C81" s="826"/>
      <c r="D81" s="827" t="s">
        <v>1857</v>
      </c>
      <c r="E81" s="209"/>
      <c r="F81" s="828"/>
      <c r="G81" s="828"/>
      <c r="H81" s="828"/>
      <c r="I81" s="828"/>
      <c r="J81" s="828"/>
      <c r="K81" s="828"/>
      <c r="L81" s="828"/>
      <c r="M81" s="828"/>
      <c r="O81" s="829"/>
      <c r="P81" s="829"/>
      <c r="Q81" s="829"/>
      <c r="R81" s="829"/>
    </row>
    <row r="82" spans="1:21" s="60" customFormat="1" ht="63.75" customHeight="1">
      <c r="A82" s="825"/>
      <c r="B82" s="826" t="s">
        <v>216</v>
      </c>
      <c r="C82" s="826"/>
      <c r="D82" s="827" t="s">
        <v>1858</v>
      </c>
      <c r="E82" s="209"/>
      <c r="F82" s="828"/>
      <c r="G82" s="828"/>
      <c r="H82" s="828"/>
      <c r="I82" s="828"/>
      <c r="J82" s="828"/>
      <c r="K82" s="828"/>
      <c r="L82" s="828"/>
      <c r="M82" s="828"/>
      <c r="O82" s="829"/>
      <c r="P82" s="829"/>
      <c r="Q82" s="829"/>
      <c r="R82" s="829"/>
    </row>
    <row r="83" spans="1:21" s="60" customFormat="1" ht="12.75" customHeight="1">
      <c r="A83" s="825"/>
      <c r="B83" s="830" t="s">
        <v>217</v>
      </c>
      <c r="C83" s="826"/>
      <c r="D83" s="827" t="s">
        <v>1859</v>
      </c>
      <c r="E83" s="1209"/>
      <c r="F83" s="1210"/>
      <c r="G83" s="1210"/>
      <c r="H83" s="1210"/>
      <c r="I83" s="1210"/>
      <c r="J83" s="1211"/>
      <c r="K83" s="828"/>
      <c r="L83" s="828"/>
      <c r="M83" s="828"/>
      <c r="O83" s="829"/>
      <c r="P83" s="829"/>
      <c r="Q83" s="829"/>
      <c r="R83" s="829"/>
    </row>
    <row r="84" spans="1:21" ht="12.75" customHeight="1">
      <c r="A84" s="796"/>
      <c r="B84" s="796"/>
      <c r="C84" s="796"/>
      <c r="D84" s="796"/>
      <c r="E84" s="796"/>
      <c r="F84" s="796"/>
      <c r="G84" s="796"/>
      <c r="H84" s="796"/>
      <c r="I84" s="796"/>
      <c r="J84" s="796"/>
      <c r="K84" s="796"/>
      <c r="L84" s="796"/>
      <c r="M84" s="796"/>
      <c r="N84" s="801"/>
      <c r="O84" s="799"/>
      <c r="P84" s="799"/>
      <c r="Q84" s="799"/>
      <c r="R84" s="799"/>
    </row>
    <row r="85" spans="1:21" ht="12.75" customHeight="1">
      <c r="A85" s="794" t="s">
        <v>1327</v>
      </c>
      <c r="B85" s="796"/>
      <c r="C85" s="796"/>
      <c r="D85" s="796"/>
      <c r="E85" s="796"/>
      <c r="F85" s="796"/>
      <c r="G85" s="796"/>
      <c r="H85" s="796"/>
      <c r="I85" s="796"/>
      <c r="J85" s="796"/>
      <c r="K85" s="796"/>
      <c r="L85" s="796"/>
      <c r="M85" s="796"/>
      <c r="N85" s="801"/>
      <c r="O85" s="799"/>
      <c r="P85" s="799"/>
      <c r="Q85" s="799"/>
      <c r="R85" s="799"/>
    </row>
    <row r="86" spans="1:21" ht="81.75" customHeight="1">
      <c r="A86" s="796">
        <v>9</v>
      </c>
      <c r="B86" s="796"/>
      <c r="C86" s="796"/>
      <c r="D86" s="831" t="s">
        <v>1860</v>
      </c>
      <c r="E86" s="1209"/>
      <c r="F86" s="1210"/>
      <c r="G86" s="1210"/>
      <c r="H86" s="1210"/>
      <c r="I86" s="1210"/>
      <c r="J86" s="1211"/>
      <c r="K86" s="797"/>
      <c r="L86" s="797"/>
      <c r="M86" s="797"/>
      <c r="N86" s="801"/>
      <c r="O86" s="799"/>
      <c r="P86" s="799"/>
      <c r="R86" s="799"/>
      <c r="S86" s="799"/>
      <c r="T86" s="799"/>
      <c r="U86" s="799"/>
    </row>
    <row r="87" spans="1:21" ht="12.75" customHeight="1">
      <c r="A87" s="5"/>
      <c r="B87" s="5"/>
      <c r="C87" s="5"/>
      <c r="D87" s="5"/>
      <c r="E87" s="5"/>
      <c r="F87" s="5"/>
      <c r="G87" s="5"/>
      <c r="H87" s="5"/>
      <c r="I87" s="5"/>
      <c r="J87" s="5"/>
      <c r="K87" s="5"/>
      <c r="L87" s="5"/>
      <c r="M87" s="3"/>
      <c r="O87" s="799"/>
      <c r="P87" s="799"/>
      <c r="Q87" s="799"/>
      <c r="R87" s="799"/>
    </row>
    <row r="88" spans="1:21" s="60" customFormat="1" ht="38.25" customHeight="1">
      <c r="A88" s="825">
        <v>10</v>
      </c>
      <c r="B88" s="825" t="s">
        <v>215</v>
      </c>
      <c r="C88" s="826"/>
      <c r="D88" s="797" t="s">
        <v>1861</v>
      </c>
      <c r="E88" s="209"/>
      <c r="N88" s="832"/>
    </row>
    <row r="89" spans="1:21" s="60" customFormat="1" ht="25.5" customHeight="1">
      <c r="A89" s="825"/>
      <c r="B89" s="796" t="s">
        <v>216</v>
      </c>
      <c r="C89" s="826"/>
      <c r="D89" s="797" t="s">
        <v>1862</v>
      </c>
      <c r="E89" s="209"/>
      <c r="N89" s="832"/>
    </row>
    <row r="90" spans="1:21" ht="12.75" customHeight="1">
      <c r="A90" s="796"/>
      <c r="B90" s="796"/>
      <c r="C90" s="796"/>
      <c r="D90" s="796"/>
      <c r="E90" s="796"/>
      <c r="F90" s="796"/>
      <c r="G90" s="796"/>
      <c r="H90" s="796"/>
      <c r="I90" s="796"/>
      <c r="J90" s="796"/>
      <c r="K90" s="796"/>
      <c r="L90" s="796"/>
      <c r="M90" s="796"/>
      <c r="N90" s="801"/>
      <c r="O90" s="799"/>
      <c r="P90" s="799"/>
      <c r="Q90" s="799"/>
      <c r="R90" s="799"/>
    </row>
    <row r="91" spans="1:21" ht="12.75" customHeight="1">
      <c r="A91" s="794" t="s">
        <v>1863</v>
      </c>
      <c r="B91" s="804"/>
      <c r="C91" s="804"/>
      <c r="D91" s="797"/>
      <c r="E91" s="797"/>
      <c r="F91" s="797"/>
      <c r="G91" s="797"/>
      <c r="H91" s="797"/>
      <c r="I91" s="797"/>
      <c r="J91" s="797"/>
      <c r="K91" s="797"/>
      <c r="L91" s="797"/>
      <c r="M91" s="797"/>
      <c r="O91" s="799"/>
      <c r="P91" s="799"/>
      <c r="Q91" s="799"/>
      <c r="R91" s="799"/>
    </row>
    <row r="92" spans="1:21" ht="42.75" customHeight="1">
      <c r="A92" s="1212" t="s">
        <v>1864</v>
      </c>
      <c r="B92" s="1212"/>
      <c r="C92" s="1212"/>
      <c r="D92" s="1212"/>
      <c r="E92" s="1212"/>
      <c r="F92" s="1212"/>
      <c r="G92" s="1212"/>
      <c r="H92" s="1212"/>
      <c r="I92" s="1212"/>
      <c r="J92" s="1212"/>
      <c r="K92" s="1212"/>
      <c r="L92" s="1212"/>
      <c r="M92" s="797"/>
      <c r="O92" s="799"/>
      <c r="P92" s="799"/>
      <c r="Q92" s="799"/>
      <c r="R92" s="799"/>
    </row>
    <row r="93" spans="1:21" ht="25.5" customHeight="1">
      <c r="A93" s="796">
        <v>11</v>
      </c>
      <c r="B93" s="796" t="s">
        <v>215</v>
      </c>
      <c r="C93" s="802" t="s">
        <v>223</v>
      </c>
      <c r="D93" s="797" t="s">
        <v>1865</v>
      </c>
      <c r="E93" s="1213"/>
      <c r="F93" s="1214"/>
      <c r="G93" s="1214"/>
      <c r="H93" s="1214"/>
      <c r="I93" s="1214"/>
      <c r="J93" s="1215"/>
      <c r="K93" s="797"/>
      <c r="L93" s="797"/>
      <c r="M93" s="797"/>
      <c r="O93" s="799"/>
      <c r="P93" s="799"/>
      <c r="Q93" s="799"/>
      <c r="R93" s="799"/>
    </row>
    <row r="94" spans="1:21" ht="51" customHeight="1">
      <c r="A94" s="796"/>
      <c r="B94" s="804"/>
      <c r="C94" s="802" t="s">
        <v>1798</v>
      </c>
      <c r="D94" s="797" t="s">
        <v>1866</v>
      </c>
      <c r="E94" s="1209"/>
      <c r="F94" s="1210"/>
      <c r="G94" s="1210"/>
      <c r="H94" s="1210"/>
      <c r="I94" s="1210"/>
      <c r="J94" s="1211"/>
      <c r="K94" s="797"/>
      <c r="L94" s="797"/>
      <c r="M94" s="797"/>
      <c r="O94" s="799"/>
      <c r="P94" s="799"/>
      <c r="Q94" s="799"/>
      <c r="R94" s="799"/>
    </row>
    <row r="95" spans="1:21" ht="25.5" customHeight="1">
      <c r="A95" s="796"/>
      <c r="B95" s="796" t="s">
        <v>216</v>
      </c>
      <c r="C95" s="802" t="s">
        <v>223</v>
      </c>
      <c r="D95" s="797" t="s">
        <v>1867</v>
      </c>
      <c r="E95" s="1209"/>
      <c r="F95" s="1210"/>
      <c r="G95" s="1210"/>
      <c r="H95" s="1210"/>
      <c r="I95" s="1210"/>
      <c r="J95" s="1211"/>
      <c r="K95" s="797"/>
      <c r="L95" s="797"/>
      <c r="M95" s="797"/>
      <c r="O95" s="799"/>
      <c r="P95" s="799"/>
      <c r="Q95" s="799"/>
      <c r="R95" s="799"/>
    </row>
    <row r="96" spans="1:21" ht="51" customHeight="1">
      <c r="A96" s="796"/>
      <c r="B96" s="804"/>
      <c r="C96" s="802" t="s">
        <v>1798</v>
      </c>
      <c r="D96" s="797" t="s">
        <v>1868</v>
      </c>
      <c r="E96" s="1209"/>
      <c r="F96" s="1210"/>
      <c r="G96" s="1210"/>
      <c r="H96" s="1210"/>
      <c r="I96" s="1210"/>
      <c r="J96" s="1211"/>
      <c r="K96" s="797"/>
      <c r="L96" s="797"/>
      <c r="M96" s="797"/>
      <c r="O96" s="799"/>
      <c r="P96" s="799"/>
      <c r="Q96" s="799"/>
      <c r="R96" s="799"/>
    </row>
    <row r="97" spans="1:18" ht="76.5" customHeight="1">
      <c r="A97" s="796"/>
      <c r="B97" s="833" t="s">
        <v>217</v>
      </c>
      <c r="C97" s="804"/>
      <c r="D97" s="797" t="s">
        <v>1869</v>
      </c>
      <c r="E97" s="209"/>
      <c r="F97" s="798"/>
      <c r="G97" s="798"/>
      <c r="H97" s="798"/>
      <c r="I97" s="798"/>
      <c r="J97" s="798"/>
      <c r="K97" s="797"/>
      <c r="L97" s="797"/>
      <c r="M97" s="797"/>
      <c r="O97" s="799"/>
      <c r="P97" s="799"/>
      <c r="Q97" s="799"/>
      <c r="R97" s="799"/>
    </row>
    <row r="98" spans="1:18" ht="12.75" customHeight="1">
      <c r="A98" s="796"/>
      <c r="B98" s="833"/>
      <c r="C98" s="804"/>
      <c r="D98" s="797"/>
      <c r="E98" s="1209"/>
      <c r="F98" s="1210"/>
      <c r="G98" s="1210"/>
      <c r="H98" s="1210"/>
      <c r="I98" s="1210"/>
      <c r="J98" s="1211"/>
      <c r="K98" s="797"/>
      <c r="L98" s="797"/>
      <c r="M98" s="797"/>
      <c r="O98" s="799"/>
      <c r="P98" s="799"/>
      <c r="Q98" s="799"/>
      <c r="R98" s="799"/>
    </row>
    <row r="99" spans="1:18" ht="93.75" customHeight="1">
      <c r="A99" s="796"/>
      <c r="B99" s="804" t="s">
        <v>218</v>
      </c>
      <c r="C99" s="802" t="s">
        <v>223</v>
      </c>
      <c r="D99" s="797" t="s">
        <v>1870</v>
      </c>
      <c r="E99" s="810" t="s">
        <v>1871</v>
      </c>
      <c r="F99" s="1224" t="s">
        <v>1872</v>
      </c>
      <c r="G99" s="1225"/>
      <c r="H99" s="1225"/>
      <c r="I99" s="1225"/>
      <c r="J99" s="1226"/>
      <c r="K99" s="834"/>
      <c r="L99" s="797"/>
      <c r="M99" s="797"/>
      <c r="O99" s="799"/>
      <c r="P99" s="799"/>
      <c r="Q99" s="799"/>
      <c r="R99" s="799"/>
    </row>
    <row r="100" spans="1:18" ht="12.75" customHeight="1">
      <c r="A100" s="796"/>
      <c r="B100" s="804"/>
      <c r="C100" s="802"/>
      <c r="D100" s="797"/>
      <c r="E100" s="803"/>
      <c r="F100" s="1221"/>
      <c r="G100" s="1222"/>
      <c r="H100" s="1222"/>
      <c r="I100" s="1222"/>
      <c r="J100" s="1223"/>
      <c r="K100" s="835"/>
      <c r="L100" s="797"/>
      <c r="M100" s="797"/>
      <c r="O100" s="799"/>
      <c r="P100" s="799"/>
      <c r="Q100" s="799"/>
      <c r="R100" s="799"/>
    </row>
    <row r="101" spans="1:18" ht="12.75" customHeight="1">
      <c r="A101" s="796"/>
      <c r="B101" s="804"/>
      <c r="C101" s="804"/>
      <c r="D101" s="797"/>
      <c r="E101" s="803"/>
      <c r="F101" s="1221"/>
      <c r="G101" s="1222"/>
      <c r="H101" s="1222"/>
      <c r="I101" s="1222"/>
      <c r="J101" s="1223"/>
      <c r="K101" s="835"/>
      <c r="L101" s="797"/>
      <c r="M101" s="797"/>
      <c r="O101" s="799"/>
      <c r="P101" s="799"/>
      <c r="Q101" s="799"/>
      <c r="R101" s="799"/>
    </row>
    <row r="102" spans="1:18" ht="12.75" customHeight="1">
      <c r="A102" s="796"/>
      <c r="B102" s="804"/>
      <c r="C102" s="804"/>
      <c r="D102" s="797"/>
      <c r="E102" s="803"/>
      <c r="F102" s="1221"/>
      <c r="G102" s="1222"/>
      <c r="H102" s="1222"/>
      <c r="I102" s="1222"/>
      <c r="J102" s="1223"/>
      <c r="K102" s="835"/>
      <c r="L102" s="797"/>
      <c r="M102" s="797"/>
      <c r="O102" s="799"/>
      <c r="P102" s="799"/>
      <c r="Q102" s="799"/>
      <c r="R102" s="799"/>
    </row>
    <row r="103" spans="1:18" ht="12.75" customHeight="1">
      <c r="A103" s="796"/>
      <c r="B103" s="804"/>
      <c r="C103" s="804"/>
      <c r="D103" s="797"/>
      <c r="E103" s="803"/>
      <c r="F103" s="1221"/>
      <c r="G103" s="1222"/>
      <c r="H103" s="1222"/>
      <c r="I103" s="1222"/>
      <c r="J103" s="1223"/>
      <c r="K103" s="835"/>
      <c r="L103" s="797"/>
      <c r="M103" s="797"/>
      <c r="O103" s="799"/>
      <c r="P103" s="799"/>
      <c r="Q103" s="799"/>
      <c r="R103" s="799"/>
    </row>
    <row r="104" spans="1:18" ht="12.75" customHeight="1">
      <c r="A104" s="796"/>
      <c r="B104" s="804"/>
      <c r="C104" s="804"/>
      <c r="D104" s="797"/>
      <c r="E104" s="803"/>
      <c r="F104" s="1221"/>
      <c r="G104" s="1222"/>
      <c r="H104" s="1222"/>
      <c r="I104" s="1222"/>
      <c r="J104" s="1223"/>
      <c r="K104" s="835"/>
      <c r="L104" s="797"/>
      <c r="M104" s="797"/>
      <c r="O104" s="799"/>
      <c r="P104" s="799"/>
      <c r="Q104" s="799"/>
      <c r="R104" s="799"/>
    </row>
    <row r="105" spans="1:18" ht="12.75" customHeight="1">
      <c r="A105" s="796"/>
      <c r="B105" s="804"/>
      <c r="C105" s="804"/>
      <c r="D105" s="797"/>
      <c r="E105" s="803"/>
      <c r="F105" s="1221"/>
      <c r="G105" s="1222"/>
      <c r="H105" s="1222"/>
      <c r="I105" s="1222"/>
      <c r="J105" s="1223"/>
      <c r="K105" s="835"/>
      <c r="L105" s="797"/>
      <c r="M105" s="797"/>
      <c r="O105" s="799"/>
      <c r="P105" s="799"/>
      <c r="Q105" s="799"/>
      <c r="R105" s="799"/>
    </row>
    <row r="106" spans="1:18" ht="12.75" customHeight="1">
      <c r="A106" s="796"/>
      <c r="B106" s="804"/>
      <c r="C106" s="804"/>
      <c r="D106" s="797"/>
      <c r="E106" s="803"/>
      <c r="F106" s="1221"/>
      <c r="G106" s="1222"/>
      <c r="H106" s="1222"/>
      <c r="I106" s="1222"/>
      <c r="J106" s="1223"/>
      <c r="K106" s="835"/>
      <c r="L106" s="797"/>
      <c r="M106" s="797"/>
      <c r="O106" s="799"/>
      <c r="P106" s="799"/>
      <c r="Q106" s="799"/>
      <c r="R106" s="799"/>
    </row>
    <row r="107" spans="1:18" ht="12.75" customHeight="1">
      <c r="A107" s="796"/>
      <c r="B107" s="804"/>
      <c r="C107" s="804"/>
      <c r="D107" s="797"/>
      <c r="E107" s="803"/>
      <c r="F107" s="1221"/>
      <c r="G107" s="1222"/>
      <c r="H107" s="1222"/>
      <c r="I107" s="1222"/>
      <c r="J107" s="1223"/>
      <c r="K107" s="835"/>
      <c r="L107" s="797"/>
      <c r="M107" s="797"/>
      <c r="O107" s="799"/>
      <c r="P107" s="799"/>
      <c r="Q107" s="799"/>
      <c r="R107" s="799"/>
    </row>
    <row r="108" spans="1:18" s="3" customFormat="1" ht="36.75" customHeight="1">
      <c r="E108" s="418"/>
      <c r="F108" s="418"/>
      <c r="G108" s="418"/>
      <c r="H108" s="418"/>
      <c r="I108" s="418"/>
      <c r="J108" s="418"/>
    </row>
    <row r="109" spans="1:18" s="3" customFormat="1" ht="12.75" customHeight="1"/>
    <row r="110" spans="1:18" ht="12.75" customHeight="1">
      <c r="A110" s="796"/>
      <c r="B110" s="804"/>
      <c r="C110" s="804" t="s">
        <v>1798</v>
      </c>
      <c r="D110" s="797" t="s">
        <v>1873</v>
      </c>
      <c r="E110" s="1209"/>
      <c r="F110" s="1210"/>
      <c r="G110" s="1210"/>
      <c r="H110" s="1210"/>
      <c r="I110" s="1210"/>
      <c r="J110" s="1211"/>
      <c r="K110" s="797"/>
      <c r="L110" s="797"/>
      <c r="M110" s="797"/>
      <c r="O110" s="799"/>
      <c r="P110" s="799"/>
      <c r="Q110" s="799"/>
      <c r="R110" s="799"/>
    </row>
    <row r="111" spans="1:18" ht="102" customHeight="1">
      <c r="A111" s="796"/>
      <c r="B111" s="804"/>
      <c r="C111" s="804" t="s">
        <v>1800</v>
      </c>
      <c r="D111" s="797" t="s">
        <v>1874</v>
      </c>
      <c r="E111" s="809" t="s">
        <v>1875</v>
      </c>
      <c r="F111" s="809" t="s">
        <v>1876</v>
      </c>
      <c r="G111" s="809" t="s">
        <v>1877</v>
      </c>
      <c r="H111" s="809" t="s">
        <v>1878</v>
      </c>
      <c r="I111" s="809" t="s">
        <v>1879</v>
      </c>
      <c r="J111" s="809" t="s">
        <v>1880</v>
      </c>
      <c r="K111" s="797"/>
      <c r="L111" s="797"/>
      <c r="M111" s="797"/>
      <c r="N111" s="801"/>
      <c r="O111" s="799"/>
      <c r="P111" s="799"/>
      <c r="Q111" s="799"/>
      <c r="R111" s="799"/>
    </row>
    <row r="112" spans="1:18" ht="12.75" customHeight="1">
      <c r="A112" s="796"/>
      <c r="B112" s="804"/>
      <c r="C112" s="804"/>
      <c r="D112" s="797"/>
      <c r="E112" s="810" t="s">
        <v>1881</v>
      </c>
      <c r="F112" s="225"/>
      <c r="G112" s="225"/>
      <c r="H112" s="226"/>
      <c r="I112" s="226"/>
      <c r="J112" s="225"/>
      <c r="K112" s="797"/>
      <c r="L112" s="797"/>
      <c r="M112" s="797"/>
      <c r="N112" s="801"/>
      <c r="O112" s="799"/>
      <c r="P112" s="799"/>
      <c r="Q112" s="799"/>
      <c r="R112" s="799"/>
    </row>
    <row r="113" spans="1:18" ht="12.75" customHeight="1">
      <c r="A113" s="796"/>
      <c r="B113" s="804"/>
      <c r="C113" s="804"/>
      <c r="D113" s="797"/>
      <c r="E113" s="810" t="s">
        <v>1882</v>
      </c>
      <c r="F113" s="225"/>
      <c r="G113" s="225"/>
      <c r="H113" s="226"/>
      <c r="I113" s="226"/>
      <c r="J113" s="225"/>
      <c r="K113" s="797"/>
      <c r="L113" s="797"/>
      <c r="M113" s="797"/>
      <c r="N113" s="801"/>
      <c r="O113" s="799"/>
      <c r="P113" s="799"/>
      <c r="Q113" s="799"/>
      <c r="R113" s="799"/>
    </row>
    <row r="114" spans="1:18" ht="12.75" customHeight="1">
      <c r="A114" s="796"/>
      <c r="B114" s="804"/>
      <c r="C114" s="804"/>
      <c r="D114" s="797"/>
      <c r="E114" s="810" t="s">
        <v>1882</v>
      </c>
      <c r="F114" s="225"/>
      <c r="G114" s="225"/>
      <c r="H114" s="226"/>
      <c r="I114" s="226"/>
      <c r="J114" s="225"/>
      <c r="K114" s="797"/>
      <c r="L114" s="797"/>
      <c r="M114" s="797"/>
      <c r="N114" s="801"/>
      <c r="O114" s="799"/>
      <c r="P114" s="799"/>
      <c r="Q114" s="799"/>
      <c r="R114" s="799"/>
    </row>
    <row r="115" spans="1:18" ht="12.75" customHeight="1">
      <c r="A115" s="796"/>
      <c r="B115" s="804"/>
      <c r="C115" s="804"/>
      <c r="D115" s="797"/>
      <c r="E115" s="810" t="s">
        <v>1882</v>
      </c>
      <c r="F115" s="225"/>
      <c r="G115" s="225"/>
      <c r="H115" s="226"/>
      <c r="I115" s="226"/>
      <c r="J115" s="225"/>
      <c r="K115" s="797"/>
      <c r="L115" s="797"/>
      <c r="M115" s="797"/>
      <c r="N115" s="801"/>
      <c r="O115" s="799"/>
      <c r="P115" s="799"/>
      <c r="Q115" s="799"/>
      <c r="R115" s="799"/>
    </row>
    <row r="116" spans="1:18" ht="12.75" customHeight="1">
      <c r="A116" s="796"/>
      <c r="B116" s="804"/>
      <c r="C116" s="804"/>
      <c r="D116" s="797"/>
      <c r="E116" s="810" t="s">
        <v>1882</v>
      </c>
      <c r="F116" s="225"/>
      <c r="G116" s="225"/>
      <c r="H116" s="226"/>
      <c r="I116" s="226"/>
      <c r="J116" s="225"/>
      <c r="K116" s="797"/>
      <c r="L116" s="797"/>
      <c r="M116" s="797"/>
      <c r="N116" s="801"/>
      <c r="O116" s="799"/>
      <c r="P116" s="799"/>
      <c r="Q116" s="799"/>
      <c r="R116" s="799"/>
    </row>
    <row r="117" spans="1:18" ht="12.75" customHeight="1">
      <c r="A117" s="796"/>
      <c r="B117" s="804"/>
      <c r="C117" s="804"/>
      <c r="D117" s="797"/>
      <c r="E117" s="810" t="s">
        <v>1882</v>
      </c>
      <c r="F117" s="225"/>
      <c r="G117" s="225"/>
      <c r="H117" s="226"/>
      <c r="I117" s="226"/>
      <c r="J117" s="225"/>
      <c r="K117" s="797"/>
      <c r="L117" s="797"/>
      <c r="M117" s="797"/>
      <c r="N117" s="801"/>
      <c r="O117" s="799"/>
      <c r="P117" s="799"/>
      <c r="Q117" s="799"/>
      <c r="R117" s="799"/>
    </row>
    <row r="118" spans="1:18" ht="12.75" customHeight="1">
      <c r="A118" s="796"/>
      <c r="B118" s="804"/>
      <c r="C118" s="804"/>
      <c r="D118" s="797"/>
      <c r="E118" s="810" t="s">
        <v>1882</v>
      </c>
      <c r="F118" s="225"/>
      <c r="G118" s="225"/>
      <c r="H118" s="226"/>
      <c r="I118" s="226"/>
      <c r="J118" s="225"/>
      <c r="K118" s="797"/>
      <c r="L118" s="797"/>
      <c r="M118" s="797"/>
      <c r="N118" s="801"/>
      <c r="O118" s="799"/>
      <c r="P118" s="799"/>
      <c r="Q118" s="799"/>
      <c r="R118" s="799"/>
    </row>
    <row r="119" spans="1:18" ht="12.75" customHeight="1">
      <c r="A119" s="796"/>
      <c r="B119" s="804"/>
      <c r="C119" s="804"/>
      <c r="D119" s="797"/>
      <c r="E119" s="810" t="s">
        <v>1882</v>
      </c>
      <c r="F119" s="225"/>
      <c r="G119" s="225"/>
      <c r="H119" s="226"/>
      <c r="I119" s="226"/>
      <c r="J119" s="225"/>
      <c r="K119" s="797"/>
      <c r="L119" s="797"/>
      <c r="M119" s="797"/>
      <c r="N119" s="801"/>
      <c r="O119" s="799"/>
      <c r="P119" s="799"/>
      <c r="Q119" s="799"/>
      <c r="R119" s="799"/>
    </row>
    <row r="120" spans="1:18" s="3" customFormat="1" ht="36.75" customHeight="1">
      <c r="E120" s="418"/>
      <c r="F120" s="418"/>
      <c r="G120" s="418"/>
      <c r="H120" s="418"/>
      <c r="I120" s="418"/>
      <c r="J120" s="418"/>
    </row>
    <row r="121" spans="1:18" s="3" customFormat="1" ht="12.75" customHeight="1"/>
    <row r="122" spans="1:18" ht="25.5" customHeight="1">
      <c r="A122" s="796"/>
      <c r="B122" s="833" t="s">
        <v>219</v>
      </c>
      <c r="C122" s="804"/>
      <c r="D122" s="797" t="s">
        <v>1883</v>
      </c>
      <c r="E122" s="209"/>
      <c r="F122" s="823"/>
      <c r="G122" s="823"/>
      <c r="H122" s="823"/>
      <c r="I122" s="823"/>
      <c r="J122" s="797"/>
      <c r="K122" s="797"/>
      <c r="L122" s="797"/>
      <c r="M122" s="797"/>
      <c r="N122" s="801"/>
      <c r="O122" s="799"/>
      <c r="P122" s="799"/>
      <c r="Q122" s="799"/>
      <c r="R122" s="799"/>
    </row>
    <row r="123" spans="1:18" ht="16.5" customHeight="1">
      <c r="A123" s="796"/>
      <c r="B123" s="804"/>
      <c r="C123" s="804" t="s">
        <v>223</v>
      </c>
      <c r="D123" s="797" t="s">
        <v>1782</v>
      </c>
      <c r="E123" s="1216" t="s">
        <v>1884</v>
      </c>
      <c r="F123" s="1216"/>
      <c r="G123" s="1216"/>
      <c r="H123" s="1216"/>
      <c r="I123" s="823"/>
      <c r="J123" s="797"/>
      <c r="K123" s="797"/>
      <c r="L123" s="797"/>
      <c r="M123" s="797"/>
      <c r="N123" s="801"/>
      <c r="O123" s="799"/>
      <c r="P123" s="799"/>
      <c r="Q123" s="799"/>
      <c r="R123" s="799"/>
    </row>
    <row r="124" spans="1:18" ht="16.5" customHeight="1">
      <c r="A124" s="796"/>
      <c r="B124" s="804"/>
      <c r="C124" s="804"/>
      <c r="D124" s="797"/>
      <c r="E124" s="1217" t="s">
        <v>1885</v>
      </c>
      <c r="F124" s="1218"/>
      <c r="G124" s="1219" t="s">
        <v>1886</v>
      </c>
      <c r="H124" s="1220"/>
      <c r="I124" s="823"/>
      <c r="J124" s="797"/>
      <c r="K124" s="797"/>
      <c r="L124" s="797"/>
      <c r="M124" s="797"/>
      <c r="N124" s="801"/>
      <c r="O124" s="799"/>
      <c r="P124" s="799"/>
      <c r="Q124" s="799"/>
      <c r="R124" s="799"/>
    </row>
    <row r="125" spans="1:18" ht="16.5" customHeight="1">
      <c r="A125" s="796"/>
      <c r="B125" s="804"/>
      <c r="C125" s="804"/>
      <c r="D125" s="797"/>
      <c r="E125" s="1209"/>
      <c r="F125" s="1210"/>
      <c r="G125" s="1209"/>
      <c r="H125" s="1211"/>
      <c r="I125" s="823"/>
      <c r="J125" s="798"/>
      <c r="K125" s="797"/>
      <c r="L125" s="797"/>
      <c r="M125" s="797"/>
      <c r="N125" s="801"/>
      <c r="O125" s="799"/>
      <c r="P125" s="799"/>
      <c r="Q125" s="799"/>
      <c r="R125" s="799"/>
    </row>
    <row r="126" spans="1:18" ht="16.5" customHeight="1">
      <c r="A126" s="796"/>
      <c r="B126" s="804"/>
      <c r="C126" s="804"/>
      <c r="D126" s="797"/>
      <c r="E126" s="1209"/>
      <c r="F126" s="1210"/>
      <c r="G126" s="1209"/>
      <c r="H126" s="1211"/>
      <c r="I126" s="823"/>
      <c r="J126" s="798"/>
      <c r="K126" s="797"/>
      <c r="L126" s="797"/>
      <c r="M126" s="797"/>
      <c r="N126" s="801"/>
      <c r="O126" s="799"/>
      <c r="P126" s="799"/>
      <c r="Q126" s="799"/>
      <c r="R126" s="799"/>
    </row>
    <row r="127" spans="1:18" ht="16.5" customHeight="1">
      <c r="A127" s="796"/>
      <c r="B127" s="804"/>
      <c r="C127" s="804"/>
      <c r="D127" s="797"/>
      <c r="E127" s="1209"/>
      <c r="F127" s="1210"/>
      <c r="G127" s="1209"/>
      <c r="H127" s="1211"/>
      <c r="I127" s="823"/>
      <c r="J127" s="798"/>
      <c r="K127" s="797"/>
      <c r="L127" s="797"/>
      <c r="M127" s="797"/>
      <c r="N127" s="801"/>
      <c r="O127" s="799"/>
      <c r="P127" s="799"/>
      <c r="Q127" s="799"/>
      <c r="R127" s="799"/>
    </row>
    <row r="128" spans="1:18" ht="16.5" customHeight="1">
      <c r="A128" s="796"/>
      <c r="B128" s="804"/>
      <c r="C128" s="804"/>
      <c r="D128" s="797"/>
      <c r="E128" s="1209"/>
      <c r="F128" s="1210"/>
      <c r="G128" s="1209"/>
      <c r="H128" s="1211"/>
      <c r="I128" s="823"/>
      <c r="J128" s="798"/>
      <c r="K128" s="797"/>
      <c r="L128" s="797"/>
      <c r="M128" s="797"/>
      <c r="N128" s="801"/>
      <c r="O128" s="799"/>
      <c r="P128" s="799"/>
      <c r="Q128" s="799"/>
      <c r="R128" s="799"/>
    </row>
    <row r="129" spans="1:18" ht="16.5" customHeight="1">
      <c r="A129" s="796"/>
      <c r="B129" s="804"/>
      <c r="C129" s="804"/>
      <c r="D129" s="797"/>
      <c r="E129" s="1209"/>
      <c r="F129" s="1210"/>
      <c r="G129" s="1209"/>
      <c r="H129" s="1211"/>
      <c r="I129" s="823"/>
      <c r="J129" s="798"/>
      <c r="K129" s="797"/>
      <c r="L129" s="797"/>
      <c r="M129" s="797"/>
      <c r="N129" s="801"/>
      <c r="O129" s="799"/>
      <c r="P129" s="799"/>
      <c r="Q129" s="799"/>
      <c r="R129" s="799"/>
    </row>
    <row r="130" spans="1:18" s="3" customFormat="1" ht="36.75" customHeight="1">
      <c r="E130" s="418"/>
      <c r="F130" s="418"/>
      <c r="G130" s="418"/>
      <c r="H130" s="418"/>
    </row>
    <row r="131" spans="1:18" s="3" customFormat="1" ht="16.5" customHeight="1"/>
    <row r="132" spans="1:18" ht="25.5" customHeight="1">
      <c r="A132" s="796"/>
      <c r="B132" s="804"/>
      <c r="C132" s="804"/>
      <c r="D132" s="797" t="s">
        <v>1887</v>
      </c>
      <c r="E132" s="1209"/>
      <c r="F132" s="1210"/>
      <c r="G132" s="1210"/>
      <c r="H132" s="1210"/>
      <c r="I132" s="1210"/>
      <c r="J132" s="1211"/>
      <c r="K132" s="797"/>
      <c r="L132" s="797"/>
      <c r="M132" s="797"/>
      <c r="N132" s="789"/>
      <c r="O132" s="799"/>
      <c r="P132" s="799"/>
      <c r="Q132" s="799"/>
      <c r="R132" s="799"/>
    </row>
    <row r="133" spans="1:18" ht="12.75" customHeight="1">
      <c r="A133" s="796"/>
      <c r="B133" s="804"/>
      <c r="C133" s="804"/>
      <c r="D133" s="797"/>
      <c r="E133" s="1209"/>
      <c r="F133" s="1210"/>
      <c r="G133" s="1210"/>
      <c r="H133" s="1210"/>
      <c r="I133" s="1210"/>
      <c r="J133" s="1211"/>
      <c r="K133" s="797"/>
      <c r="L133" s="797"/>
      <c r="M133" s="797"/>
      <c r="N133" s="801"/>
      <c r="O133" s="799"/>
      <c r="P133" s="799"/>
      <c r="Q133" s="799"/>
      <c r="R133" s="799"/>
    </row>
    <row r="134" spans="1:18" ht="12.75" customHeight="1">
      <c r="A134" s="796"/>
      <c r="B134" s="804"/>
      <c r="C134" s="804" t="s">
        <v>1798</v>
      </c>
      <c r="D134" s="797" t="s">
        <v>1888</v>
      </c>
      <c r="E134" s="1213"/>
      <c r="F134" s="1214"/>
      <c r="G134" s="1214"/>
      <c r="H134" s="1214"/>
      <c r="I134" s="1214"/>
      <c r="J134" s="1215"/>
      <c r="K134" s="797"/>
      <c r="L134" s="797"/>
      <c r="M134" s="797"/>
      <c r="N134" s="801"/>
      <c r="O134" s="799"/>
      <c r="P134" s="799"/>
      <c r="Q134" s="799"/>
      <c r="R134" s="799"/>
    </row>
    <row r="135" spans="1:18" ht="25.5" customHeight="1">
      <c r="A135" s="796"/>
      <c r="B135" s="804" t="s">
        <v>220</v>
      </c>
      <c r="C135" s="804"/>
      <c r="D135" s="797" t="s">
        <v>1889</v>
      </c>
      <c r="E135" s="209"/>
      <c r="F135" s="823"/>
      <c r="G135" s="823"/>
      <c r="H135" s="823"/>
      <c r="I135" s="823"/>
      <c r="J135" s="798"/>
      <c r="K135" s="797"/>
      <c r="L135" s="797"/>
      <c r="M135" s="797"/>
      <c r="N135" s="801"/>
      <c r="O135" s="799"/>
      <c r="P135" s="799"/>
      <c r="Q135" s="799"/>
      <c r="R135" s="799"/>
    </row>
    <row r="136" spans="1:18" ht="12.75" customHeight="1">
      <c r="A136" s="796"/>
      <c r="B136" s="804"/>
      <c r="C136" s="804"/>
      <c r="D136" s="797" t="s">
        <v>1890</v>
      </c>
      <c r="E136" s="1209"/>
      <c r="F136" s="1210"/>
      <c r="G136" s="1210"/>
      <c r="H136" s="1210"/>
      <c r="I136" s="1210"/>
      <c r="J136" s="1211"/>
      <c r="K136" s="797"/>
      <c r="L136" s="797"/>
      <c r="M136" s="797"/>
      <c r="N136" s="801"/>
      <c r="O136" s="799"/>
      <c r="P136" s="799"/>
      <c r="Q136" s="799"/>
      <c r="R136" s="799"/>
    </row>
    <row r="137" spans="1:18" ht="25.5" customHeight="1">
      <c r="A137" s="796"/>
      <c r="B137" s="804"/>
      <c r="C137" s="804"/>
      <c r="D137" s="797" t="s">
        <v>1891</v>
      </c>
      <c r="E137" s="1209"/>
      <c r="F137" s="1210"/>
      <c r="G137" s="1210"/>
      <c r="H137" s="1210"/>
      <c r="I137" s="1210"/>
      <c r="J137" s="1211"/>
      <c r="K137" s="797"/>
      <c r="L137" s="797"/>
      <c r="M137" s="797"/>
      <c r="N137" s="801"/>
      <c r="O137" s="799"/>
      <c r="P137" s="799"/>
      <c r="Q137" s="799"/>
      <c r="R137" s="799"/>
    </row>
    <row r="138" spans="1:18" ht="12.75" customHeight="1">
      <c r="A138" s="796"/>
      <c r="B138" s="804"/>
      <c r="C138" s="804"/>
      <c r="D138" s="797"/>
      <c r="E138" s="1209"/>
      <c r="F138" s="1210"/>
      <c r="G138" s="1210"/>
      <c r="H138" s="1210"/>
      <c r="I138" s="1210"/>
      <c r="J138" s="1211"/>
      <c r="K138" s="797"/>
      <c r="L138" s="797"/>
      <c r="M138" s="797"/>
      <c r="N138" s="801"/>
      <c r="O138" s="799"/>
      <c r="P138" s="799"/>
      <c r="Q138" s="799"/>
      <c r="R138" s="799"/>
    </row>
    <row r="139" spans="1:18" ht="64.5" customHeight="1">
      <c r="A139" s="796"/>
      <c r="B139" s="804" t="s">
        <v>221</v>
      </c>
      <c r="C139" s="804"/>
      <c r="D139" s="797" t="s">
        <v>1892</v>
      </c>
      <c r="E139" s="209"/>
      <c r="F139" s="823"/>
      <c r="G139" s="823"/>
      <c r="H139" s="823"/>
      <c r="I139" s="823"/>
      <c r="J139" s="798"/>
      <c r="K139" s="797"/>
      <c r="L139" s="797"/>
      <c r="M139" s="797"/>
      <c r="N139" s="801"/>
      <c r="O139" s="799"/>
      <c r="P139" s="799"/>
      <c r="Q139" s="799"/>
      <c r="R139" s="799"/>
    </row>
    <row r="140" spans="1:18" ht="18.75" customHeight="1">
      <c r="A140" s="796"/>
      <c r="B140" s="804"/>
      <c r="C140" s="804"/>
      <c r="D140" s="797"/>
      <c r="E140" s="1209"/>
      <c r="F140" s="1210"/>
      <c r="G140" s="1210"/>
      <c r="H140" s="1210"/>
      <c r="I140" s="1210"/>
      <c r="J140" s="1211"/>
      <c r="K140" s="797"/>
      <c r="L140" s="797"/>
      <c r="M140" s="797"/>
      <c r="N140" s="801"/>
      <c r="O140" s="799"/>
      <c r="P140" s="799"/>
      <c r="Q140" s="799"/>
      <c r="R140" s="799"/>
    </row>
    <row r="141" spans="1:18" ht="25.5" customHeight="1">
      <c r="A141" s="796"/>
      <c r="B141" s="833" t="s">
        <v>222</v>
      </c>
      <c r="C141" s="804"/>
      <c r="D141" s="797" t="s">
        <v>1893</v>
      </c>
      <c r="E141" s="209"/>
      <c r="F141" s="823"/>
      <c r="G141" s="823"/>
      <c r="H141" s="823"/>
      <c r="I141" s="823"/>
      <c r="J141" s="798"/>
      <c r="K141" s="797"/>
      <c r="L141" s="797"/>
      <c r="M141" s="797"/>
      <c r="N141" s="801"/>
      <c r="O141" s="799"/>
      <c r="P141" s="799"/>
      <c r="Q141" s="799"/>
      <c r="R141" s="799"/>
    </row>
    <row r="142" spans="1:18" ht="16.5" customHeight="1">
      <c r="A142" s="796"/>
      <c r="B142" s="804"/>
      <c r="C142" s="804" t="s">
        <v>223</v>
      </c>
      <c r="D142" s="797" t="s">
        <v>1782</v>
      </c>
      <c r="E142" s="1216" t="s">
        <v>1894</v>
      </c>
      <c r="F142" s="1216"/>
      <c r="G142" s="1216"/>
      <c r="H142" s="1216"/>
      <c r="I142" s="823"/>
      <c r="J142" s="797"/>
      <c r="K142" s="797"/>
      <c r="L142" s="797"/>
      <c r="M142" s="797"/>
      <c r="N142" s="801"/>
      <c r="O142" s="799"/>
      <c r="P142" s="799"/>
      <c r="Q142" s="799"/>
      <c r="R142" s="799"/>
    </row>
    <row r="143" spans="1:18" ht="12.75" customHeight="1">
      <c r="A143" s="796"/>
      <c r="B143" s="804"/>
      <c r="C143" s="804"/>
      <c r="D143" s="797"/>
      <c r="E143" s="1217" t="s">
        <v>1885</v>
      </c>
      <c r="F143" s="1218"/>
      <c r="G143" s="1219" t="s">
        <v>1886</v>
      </c>
      <c r="H143" s="1220"/>
      <c r="I143" s="823"/>
      <c r="J143" s="797"/>
      <c r="K143" s="797"/>
      <c r="L143" s="797"/>
      <c r="M143" s="797"/>
      <c r="N143" s="801"/>
      <c r="O143" s="799"/>
      <c r="P143" s="799"/>
      <c r="Q143" s="799"/>
      <c r="R143" s="799"/>
    </row>
    <row r="144" spans="1:18" ht="12.75" customHeight="1">
      <c r="A144" s="796"/>
      <c r="B144" s="804"/>
      <c r="C144" s="804"/>
      <c r="D144" s="797"/>
      <c r="E144" s="1209"/>
      <c r="F144" s="1210"/>
      <c r="G144" s="1209"/>
      <c r="H144" s="1211"/>
      <c r="I144" s="823"/>
      <c r="J144" s="798"/>
      <c r="K144" s="797"/>
      <c r="L144" s="797"/>
      <c r="M144" s="797"/>
      <c r="N144" s="801"/>
      <c r="O144" s="799"/>
      <c r="P144" s="799"/>
      <c r="Q144" s="799"/>
      <c r="R144" s="799"/>
    </row>
    <row r="145" spans="1:18" ht="12.75" customHeight="1">
      <c r="A145" s="796"/>
      <c r="B145" s="804"/>
      <c r="C145" s="804"/>
      <c r="D145" s="797"/>
      <c r="E145" s="1209"/>
      <c r="F145" s="1210"/>
      <c r="G145" s="1209"/>
      <c r="H145" s="1211"/>
      <c r="I145" s="823"/>
      <c r="J145" s="798"/>
      <c r="K145" s="797"/>
      <c r="L145" s="797"/>
      <c r="M145" s="797"/>
      <c r="N145" s="801"/>
      <c r="O145" s="799"/>
      <c r="P145" s="799"/>
      <c r="Q145" s="799"/>
      <c r="R145" s="799"/>
    </row>
    <row r="146" spans="1:18" ht="12.75" customHeight="1">
      <c r="A146" s="796"/>
      <c r="B146" s="804"/>
      <c r="C146" s="804"/>
      <c r="D146" s="797"/>
      <c r="E146" s="1209"/>
      <c r="F146" s="1210"/>
      <c r="G146" s="1209"/>
      <c r="H146" s="1211"/>
      <c r="I146" s="823"/>
      <c r="J146" s="798"/>
      <c r="K146" s="797"/>
      <c r="L146" s="797"/>
      <c r="M146" s="797"/>
      <c r="N146" s="801"/>
      <c r="O146" s="799"/>
      <c r="P146" s="799"/>
      <c r="Q146" s="799"/>
      <c r="R146" s="799"/>
    </row>
    <row r="147" spans="1:18" ht="12.75" customHeight="1">
      <c r="A147" s="796"/>
      <c r="B147" s="804"/>
      <c r="C147" s="804"/>
      <c r="D147" s="797"/>
      <c r="E147" s="1209"/>
      <c r="F147" s="1210"/>
      <c r="G147" s="1209"/>
      <c r="H147" s="1211"/>
      <c r="I147" s="823"/>
      <c r="J147" s="798"/>
      <c r="K147" s="797"/>
      <c r="L147" s="797"/>
      <c r="M147" s="797"/>
      <c r="N147" s="801"/>
      <c r="O147" s="799"/>
      <c r="P147" s="799"/>
      <c r="Q147" s="799"/>
      <c r="R147" s="799"/>
    </row>
    <row r="148" spans="1:18" ht="12.75" customHeight="1">
      <c r="A148" s="796"/>
      <c r="B148" s="804"/>
      <c r="C148" s="804"/>
      <c r="D148" s="797"/>
      <c r="E148" s="1209"/>
      <c r="F148" s="1210"/>
      <c r="G148" s="1209"/>
      <c r="H148" s="1211"/>
      <c r="I148" s="798"/>
      <c r="J148" s="798"/>
      <c r="K148" s="797"/>
      <c r="L148" s="797"/>
      <c r="M148" s="797"/>
      <c r="N148" s="801"/>
      <c r="O148" s="799"/>
      <c r="P148" s="799"/>
      <c r="Q148" s="799"/>
      <c r="R148" s="799"/>
    </row>
    <row r="149" spans="1:18" s="3" customFormat="1" ht="36.75" customHeight="1">
      <c r="E149" s="418"/>
      <c r="F149" s="418"/>
      <c r="G149" s="418"/>
      <c r="H149" s="418"/>
    </row>
    <row r="150" spans="1:18" s="3" customFormat="1" ht="12.75" customHeight="1"/>
    <row r="151" spans="1:18" ht="25.5" customHeight="1">
      <c r="A151" s="796"/>
      <c r="B151" s="804"/>
      <c r="C151" s="804"/>
      <c r="D151" s="797" t="s">
        <v>1887</v>
      </c>
      <c r="E151" s="1209"/>
      <c r="F151" s="1210"/>
      <c r="G151" s="1210"/>
      <c r="H151" s="1210"/>
      <c r="I151" s="1210"/>
      <c r="J151" s="1211"/>
      <c r="K151" s="797"/>
      <c r="L151" s="797"/>
      <c r="M151" s="797"/>
      <c r="N151" s="801"/>
      <c r="O151" s="799"/>
      <c r="P151" s="799"/>
      <c r="Q151" s="799"/>
      <c r="R151" s="799"/>
    </row>
    <row r="152" spans="1:18" ht="12.75" customHeight="1">
      <c r="A152" s="796"/>
      <c r="B152" s="804"/>
      <c r="C152" s="804"/>
      <c r="D152" s="797"/>
      <c r="E152" s="1209"/>
      <c r="F152" s="1210"/>
      <c r="G152" s="1210"/>
      <c r="H152" s="1210"/>
      <c r="I152" s="1210"/>
      <c r="J152" s="1211"/>
      <c r="K152" s="797"/>
      <c r="L152" s="797"/>
      <c r="M152" s="797"/>
      <c r="N152" s="801"/>
      <c r="O152" s="799"/>
      <c r="P152" s="799"/>
      <c r="Q152" s="799"/>
      <c r="R152" s="799"/>
    </row>
    <row r="153" spans="1:18" ht="12.75" customHeight="1">
      <c r="A153" s="796"/>
      <c r="B153" s="823"/>
      <c r="C153" s="804" t="s">
        <v>1798</v>
      </c>
      <c r="D153" s="797" t="s">
        <v>1888</v>
      </c>
      <c r="E153" s="1213"/>
      <c r="F153" s="1214"/>
      <c r="G153" s="1214"/>
      <c r="H153" s="1214"/>
      <c r="I153" s="1214"/>
      <c r="J153" s="1215"/>
      <c r="K153" s="797"/>
      <c r="L153" s="797"/>
      <c r="M153" s="797"/>
      <c r="N153" s="801"/>
      <c r="O153" s="799"/>
      <c r="P153" s="799"/>
      <c r="Q153" s="799"/>
      <c r="R153" s="799"/>
    </row>
    <row r="154" spans="1:18" ht="63.75" customHeight="1">
      <c r="A154" s="796"/>
      <c r="B154" s="804" t="s">
        <v>223</v>
      </c>
      <c r="C154" s="804"/>
      <c r="D154" s="797" t="s">
        <v>1895</v>
      </c>
      <c r="E154" s="810" t="s">
        <v>1896</v>
      </c>
      <c r="F154" s="810" t="s">
        <v>1897</v>
      </c>
      <c r="G154" s="810" t="s">
        <v>1898</v>
      </c>
      <c r="H154" s="810" t="s">
        <v>1899</v>
      </c>
      <c r="I154" s="797"/>
      <c r="J154" s="797"/>
      <c r="K154" s="797"/>
      <c r="L154" s="797"/>
      <c r="M154" s="797"/>
      <c r="N154" s="801"/>
      <c r="O154" s="799"/>
      <c r="P154" s="799"/>
      <c r="Q154" s="799"/>
      <c r="R154" s="799"/>
    </row>
    <row r="155" spans="1:18" ht="12.75" customHeight="1">
      <c r="A155" s="796"/>
      <c r="B155" s="823"/>
      <c r="C155" s="804"/>
      <c r="D155" s="797"/>
      <c r="E155" s="225"/>
      <c r="F155" s="225"/>
      <c r="G155" s="225"/>
      <c r="H155" s="226"/>
      <c r="I155" s="798"/>
      <c r="J155" s="798"/>
      <c r="K155" s="797"/>
      <c r="L155" s="797"/>
      <c r="M155" s="797"/>
      <c r="N155" s="801"/>
      <c r="O155" s="799"/>
      <c r="P155" s="799"/>
      <c r="Q155" s="799"/>
      <c r="R155" s="799"/>
    </row>
    <row r="156" spans="1:18" ht="12.75" customHeight="1">
      <c r="A156" s="796"/>
      <c r="B156" s="823"/>
      <c r="C156" s="804"/>
      <c r="D156" s="797"/>
      <c r="E156" s="225"/>
      <c r="F156" s="225"/>
      <c r="G156" s="225"/>
      <c r="H156" s="226"/>
      <c r="I156" s="798"/>
      <c r="J156" s="798"/>
      <c r="K156" s="797"/>
      <c r="L156" s="797"/>
      <c r="M156" s="797"/>
      <c r="N156" s="801"/>
      <c r="O156" s="799"/>
      <c r="P156" s="799"/>
      <c r="Q156" s="799"/>
      <c r="R156" s="799"/>
    </row>
    <row r="157" spans="1:18" ht="12.75" customHeight="1">
      <c r="A157" s="796"/>
      <c r="B157" s="823"/>
      <c r="C157" s="804"/>
      <c r="D157" s="797"/>
      <c r="E157" s="225"/>
      <c r="F157" s="225"/>
      <c r="G157" s="225"/>
      <c r="H157" s="226"/>
      <c r="I157" s="798"/>
      <c r="J157" s="798"/>
      <c r="K157" s="797"/>
      <c r="L157" s="797"/>
      <c r="M157" s="797"/>
      <c r="N157" s="801"/>
      <c r="O157" s="799"/>
      <c r="P157" s="799"/>
      <c r="Q157" s="799"/>
      <c r="R157" s="799"/>
    </row>
    <row r="158" spans="1:18" ht="12.75" customHeight="1">
      <c r="A158" s="796"/>
      <c r="B158" s="823"/>
      <c r="C158" s="804"/>
      <c r="D158" s="797"/>
      <c r="E158" s="225"/>
      <c r="F158" s="225"/>
      <c r="G158" s="225"/>
      <c r="H158" s="226"/>
      <c r="I158" s="798"/>
      <c r="J158" s="798"/>
      <c r="K158" s="797"/>
      <c r="L158" s="797"/>
      <c r="M158" s="797"/>
      <c r="N158" s="801"/>
      <c r="O158" s="799"/>
      <c r="P158" s="799"/>
      <c r="Q158" s="799"/>
      <c r="R158" s="799"/>
    </row>
    <row r="159" spans="1:18" ht="12.75" customHeight="1">
      <c r="A159" s="796"/>
      <c r="B159" s="823"/>
      <c r="C159" s="804"/>
      <c r="D159" s="797"/>
      <c r="E159" s="225"/>
      <c r="F159" s="225"/>
      <c r="G159" s="225"/>
      <c r="H159" s="226"/>
      <c r="I159" s="798"/>
      <c r="J159" s="798"/>
      <c r="K159" s="797"/>
      <c r="L159" s="797"/>
      <c r="M159" s="797"/>
      <c r="N159" s="801"/>
      <c r="O159" s="799"/>
      <c r="P159" s="799"/>
      <c r="Q159" s="799"/>
      <c r="R159" s="799"/>
    </row>
    <row r="160" spans="1:18" s="3" customFormat="1" ht="36.75" customHeight="1">
      <c r="E160" s="418"/>
      <c r="F160" s="418"/>
      <c r="G160" s="418"/>
      <c r="H160" s="418"/>
    </row>
    <row r="161" spans="1:18" s="3" customFormat="1" ht="12.75" customHeight="1"/>
    <row r="162" spans="1:18" ht="25.5" customHeight="1">
      <c r="A162" s="796"/>
      <c r="B162" s="804" t="s">
        <v>224</v>
      </c>
      <c r="C162" s="804" t="s">
        <v>223</v>
      </c>
      <c r="D162" s="797" t="s">
        <v>1900</v>
      </c>
      <c r="E162" s="209"/>
      <c r="F162" s="798"/>
      <c r="G162" s="798"/>
      <c r="H162" s="798"/>
      <c r="I162" s="798"/>
      <c r="J162" s="798"/>
      <c r="K162" s="797"/>
      <c r="L162" s="797"/>
      <c r="M162" s="797"/>
      <c r="N162" s="801"/>
      <c r="O162" s="799"/>
      <c r="P162" s="799"/>
      <c r="Q162" s="799"/>
      <c r="R162" s="799"/>
    </row>
    <row r="163" spans="1:18" ht="12.75" customHeight="1">
      <c r="A163" s="796"/>
      <c r="B163" s="804"/>
      <c r="C163" s="804"/>
      <c r="D163" s="797" t="s">
        <v>1901</v>
      </c>
      <c r="E163" s="1209"/>
      <c r="F163" s="1210"/>
      <c r="G163" s="1210"/>
      <c r="H163" s="1210"/>
      <c r="I163" s="1210"/>
      <c r="J163" s="1211"/>
      <c r="K163" s="797"/>
      <c r="L163" s="797"/>
      <c r="M163" s="797"/>
      <c r="N163" s="801"/>
      <c r="O163" s="799"/>
      <c r="P163" s="799"/>
      <c r="Q163" s="799"/>
      <c r="R163" s="799"/>
    </row>
    <row r="164" spans="1:18" ht="25.5" customHeight="1">
      <c r="A164" s="796"/>
      <c r="B164" s="804"/>
      <c r="C164" s="804" t="s">
        <v>1798</v>
      </c>
      <c r="D164" s="797" t="s">
        <v>1902</v>
      </c>
      <c r="E164" s="1209"/>
      <c r="F164" s="1210"/>
      <c r="G164" s="1210"/>
      <c r="H164" s="1210"/>
      <c r="I164" s="1210"/>
      <c r="J164" s="1211"/>
      <c r="K164" s="797"/>
      <c r="L164" s="797"/>
      <c r="M164" s="797"/>
      <c r="N164" s="801"/>
      <c r="O164" s="799"/>
      <c r="P164" s="799"/>
      <c r="Q164" s="799"/>
      <c r="R164" s="799"/>
    </row>
    <row r="165" spans="1:18" ht="25.5" customHeight="1">
      <c r="A165" s="796"/>
      <c r="B165" s="804"/>
      <c r="C165" s="804"/>
      <c r="D165" s="797" t="s">
        <v>1903</v>
      </c>
      <c r="E165" s="209"/>
      <c r="F165" s="798"/>
      <c r="G165" s="798"/>
      <c r="H165" s="798"/>
      <c r="I165" s="798"/>
      <c r="J165" s="798"/>
      <c r="K165" s="797"/>
      <c r="L165" s="797"/>
      <c r="M165" s="797"/>
      <c r="N165" s="801"/>
      <c r="O165" s="799"/>
      <c r="P165" s="799"/>
      <c r="Q165" s="799"/>
      <c r="R165" s="799"/>
    </row>
    <row r="166" spans="1:18" ht="21" customHeight="1">
      <c r="A166" s="796"/>
      <c r="B166" s="804"/>
      <c r="C166" s="804" t="s">
        <v>1800</v>
      </c>
      <c r="D166" s="797" t="s">
        <v>1904</v>
      </c>
      <c r="E166" s="209"/>
      <c r="F166" s="798"/>
      <c r="G166" s="798"/>
      <c r="H166" s="798"/>
      <c r="I166" s="798"/>
      <c r="J166" s="798"/>
      <c r="K166" s="797"/>
      <c r="L166" s="797"/>
      <c r="M166" s="797"/>
      <c r="N166" s="801"/>
      <c r="O166" s="799"/>
      <c r="P166" s="799"/>
      <c r="Q166" s="799"/>
      <c r="R166" s="799"/>
    </row>
    <row r="167" spans="1:18" ht="25.5" customHeight="1">
      <c r="A167" s="796"/>
      <c r="B167" s="804"/>
      <c r="C167" s="804"/>
      <c r="D167" s="797" t="s">
        <v>1905</v>
      </c>
      <c r="E167" s="1209"/>
      <c r="F167" s="1210"/>
      <c r="G167" s="1210"/>
      <c r="H167" s="1210"/>
      <c r="I167" s="1210"/>
      <c r="J167" s="1211"/>
      <c r="K167" s="797"/>
      <c r="L167" s="797"/>
      <c r="M167" s="797"/>
      <c r="N167" s="801"/>
      <c r="O167" s="799"/>
      <c r="P167" s="799"/>
      <c r="Q167" s="799"/>
      <c r="R167" s="799"/>
    </row>
    <row r="168" spans="1:18" ht="20.25" customHeight="1">
      <c r="A168" s="796"/>
      <c r="B168" s="804"/>
      <c r="C168" s="804" t="s">
        <v>1802</v>
      </c>
      <c r="D168" s="797" t="s">
        <v>1906</v>
      </c>
      <c r="E168" s="209"/>
      <c r="F168" s="798"/>
      <c r="G168" s="798"/>
      <c r="H168" s="798"/>
      <c r="I168" s="798"/>
      <c r="J168" s="798"/>
      <c r="K168" s="797"/>
      <c r="L168" s="797"/>
      <c r="M168" s="797"/>
      <c r="N168" s="801"/>
      <c r="O168" s="799"/>
      <c r="P168" s="799"/>
      <c r="Q168" s="799"/>
      <c r="R168" s="799"/>
    </row>
    <row r="169" spans="1:18" ht="25.5" customHeight="1">
      <c r="A169" s="796"/>
      <c r="B169" s="804"/>
      <c r="C169" s="804"/>
      <c r="D169" s="797" t="s">
        <v>1907</v>
      </c>
      <c r="E169" s="1209"/>
      <c r="F169" s="1210"/>
      <c r="G169" s="1210"/>
      <c r="H169" s="1210"/>
      <c r="I169" s="1210"/>
      <c r="J169" s="1211"/>
      <c r="K169" s="797"/>
      <c r="L169" s="797"/>
      <c r="M169" s="797"/>
      <c r="N169" s="801"/>
      <c r="O169" s="799"/>
      <c r="P169" s="799"/>
      <c r="Q169" s="799"/>
      <c r="R169" s="799"/>
    </row>
    <row r="170" spans="1:18" ht="25.5" customHeight="1">
      <c r="A170" s="796"/>
      <c r="B170" s="823"/>
      <c r="C170" s="804" t="s">
        <v>236</v>
      </c>
      <c r="D170" s="797" t="s">
        <v>1908</v>
      </c>
      <c r="E170" s="209"/>
      <c r="F170" s="798"/>
      <c r="G170" s="798"/>
      <c r="H170" s="798"/>
      <c r="I170" s="798"/>
      <c r="J170" s="798"/>
      <c r="K170" s="797"/>
      <c r="L170" s="797"/>
      <c r="M170" s="797"/>
      <c r="N170" s="801"/>
      <c r="O170" s="799"/>
      <c r="P170" s="799"/>
      <c r="Q170" s="799"/>
      <c r="R170" s="799"/>
    </row>
    <row r="171" spans="1:18" ht="25.5" customHeight="1">
      <c r="A171" s="796"/>
      <c r="B171" s="823"/>
      <c r="C171" s="804"/>
      <c r="D171" s="797" t="s">
        <v>1909</v>
      </c>
      <c r="E171" s="1209"/>
      <c r="F171" s="1210"/>
      <c r="G171" s="1210"/>
      <c r="H171" s="1210"/>
      <c r="I171" s="1210"/>
      <c r="J171" s="1211"/>
      <c r="K171" s="797"/>
      <c r="L171" s="797"/>
      <c r="M171" s="797"/>
      <c r="N171" s="801"/>
      <c r="O171" s="799"/>
      <c r="P171" s="799"/>
      <c r="Q171" s="799"/>
      <c r="R171" s="799"/>
    </row>
    <row r="172" spans="1:18" ht="25.5" customHeight="1">
      <c r="A172" s="796"/>
      <c r="B172" s="823"/>
      <c r="C172" s="804" t="s">
        <v>1910</v>
      </c>
      <c r="D172" s="797" t="s">
        <v>1911</v>
      </c>
      <c r="E172" s="209"/>
      <c r="F172" s="798"/>
      <c r="G172" s="798"/>
      <c r="H172" s="798"/>
      <c r="I172" s="798"/>
      <c r="J172" s="798"/>
      <c r="K172" s="797"/>
      <c r="L172" s="797"/>
      <c r="M172" s="797"/>
      <c r="N172" s="801"/>
      <c r="O172" s="799"/>
      <c r="P172" s="799"/>
      <c r="Q172" s="799"/>
      <c r="R172" s="799"/>
    </row>
    <row r="173" spans="1:18" ht="12.75" customHeight="1">
      <c r="A173" s="796"/>
      <c r="B173" s="823"/>
      <c r="C173" s="804"/>
      <c r="D173" s="797" t="s">
        <v>1912</v>
      </c>
      <c r="E173" s="209"/>
      <c r="F173" s="798"/>
      <c r="G173" s="798"/>
      <c r="H173" s="798"/>
      <c r="I173" s="798"/>
      <c r="J173" s="798"/>
      <c r="K173" s="797"/>
      <c r="L173" s="797"/>
      <c r="M173" s="797"/>
      <c r="N173" s="801"/>
      <c r="O173" s="799"/>
      <c r="P173" s="799"/>
      <c r="Q173" s="799"/>
      <c r="R173" s="799"/>
    </row>
    <row r="174" spans="1:18" ht="12.75" customHeight="1">
      <c r="A174" s="796"/>
      <c r="B174" s="823"/>
      <c r="C174" s="804"/>
      <c r="D174" s="797" t="s">
        <v>1913</v>
      </c>
      <c r="E174" s="1209"/>
      <c r="F174" s="1210"/>
      <c r="G174" s="1210"/>
      <c r="H174" s="1210"/>
      <c r="I174" s="1210"/>
      <c r="J174" s="1211"/>
      <c r="K174" s="797"/>
      <c r="L174" s="797"/>
      <c r="M174" s="797"/>
      <c r="N174" s="801"/>
      <c r="O174" s="799"/>
      <c r="P174" s="799"/>
      <c r="Q174" s="799"/>
      <c r="R174" s="799"/>
    </row>
    <row r="175" spans="1:18" ht="33" customHeight="1">
      <c r="A175" s="796"/>
      <c r="B175" s="823"/>
      <c r="C175" s="804" t="s">
        <v>1914</v>
      </c>
      <c r="D175" s="797" t="s">
        <v>1915</v>
      </c>
      <c r="E175" s="209"/>
      <c r="F175" s="798"/>
      <c r="G175" s="798"/>
      <c r="H175" s="798"/>
      <c r="I175" s="798"/>
      <c r="J175" s="798"/>
      <c r="K175" s="797"/>
      <c r="L175" s="797"/>
      <c r="M175" s="797"/>
      <c r="N175" s="801"/>
      <c r="O175" s="799"/>
      <c r="P175" s="799"/>
      <c r="Q175" s="799"/>
      <c r="R175" s="799"/>
    </row>
    <row r="176" spans="1:18" ht="12.75" customHeight="1">
      <c r="A176" s="796"/>
      <c r="B176" s="796"/>
      <c r="C176" s="796"/>
      <c r="D176" s="796"/>
      <c r="E176" s="796"/>
      <c r="F176" s="796"/>
      <c r="G176" s="796"/>
      <c r="H176" s="796"/>
      <c r="I176" s="796"/>
      <c r="J176" s="796"/>
      <c r="K176" s="796"/>
      <c r="L176" s="796"/>
      <c r="M176" s="796"/>
      <c r="N176" s="801"/>
      <c r="O176" s="799"/>
      <c r="P176" s="799"/>
      <c r="Q176" s="799"/>
      <c r="R176" s="799"/>
    </row>
    <row r="177" spans="1:18" ht="12.75" customHeight="1">
      <c r="A177" s="794" t="s">
        <v>1916</v>
      </c>
      <c r="B177" s="804"/>
      <c r="C177" s="804"/>
      <c r="D177" s="797"/>
      <c r="E177" s="797"/>
      <c r="F177" s="797"/>
      <c r="G177" s="797"/>
      <c r="H177" s="797"/>
      <c r="I177" s="797"/>
      <c r="J177" s="797"/>
      <c r="K177" s="797"/>
      <c r="L177" s="797"/>
      <c r="M177" s="797"/>
      <c r="O177" s="799"/>
      <c r="P177" s="799"/>
      <c r="Q177" s="799"/>
      <c r="R177" s="799"/>
    </row>
    <row r="178" spans="1:18" ht="48.75" customHeight="1">
      <c r="A178" s="1212" t="s">
        <v>1917</v>
      </c>
      <c r="B178" s="1212"/>
      <c r="C178" s="1212"/>
      <c r="D178" s="1212"/>
      <c r="E178" s="1212"/>
      <c r="F178" s="1212"/>
      <c r="G178" s="1212"/>
      <c r="H178" s="1212"/>
      <c r="I178" s="1212"/>
      <c r="J178" s="1212"/>
      <c r="K178" s="1212"/>
      <c r="L178" s="1212"/>
      <c r="M178" s="797"/>
      <c r="O178" s="799"/>
      <c r="P178" s="799"/>
      <c r="Q178" s="799"/>
      <c r="R178" s="799"/>
    </row>
    <row r="179" spans="1:18" ht="34.5" customHeight="1">
      <c r="A179" s="794"/>
      <c r="B179" s="804"/>
      <c r="C179" s="804"/>
      <c r="D179" s="797"/>
      <c r="E179" s="1204" t="s">
        <v>1918</v>
      </c>
      <c r="F179" s="1204" t="s">
        <v>1919</v>
      </c>
      <c r="G179" s="1204"/>
      <c r="H179" s="1204" t="s">
        <v>1920</v>
      </c>
      <c r="I179" s="1204"/>
      <c r="J179" s="1204" t="s">
        <v>1921</v>
      </c>
      <c r="K179" s="1204"/>
      <c r="L179" s="1204" t="s">
        <v>1922</v>
      </c>
      <c r="M179" s="1204"/>
      <c r="O179" s="799"/>
      <c r="P179" s="799"/>
      <c r="Q179" s="799"/>
      <c r="R179" s="799"/>
    </row>
    <row r="180" spans="1:18" ht="35.25" customHeight="1">
      <c r="A180" s="796">
        <v>12</v>
      </c>
      <c r="B180" s="796" t="s">
        <v>215</v>
      </c>
      <c r="C180" s="802" t="s">
        <v>1923</v>
      </c>
      <c r="D180" s="797"/>
      <c r="E180" s="1204"/>
      <c r="F180" s="1204"/>
      <c r="G180" s="1204"/>
      <c r="H180" s="836" t="s">
        <v>1924</v>
      </c>
      <c r="I180" s="836" t="s">
        <v>1925</v>
      </c>
      <c r="J180" s="836" t="s">
        <v>1924</v>
      </c>
      <c r="K180" s="836" t="s">
        <v>1925</v>
      </c>
      <c r="L180" s="1204"/>
      <c r="M180" s="1204"/>
      <c r="O180" s="799"/>
      <c r="P180" s="799"/>
      <c r="Q180" s="799"/>
      <c r="R180" s="799"/>
    </row>
    <row r="181" spans="1:18" ht="12.75" customHeight="1">
      <c r="A181" s="796"/>
      <c r="B181" s="796"/>
      <c r="C181" s="802"/>
      <c r="D181" s="3"/>
      <c r="E181" s="225"/>
      <c r="F181" s="1203"/>
      <c r="G181" s="1203"/>
      <c r="H181" s="226"/>
      <c r="I181" s="226"/>
      <c r="J181" s="226"/>
      <c r="K181" s="226"/>
      <c r="L181" s="1203"/>
      <c r="M181" s="1203"/>
      <c r="O181" s="799"/>
      <c r="P181" s="799"/>
      <c r="Q181" s="799"/>
      <c r="R181" s="799"/>
    </row>
    <row r="182" spans="1:18" ht="12.75" customHeight="1">
      <c r="A182" s="796"/>
      <c r="B182" s="796"/>
      <c r="C182" s="802"/>
      <c r="D182" s="3"/>
      <c r="E182" s="225"/>
      <c r="F182" s="1203"/>
      <c r="G182" s="1203"/>
      <c r="H182" s="226"/>
      <c r="I182" s="226"/>
      <c r="J182" s="226"/>
      <c r="K182" s="226"/>
      <c r="L182" s="1203"/>
      <c r="M182" s="1203"/>
      <c r="O182" s="799"/>
      <c r="P182" s="799"/>
      <c r="Q182" s="799"/>
      <c r="R182" s="799"/>
    </row>
    <row r="183" spans="1:18" ht="12.75" customHeight="1">
      <c r="A183" s="796"/>
      <c r="B183" s="796"/>
      <c r="C183" s="802"/>
      <c r="D183" s="3"/>
      <c r="E183" s="225"/>
      <c r="F183" s="1203"/>
      <c r="G183" s="1203"/>
      <c r="H183" s="226"/>
      <c r="I183" s="226"/>
      <c r="J183" s="226"/>
      <c r="K183" s="226"/>
      <c r="L183" s="1203"/>
      <c r="M183" s="1203"/>
      <c r="O183" s="799"/>
      <c r="P183" s="799"/>
      <c r="Q183" s="799"/>
      <c r="R183" s="799"/>
    </row>
    <row r="184" spans="1:18" s="3" customFormat="1" ht="36.75" customHeight="1">
      <c r="E184" s="418"/>
      <c r="F184" s="418"/>
      <c r="G184" s="418"/>
      <c r="H184" s="418"/>
      <c r="I184" s="418"/>
      <c r="J184" s="418"/>
      <c r="K184" s="418"/>
      <c r="L184" s="418"/>
      <c r="M184" s="418"/>
    </row>
    <row r="185" spans="1:18" s="3" customFormat="1" ht="12.75" customHeight="1"/>
    <row r="186" spans="1:18" ht="33.75" customHeight="1">
      <c r="A186" s="3"/>
      <c r="B186" s="3"/>
      <c r="C186" s="3"/>
      <c r="D186" s="3"/>
      <c r="E186" s="1204" t="s">
        <v>1926</v>
      </c>
      <c r="F186" s="1204" t="s">
        <v>1927</v>
      </c>
      <c r="G186" s="1204"/>
      <c r="H186" s="1205" t="s">
        <v>1928</v>
      </c>
      <c r="I186" s="1206"/>
      <c r="J186" s="1204" t="s">
        <v>1929</v>
      </c>
      <c r="K186" s="1204"/>
      <c r="L186" s="1204" t="s">
        <v>1930</v>
      </c>
      <c r="M186" s="1204"/>
      <c r="O186" s="799"/>
      <c r="P186" s="799"/>
      <c r="Q186" s="799"/>
      <c r="R186" s="799"/>
    </row>
    <row r="187" spans="1:18" ht="25.5" customHeight="1">
      <c r="A187" s="3"/>
      <c r="B187" s="796" t="s">
        <v>216</v>
      </c>
      <c r="C187" s="802" t="s">
        <v>1931</v>
      </c>
      <c r="D187" s="797"/>
      <c r="E187" s="1204"/>
      <c r="F187" s="1204"/>
      <c r="G187" s="1204"/>
      <c r="H187" s="1207"/>
      <c r="I187" s="1208"/>
      <c r="J187" s="836" t="s">
        <v>1924</v>
      </c>
      <c r="K187" s="836" t="s">
        <v>1925</v>
      </c>
      <c r="L187" s="1204"/>
      <c r="M187" s="1204"/>
      <c r="O187" s="799"/>
      <c r="P187" s="799"/>
      <c r="Q187" s="799"/>
      <c r="R187" s="799"/>
    </row>
    <row r="188" spans="1:18" ht="12.75" customHeight="1">
      <c r="A188" s="3"/>
      <c r="B188" s="3"/>
      <c r="C188" s="3"/>
      <c r="D188" s="3"/>
      <c r="E188" s="225"/>
      <c r="F188" s="1203"/>
      <c r="G188" s="1203"/>
      <c r="H188" s="1203"/>
      <c r="I188" s="1203"/>
      <c r="J188" s="226"/>
      <c r="K188" s="226"/>
      <c r="L188" s="1203"/>
      <c r="M188" s="1203"/>
      <c r="N188" s="801"/>
      <c r="O188" s="799"/>
      <c r="P188" s="799"/>
      <c r="Q188" s="799"/>
      <c r="R188" s="799"/>
    </row>
    <row r="189" spans="1:18" ht="12.75" customHeight="1">
      <c r="A189" s="3"/>
      <c r="B189" s="3"/>
      <c r="C189" s="3"/>
      <c r="D189" s="3"/>
      <c r="E189" s="225"/>
      <c r="F189" s="1203"/>
      <c r="G189" s="1203"/>
      <c r="H189" s="1203"/>
      <c r="I189" s="1203"/>
      <c r="J189" s="226"/>
      <c r="K189" s="226"/>
      <c r="L189" s="1203"/>
      <c r="M189" s="1203"/>
      <c r="N189" s="801"/>
      <c r="O189" s="799"/>
      <c r="P189" s="799"/>
      <c r="Q189" s="799"/>
      <c r="R189" s="799"/>
    </row>
    <row r="190" spans="1:18" ht="12.75" customHeight="1">
      <c r="A190" s="3"/>
      <c r="B190" s="3"/>
      <c r="C190" s="3"/>
      <c r="D190" s="3"/>
      <c r="E190" s="225"/>
      <c r="F190" s="1203"/>
      <c r="G190" s="1203"/>
      <c r="H190" s="1203"/>
      <c r="I190" s="1203"/>
      <c r="J190" s="226"/>
      <c r="K190" s="226"/>
      <c r="L190" s="1203"/>
      <c r="M190" s="1203"/>
      <c r="N190" s="801"/>
      <c r="O190" s="799"/>
      <c r="P190" s="799"/>
      <c r="Q190" s="799"/>
      <c r="R190" s="799"/>
    </row>
    <row r="191" spans="1:18" ht="36.75" customHeight="1">
      <c r="A191" s="3"/>
      <c r="B191" s="3"/>
      <c r="C191" s="3"/>
      <c r="D191" s="3"/>
      <c r="E191" s="837"/>
      <c r="F191" s="838"/>
      <c r="G191" s="838"/>
      <c r="H191" s="838"/>
      <c r="I191" s="838"/>
      <c r="J191" s="839"/>
      <c r="K191" s="839"/>
      <c r="L191" s="838"/>
      <c r="M191" s="838"/>
      <c r="N191" s="801"/>
      <c r="O191" s="799"/>
      <c r="P191" s="799"/>
      <c r="Q191" s="799"/>
      <c r="R191" s="799"/>
    </row>
    <row r="192" spans="1:18" ht="12.75" customHeight="1">
      <c r="A192" s="3"/>
      <c r="B192" s="3"/>
      <c r="C192" s="3"/>
      <c r="D192" s="3"/>
      <c r="F192" s="790"/>
      <c r="G192" s="790"/>
      <c r="H192" s="790"/>
      <c r="I192" s="790"/>
      <c r="J192" s="823"/>
      <c r="K192" s="823"/>
      <c r="L192" s="790"/>
      <c r="M192" s="790"/>
      <c r="N192" s="801"/>
      <c r="O192" s="799"/>
      <c r="P192" s="799"/>
      <c r="Q192" s="799"/>
      <c r="R192" s="799"/>
    </row>
    <row r="193" spans="1:18" ht="12.75" customHeight="1">
      <c r="A193" s="3"/>
      <c r="B193" s="3"/>
      <c r="C193" s="3"/>
      <c r="D193" s="3"/>
      <c r="F193" s="790"/>
      <c r="G193" s="790"/>
      <c r="H193" s="790"/>
      <c r="I193" s="790"/>
      <c r="J193" s="823"/>
      <c r="K193" s="823"/>
      <c r="L193" s="790"/>
      <c r="M193" s="790"/>
      <c r="N193" s="801"/>
      <c r="O193" s="799"/>
      <c r="P193" s="799"/>
      <c r="Q193" s="799"/>
      <c r="R193" s="799"/>
    </row>
    <row r="194" spans="1:18" ht="12.75" customHeight="1">
      <c r="A194" s="3"/>
      <c r="B194" s="3"/>
      <c r="C194" s="3"/>
      <c r="D194" s="3"/>
      <c r="F194" s="790"/>
      <c r="G194" s="790"/>
      <c r="H194" s="790"/>
      <c r="I194" s="790"/>
      <c r="J194" s="823"/>
      <c r="K194" s="823"/>
      <c r="L194" s="790"/>
      <c r="M194" s="790"/>
      <c r="N194" s="801"/>
      <c r="O194" s="799"/>
      <c r="P194" s="799"/>
      <c r="Q194" s="799"/>
      <c r="R194" s="799"/>
    </row>
    <row r="195" spans="1:18" ht="12.75" customHeight="1">
      <c r="A195" s="3"/>
      <c r="B195" s="3"/>
      <c r="C195" s="3"/>
      <c r="D195" s="3"/>
      <c r="F195" s="790"/>
      <c r="G195" s="790"/>
      <c r="H195" s="790"/>
      <c r="I195" s="790"/>
      <c r="J195" s="823"/>
      <c r="K195" s="823"/>
      <c r="L195" s="790"/>
      <c r="M195" s="790"/>
      <c r="N195" s="801"/>
      <c r="O195" s="799"/>
      <c r="P195" s="799"/>
      <c r="Q195" s="799"/>
      <c r="R195" s="799"/>
    </row>
    <row r="196" spans="1:18" ht="12.75" customHeight="1">
      <c r="A196" s="3"/>
      <c r="B196" s="3"/>
      <c r="C196" s="3"/>
      <c r="D196" s="3"/>
      <c r="F196" s="790"/>
      <c r="G196" s="790"/>
      <c r="H196" s="790"/>
      <c r="I196" s="790"/>
      <c r="J196" s="823"/>
      <c r="K196" s="823"/>
      <c r="L196" s="790"/>
      <c r="M196" s="790"/>
      <c r="N196" s="801"/>
      <c r="O196" s="799"/>
      <c r="P196" s="799"/>
      <c r="Q196" s="799"/>
      <c r="R196" s="799"/>
    </row>
    <row r="197" spans="1:18" ht="12.75" customHeight="1">
      <c r="A197" s="3"/>
      <c r="B197" s="3"/>
      <c r="C197" s="3"/>
      <c r="D197" s="3"/>
      <c r="F197" s="790"/>
      <c r="G197" s="790"/>
      <c r="H197" s="790"/>
      <c r="I197" s="790"/>
      <c r="J197" s="823"/>
      <c r="K197" s="823"/>
      <c r="L197" s="790"/>
      <c r="M197" s="790"/>
      <c r="N197" s="801"/>
      <c r="O197" s="799"/>
      <c r="P197" s="799"/>
      <c r="Q197" s="799"/>
      <c r="R197" s="799"/>
    </row>
    <row r="198" spans="1:18" ht="12.75" customHeight="1">
      <c r="A198" s="3"/>
      <c r="B198" s="3"/>
      <c r="C198" s="3"/>
      <c r="D198" s="3"/>
      <c r="F198" s="790"/>
      <c r="G198" s="790"/>
      <c r="H198" s="790"/>
      <c r="I198" s="790"/>
      <c r="J198" s="823"/>
      <c r="K198" s="823"/>
      <c r="L198" s="790"/>
      <c r="M198" s="790"/>
      <c r="N198" s="801"/>
      <c r="O198" s="799"/>
      <c r="P198" s="799"/>
      <c r="Q198" s="799"/>
      <c r="R198" s="799"/>
    </row>
    <row r="199" spans="1:18" ht="12.75" customHeight="1">
      <c r="A199" s="3"/>
      <c r="B199" s="3"/>
      <c r="C199" s="3"/>
      <c r="D199" s="3"/>
      <c r="F199" s="790"/>
      <c r="G199" s="790"/>
      <c r="H199" s="790"/>
      <c r="I199" s="790"/>
      <c r="J199" s="823"/>
      <c r="K199" s="823"/>
      <c r="L199" s="790"/>
      <c r="M199" s="790"/>
      <c r="N199" s="801"/>
      <c r="O199" s="799"/>
      <c r="P199" s="799"/>
      <c r="Q199" s="799"/>
      <c r="R199" s="799"/>
    </row>
    <row r="200" spans="1:18" ht="12.75" customHeight="1">
      <c r="A200" s="3"/>
      <c r="B200" s="3"/>
      <c r="C200" s="3"/>
      <c r="D200" s="3"/>
      <c r="F200" s="790"/>
      <c r="G200" s="790"/>
      <c r="H200" s="790"/>
      <c r="I200" s="790"/>
      <c r="J200" s="823"/>
      <c r="K200" s="823"/>
      <c r="L200" s="790"/>
      <c r="M200" s="790"/>
      <c r="N200" s="801"/>
      <c r="O200" s="799"/>
      <c r="P200" s="799"/>
      <c r="Q200" s="799"/>
      <c r="R200" s="799"/>
    </row>
    <row r="201" spans="1:18" ht="12.75" customHeight="1">
      <c r="A201" s="3"/>
      <c r="B201" s="3"/>
      <c r="C201" s="3"/>
      <c r="D201" s="3"/>
      <c r="F201" s="790"/>
      <c r="G201" s="790"/>
      <c r="H201" s="790"/>
      <c r="I201" s="790"/>
      <c r="J201" s="823"/>
      <c r="K201" s="823"/>
      <c r="L201" s="790"/>
      <c r="M201" s="790"/>
      <c r="N201" s="801"/>
      <c r="O201" s="799"/>
      <c r="P201" s="799"/>
      <c r="Q201" s="799"/>
      <c r="R201" s="799"/>
    </row>
    <row r="202" spans="1:18" ht="12.75" customHeight="1">
      <c r="A202" s="3"/>
      <c r="B202" s="3"/>
      <c r="C202" s="3"/>
      <c r="D202" s="3"/>
      <c r="F202" s="790"/>
      <c r="G202" s="790"/>
      <c r="H202" s="790"/>
      <c r="I202" s="790"/>
      <c r="J202" s="823"/>
      <c r="K202" s="823"/>
      <c r="L202" s="790"/>
      <c r="M202" s="790"/>
      <c r="N202" s="801"/>
      <c r="O202" s="799"/>
      <c r="P202" s="799"/>
      <c r="Q202" s="799"/>
      <c r="R202" s="799"/>
    </row>
    <row r="203" spans="1:18" ht="12.75" customHeight="1">
      <c r="A203" s="3"/>
      <c r="B203" s="3"/>
      <c r="C203" s="3"/>
      <c r="D203" s="3"/>
      <c r="F203" s="790"/>
      <c r="G203" s="790"/>
      <c r="H203" s="790"/>
      <c r="I203" s="790"/>
      <c r="J203" s="823"/>
      <c r="K203" s="823"/>
      <c r="L203" s="790"/>
      <c r="M203" s="790"/>
      <c r="N203" s="801"/>
      <c r="O203" s="799"/>
      <c r="P203" s="799"/>
      <c r="Q203" s="799"/>
      <c r="R203" s="799"/>
    </row>
    <row r="204" spans="1:18" ht="12.75" customHeight="1">
      <c r="A204" s="3"/>
      <c r="B204" s="3"/>
      <c r="C204" s="3"/>
      <c r="D204" s="3"/>
      <c r="F204" s="790"/>
      <c r="G204" s="790"/>
      <c r="H204" s="790"/>
      <c r="I204" s="790"/>
      <c r="J204" s="823"/>
      <c r="K204" s="823"/>
      <c r="L204" s="790"/>
      <c r="M204" s="790"/>
      <c r="N204" s="801"/>
      <c r="O204" s="799"/>
      <c r="P204" s="799"/>
      <c r="Q204" s="799"/>
      <c r="R204" s="799"/>
    </row>
    <row r="205" spans="1:18" ht="12.75" customHeight="1">
      <c r="A205" s="3"/>
      <c r="B205" s="3"/>
      <c r="C205" s="3"/>
      <c r="D205" s="3"/>
      <c r="F205" s="790"/>
      <c r="G205" s="790"/>
      <c r="H205" s="790"/>
      <c r="I205" s="790"/>
      <c r="J205" s="823"/>
      <c r="K205" s="823"/>
      <c r="L205" s="790"/>
      <c r="M205" s="790"/>
      <c r="N205" s="801"/>
      <c r="O205" s="799"/>
      <c r="P205" s="799"/>
      <c r="Q205" s="799"/>
      <c r="R205" s="799"/>
    </row>
    <row r="206" spans="1:18" ht="12.75" customHeight="1">
      <c r="A206" s="3"/>
      <c r="B206" s="3"/>
      <c r="C206" s="3"/>
      <c r="D206" s="3"/>
      <c r="F206" s="790"/>
      <c r="G206" s="790"/>
      <c r="H206" s="790"/>
      <c r="I206" s="790"/>
      <c r="J206" s="823"/>
      <c r="K206" s="823"/>
      <c r="L206" s="790"/>
      <c r="M206" s="790"/>
      <c r="N206" s="801"/>
      <c r="O206" s="799"/>
      <c r="P206" s="799"/>
      <c r="Q206" s="799"/>
      <c r="R206" s="799"/>
    </row>
    <row r="207" spans="1:18" ht="12.75" customHeight="1">
      <c r="A207" s="3"/>
      <c r="B207" s="3"/>
      <c r="C207" s="3"/>
      <c r="D207" s="3"/>
      <c r="F207" s="790"/>
      <c r="G207" s="790"/>
      <c r="H207" s="790"/>
      <c r="I207" s="790"/>
      <c r="J207" s="823"/>
      <c r="K207" s="823"/>
      <c r="L207" s="790"/>
      <c r="M207" s="790"/>
      <c r="N207" s="801"/>
      <c r="O207" s="799"/>
      <c r="P207" s="799"/>
      <c r="Q207" s="799"/>
      <c r="R207" s="799"/>
    </row>
    <row r="208" spans="1:18" ht="12.75" customHeight="1">
      <c r="A208" s="3"/>
      <c r="B208" s="3"/>
      <c r="C208" s="3"/>
      <c r="D208" s="3"/>
      <c r="F208" s="790"/>
      <c r="G208" s="790"/>
      <c r="H208" s="790"/>
      <c r="I208" s="790"/>
      <c r="J208" s="823"/>
      <c r="K208" s="823"/>
      <c r="L208" s="790"/>
      <c r="M208" s="790"/>
      <c r="N208" s="801"/>
      <c r="O208" s="799"/>
      <c r="P208" s="799"/>
      <c r="Q208" s="799"/>
      <c r="R208" s="799"/>
    </row>
    <row r="209" spans="1:18" ht="12.75" customHeight="1">
      <c r="A209" s="3"/>
      <c r="B209" s="3"/>
      <c r="C209" s="3"/>
      <c r="D209" s="3"/>
      <c r="F209" s="790"/>
      <c r="G209" s="790"/>
      <c r="H209" s="790"/>
      <c r="I209" s="790"/>
      <c r="J209" s="823"/>
      <c r="K209" s="823"/>
      <c r="L209" s="790"/>
      <c r="M209" s="790"/>
      <c r="N209" s="801"/>
      <c r="O209" s="799"/>
      <c r="P209" s="799"/>
      <c r="Q209" s="799"/>
      <c r="R209" s="799"/>
    </row>
    <row r="210" spans="1:18" ht="12.75" customHeight="1">
      <c r="A210" s="3"/>
      <c r="B210" s="3"/>
      <c r="C210" s="3"/>
      <c r="D210" s="3"/>
      <c r="F210" s="790"/>
      <c r="G210" s="790"/>
      <c r="H210" s="790"/>
      <c r="I210" s="790"/>
      <c r="J210" s="823"/>
      <c r="K210" s="823"/>
      <c r="L210" s="790"/>
      <c r="M210" s="790"/>
      <c r="N210" s="801"/>
      <c r="O210" s="799"/>
      <c r="P210" s="799"/>
      <c r="Q210" s="799"/>
      <c r="R210" s="799"/>
    </row>
    <row r="211" spans="1:18" ht="12.75" customHeight="1">
      <c r="A211" s="3"/>
      <c r="B211" s="3"/>
      <c r="C211" s="3"/>
      <c r="D211" s="3"/>
      <c r="F211" s="790"/>
      <c r="G211" s="790"/>
      <c r="H211" s="790"/>
      <c r="I211" s="790"/>
      <c r="J211" s="823"/>
      <c r="K211" s="823"/>
      <c r="L211" s="790"/>
      <c r="M211" s="790"/>
      <c r="N211" s="801"/>
      <c r="O211" s="799"/>
      <c r="P211" s="799"/>
      <c r="Q211" s="799"/>
      <c r="R211" s="799"/>
    </row>
    <row r="212" spans="1:18" ht="12.75" customHeight="1">
      <c r="A212" s="3"/>
      <c r="B212" s="3"/>
      <c r="C212" s="3"/>
      <c r="D212" s="3"/>
      <c r="F212" s="790"/>
      <c r="G212" s="790"/>
      <c r="H212" s="790"/>
      <c r="I212" s="790"/>
      <c r="J212" s="823"/>
      <c r="K212" s="823"/>
      <c r="L212" s="790"/>
      <c r="M212" s="790"/>
      <c r="N212" s="801"/>
      <c r="O212" s="799"/>
      <c r="P212" s="799"/>
      <c r="Q212" s="799"/>
      <c r="R212" s="799"/>
    </row>
    <row r="213" spans="1:18" ht="12.75" customHeight="1">
      <c r="A213" s="3"/>
      <c r="B213" s="3"/>
      <c r="C213" s="3"/>
      <c r="D213" s="3"/>
      <c r="F213" s="790"/>
      <c r="G213" s="790"/>
      <c r="H213" s="790"/>
      <c r="I213" s="790"/>
      <c r="J213" s="823"/>
      <c r="K213" s="823"/>
      <c r="L213" s="790"/>
      <c r="M213" s="790"/>
      <c r="N213" s="801"/>
      <c r="O213" s="799"/>
      <c r="P213" s="799"/>
      <c r="Q213" s="799"/>
      <c r="R213" s="799"/>
    </row>
    <row r="214" spans="1:18" ht="12.75" customHeight="1">
      <c r="A214" s="3"/>
      <c r="B214" s="3"/>
      <c r="C214" s="3"/>
      <c r="D214" s="3"/>
      <c r="F214" s="790"/>
      <c r="G214" s="790"/>
      <c r="H214" s="790"/>
      <c r="I214" s="790"/>
      <c r="J214" s="823"/>
      <c r="K214" s="823"/>
      <c r="L214" s="790"/>
      <c r="M214" s="790"/>
      <c r="N214" s="801"/>
      <c r="O214" s="799"/>
      <c r="P214" s="799"/>
      <c r="Q214" s="799"/>
      <c r="R214" s="799"/>
    </row>
    <row r="215" spans="1:18" ht="12.75" customHeight="1">
      <c r="A215" s="3"/>
      <c r="B215" s="3"/>
      <c r="C215" s="3"/>
      <c r="D215" s="3"/>
      <c r="F215" s="790"/>
      <c r="G215" s="790"/>
      <c r="H215" s="790"/>
      <c r="I215" s="790"/>
      <c r="J215" s="823"/>
      <c r="K215" s="823"/>
      <c r="L215" s="790"/>
      <c r="M215" s="790"/>
      <c r="N215" s="801"/>
      <c r="O215" s="799"/>
      <c r="P215" s="799"/>
      <c r="Q215" s="799"/>
      <c r="R215" s="799"/>
    </row>
    <row r="216" spans="1:18" ht="12.75" customHeight="1">
      <c r="A216" s="3"/>
      <c r="B216" s="3"/>
      <c r="C216" s="3"/>
      <c r="D216" s="3"/>
      <c r="F216" s="790"/>
      <c r="G216" s="790"/>
      <c r="H216" s="790"/>
      <c r="I216" s="790"/>
      <c r="J216" s="823"/>
      <c r="K216" s="823"/>
      <c r="L216" s="790"/>
      <c r="M216" s="790"/>
      <c r="N216" s="801"/>
      <c r="O216" s="799"/>
      <c r="P216" s="799"/>
      <c r="Q216" s="799"/>
      <c r="R216" s="799"/>
    </row>
    <row r="217" spans="1:18" ht="12.75" customHeight="1">
      <c r="A217" s="3"/>
      <c r="B217" s="3"/>
      <c r="C217" s="3"/>
      <c r="D217" s="3"/>
      <c r="F217" s="790"/>
      <c r="G217" s="790"/>
      <c r="H217" s="790"/>
      <c r="I217" s="790"/>
      <c r="J217" s="823"/>
      <c r="K217" s="823"/>
      <c r="L217" s="790"/>
      <c r="M217" s="790"/>
      <c r="N217" s="801"/>
      <c r="O217" s="799"/>
      <c r="P217" s="799"/>
      <c r="Q217" s="799"/>
      <c r="R217" s="799"/>
    </row>
    <row r="218" spans="1:18" ht="12.75" customHeight="1">
      <c r="A218" s="3"/>
      <c r="B218" s="3"/>
      <c r="C218" s="3"/>
      <c r="D218" s="3"/>
      <c r="F218" s="790"/>
      <c r="G218" s="790"/>
      <c r="H218" s="790"/>
      <c r="I218" s="790"/>
      <c r="J218" s="823"/>
      <c r="K218" s="823"/>
      <c r="L218" s="790"/>
      <c r="M218" s="790"/>
      <c r="N218" s="801"/>
      <c r="O218" s="799"/>
      <c r="P218" s="799"/>
      <c r="Q218" s="799"/>
      <c r="R218" s="799"/>
    </row>
    <row r="219" spans="1:18" ht="12.75" customHeight="1">
      <c r="A219" s="3"/>
      <c r="B219" s="3"/>
      <c r="C219" s="3"/>
      <c r="D219" s="3"/>
      <c r="F219" s="790"/>
      <c r="G219" s="790"/>
      <c r="H219" s="790"/>
      <c r="I219" s="790"/>
      <c r="J219" s="823"/>
      <c r="K219" s="823"/>
      <c r="L219" s="790"/>
      <c r="M219" s="790"/>
      <c r="N219" s="801"/>
      <c r="O219" s="799"/>
      <c r="P219" s="799"/>
      <c r="Q219" s="799"/>
      <c r="R219" s="799"/>
    </row>
    <row r="220" spans="1:18" ht="12.75" customHeight="1">
      <c r="A220" s="3"/>
      <c r="B220" s="3"/>
      <c r="C220" s="3"/>
      <c r="D220" s="3"/>
      <c r="F220" s="790"/>
      <c r="G220" s="790"/>
      <c r="H220" s="790"/>
      <c r="I220" s="790"/>
      <c r="J220" s="823"/>
      <c r="K220" s="823"/>
      <c r="L220" s="790"/>
      <c r="M220" s="790"/>
      <c r="N220" s="801"/>
      <c r="O220" s="799"/>
      <c r="P220" s="799"/>
      <c r="Q220" s="799"/>
      <c r="R220" s="799"/>
    </row>
    <row r="221" spans="1:18" ht="12.75" customHeight="1">
      <c r="A221" s="3"/>
      <c r="B221" s="3"/>
      <c r="C221" s="3"/>
      <c r="D221" s="3"/>
      <c r="F221" s="790"/>
      <c r="G221" s="790"/>
      <c r="H221" s="790"/>
      <c r="I221" s="790"/>
      <c r="J221" s="823"/>
      <c r="K221" s="823"/>
      <c r="L221" s="790"/>
      <c r="M221" s="790"/>
      <c r="N221" s="801"/>
      <c r="O221" s="799"/>
      <c r="P221" s="799"/>
      <c r="Q221" s="799"/>
      <c r="R221" s="799"/>
    </row>
    <row r="222" spans="1:18" ht="12.75" customHeight="1">
      <c r="A222" s="3"/>
      <c r="B222" s="3"/>
      <c r="C222" s="3"/>
      <c r="D222" s="3"/>
      <c r="F222" s="790"/>
      <c r="G222" s="790"/>
      <c r="H222" s="790"/>
      <c r="I222" s="790"/>
      <c r="J222" s="823"/>
      <c r="K222" s="823"/>
      <c r="L222" s="790"/>
      <c r="M222" s="790"/>
      <c r="N222" s="801"/>
      <c r="O222" s="799"/>
      <c r="P222" s="799"/>
      <c r="Q222" s="799"/>
      <c r="R222" s="799"/>
    </row>
    <row r="223" spans="1:18" ht="12.75" customHeight="1">
      <c r="A223" s="3"/>
      <c r="B223" s="3"/>
      <c r="C223" s="3"/>
      <c r="D223" s="3"/>
      <c r="F223" s="790"/>
      <c r="G223" s="790"/>
      <c r="H223" s="790"/>
      <c r="I223" s="790"/>
      <c r="J223" s="823"/>
      <c r="K223" s="823"/>
      <c r="L223" s="790"/>
      <c r="M223" s="790"/>
      <c r="N223" s="801"/>
      <c r="O223" s="799"/>
      <c r="P223" s="799"/>
      <c r="Q223" s="799"/>
      <c r="R223" s="799"/>
    </row>
    <row r="224" spans="1:18" ht="12.75" customHeight="1">
      <c r="A224" s="3"/>
      <c r="B224" s="3"/>
      <c r="C224" s="3"/>
      <c r="D224" s="3"/>
      <c r="F224" s="790"/>
      <c r="G224" s="790"/>
      <c r="H224" s="790"/>
      <c r="I224" s="790"/>
      <c r="J224" s="823"/>
      <c r="K224" s="823"/>
      <c r="L224" s="790"/>
      <c r="M224" s="790"/>
      <c r="N224" s="801"/>
      <c r="O224" s="799"/>
      <c r="P224" s="799"/>
      <c r="Q224" s="799"/>
      <c r="R224" s="799"/>
    </row>
    <row r="225" spans="1:18" ht="12.75" customHeight="1">
      <c r="A225" s="3"/>
      <c r="B225" s="3"/>
      <c r="C225" s="3"/>
      <c r="D225" s="3"/>
      <c r="F225" s="790"/>
      <c r="G225" s="790"/>
      <c r="H225" s="790"/>
      <c r="I225" s="790"/>
      <c r="J225" s="823"/>
      <c r="K225" s="823"/>
      <c r="L225" s="790"/>
      <c r="M225" s="790"/>
      <c r="N225" s="801"/>
      <c r="O225" s="799"/>
      <c r="P225" s="799"/>
      <c r="Q225" s="799"/>
      <c r="R225" s="799"/>
    </row>
    <row r="226" spans="1:18" ht="12.75" customHeight="1">
      <c r="A226" s="3"/>
      <c r="B226" s="3"/>
      <c r="C226" s="3"/>
      <c r="D226" s="3"/>
      <c r="F226" s="790"/>
      <c r="G226" s="790"/>
      <c r="H226" s="790"/>
      <c r="I226" s="790"/>
      <c r="J226" s="823"/>
      <c r="K226" s="823"/>
      <c r="L226" s="790"/>
      <c r="M226" s="790"/>
      <c r="N226" s="801"/>
      <c r="O226" s="799"/>
      <c r="P226" s="799"/>
      <c r="Q226" s="799"/>
      <c r="R226" s="799"/>
    </row>
    <row r="227" spans="1:18" ht="12.75" customHeight="1">
      <c r="A227" s="813"/>
    </row>
    <row r="228" spans="1:18" ht="12.75" customHeight="1">
      <c r="B228" s="221" t="s">
        <v>27</v>
      </c>
    </row>
    <row r="229" spans="1:18" ht="12.75" customHeight="1">
      <c r="B229" s="221" t="s">
        <v>11</v>
      </c>
    </row>
    <row r="231" spans="1:18" ht="12.75" customHeight="1">
      <c r="B231" s="221" t="s">
        <v>141</v>
      </c>
    </row>
    <row r="232" spans="1:18" ht="12.75" customHeight="1">
      <c r="B232" s="221" t="s">
        <v>142</v>
      </c>
    </row>
    <row r="233" spans="1:18" ht="12.75" customHeight="1">
      <c r="B233" s="221" t="s">
        <v>143</v>
      </c>
    </row>
    <row r="234" spans="1:18" ht="12.75" customHeight="1">
      <c r="B234" s="221" t="s">
        <v>144</v>
      </c>
    </row>
    <row r="235" spans="1:18" ht="12.75" customHeight="1">
      <c r="B235" s="221" t="s">
        <v>145</v>
      </c>
    </row>
    <row r="237" spans="1:18" ht="12.75" customHeight="1">
      <c r="B237" s="221" t="s">
        <v>72</v>
      </c>
    </row>
    <row r="238" spans="1:18" ht="12.75" customHeight="1">
      <c r="B238" s="221" t="s">
        <v>73</v>
      </c>
    </row>
    <row r="239" spans="1:18" ht="12.75" customHeight="1">
      <c r="B239" s="221" t="s">
        <v>74</v>
      </c>
    </row>
    <row r="240" spans="1:18" ht="12.75" customHeight="1">
      <c r="B240" s="221" t="s">
        <v>75</v>
      </c>
    </row>
    <row r="241" spans="1:2" ht="12.75" customHeight="1">
      <c r="B241" s="221" t="s">
        <v>76</v>
      </c>
    </row>
    <row r="242" spans="1:2" ht="12.75" customHeight="1">
      <c r="B242" s="221" t="s">
        <v>77</v>
      </c>
    </row>
    <row r="243" spans="1:2" ht="12.75" customHeight="1">
      <c r="B243" s="221" t="s">
        <v>78</v>
      </c>
    </row>
    <row r="244" spans="1:2" ht="12.75" customHeight="1">
      <c r="A244" s="840"/>
    </row>
    <row r="245" spans="1:2" ht="12.75" customHeight="1">
      <c r="B245" s="221" t="s">
        <v>152</v>
      </c>
    </row>
    <row r="246" spans="1:2" ht="12.75" customHeight="1">
      <c r="B246" s="221" t="s">
        <v>153</v>
      </c>
    </row>
    <row r="247" spans="1:2" ht="12.75" customHeight="1">
      <c r="B247" s="221" t="s">
        <v>154</v>
      </c>
    </row>
    <row r="249" spans="1:2" ht="12.75" customHeight="1">
      <c r="B249" s="221" t="s">
        <v>158</v>
      </c>
    </row>
    <row r="250" spans="1:2" ht="12.75" customHeight="1">
      <c r="B250" s="221" t="s">
        <v>159</v>
      </c>
    </row>
    <row r="252" spans="1:2" ht="12.75" customHeight="1">
      <c r="B252" s="221" t="s">
        <v>163</v>
      </c>
    </row>
    <row r="253" spans="1:2" ht="12.75" customHeight="1">
      <c r="B253" s="221" t="s">
        <v>154</v>
      </c>
    </row>
    <row r="255" spans="1:2" ht="12.75" customHeight="1">
      <c r="B255" s="221" t="s">
        <v>167</v>
      </c>
    </row>
    <row r="256" spans="1:2" ht="12.75" customHeight="1">
      <c r="B256" s="221" t="s">
        <v>163</v>
      </c>
    </row>
    <row r="257" spans="2:2">
      <c r="B257" s="221" t="s">
        <v>154</v>
      </c>
    </row>
  </sheetData>
  <sheetProtection insertHyperlinks="0"/>
  <mergeCells count="112">
    <mergeCell ref="E29:H29"/>
    <mergeCell ref="I29:I30"/>
    <mergeCell ref="J29:J30"/>
    <mergeCell ref="E50:J50"/>
    <mergeCell ref="F54:J54"/>
    <mergeCell ref="M54:Q54"/>
    <mergeCell ref="B2:D2"/>
    <mergeCell ref="B3:D3"/>
    <mergeCell ref="B4:D4"/>
    <mergeCell ref="E16:J16"/>
    <mergeCell ref="E26:J26"/>
    <mergeCell ref="E28:J28"/>
    <mergeCell ref="E69:J69"/>
    <mergeCell ref="E71:J71"/>
    <mergeCell ref="E75:J75"/>
    <mergeCell ref="E76:J76"/>
    <mergeCell ref="E77:H77"/>
    <mergeCell ref="E78:H78"/>
    <mergeCell ref="T54:X54"/>
    <mergeCell ref="E55:J55"/>
    <mergeCell ref="L55:Q55"/>
    <mergeCell ref="S55:X55"/>
    <mergeCell ref="F65:J65"/>
    <mergeCell ref="M65:Q65"/>
    <mergeCell ref="T65:X65"/>
    <mergeCell ref="E95:J95"/>
    <mergeCell ref="E96:J96"/>
    <mergeCell ref="E98:J98"/>
    <mergeCell ref="F99:J99"/>
    <mergeCell ref="F100:J100"/>
    <mergeCell ref="F101:J101"/>
    <mergeCell ref="E79:J79"/>
    <mergeCell ref="E83:J83"/>
    <mergeCell ref="E86:J86"/>
    <mergeCell ref="A92:L92"/>
    <mergeCell ref="E93:J93"/>
    <mergeCell ref="E94:J94"/>
    <mergeCell ref="E110:J110"/>
    <mergeCell ref="E123:H123"/>
    <mergeCell ref="E124:F124"/>
    <mergeCell ref="G124:H124"/>
    <mergeCell ref="E125:F125"/>
    <mergeCell ref="G125:H125"/>
    <mergeCell ref="F102:J102"/>
    <mergeCell ref="F103:J103"/>
    <mergeCell ref="F104:J104"/>
    <mergeCell ref="F105:J105"/>
    <mergeCell ref="F106:J106"/>
    <mergeCell ref="F107:J107"/>
    <mergeCell ref="E129:F129"/>
    <mergeCell ref="G129:H129"/>
    <mergeCell ref="E132:J132"/>
    <mergeCell ref="E133:J133"/>
    <mergeCell ref="E134:J134"/>
    <mergeCell ref="E136:J136"/>
    <mergeCell ref="E126:F126"/>
    <mergeCell ref="G126:H126"/>
    <mergeCell ref="E127:F127"/>
    <mergeCell ref="G127:H127"/>
    <mergeCell ref="E128:F128"/>
    <mergeCell ref="G128:H128"/>
    <mergeCell ref="E144:F144"/>
    <mergeCell ref="G144:H144"/>
    <mergeCell ref="E145:F145"/>
    <mergeCell ref="G145:H145"/>
    <mergeCell ref="E146:F146"/>
    <mergeCell ref="G146:H146"/>
    <mergeCell ref="E137:J137"/>
    <mergeCell ref="E138:J138"/>
    <mergeCell ref="E140:J140"/>
    <mergeCell ref="E142:H142"/>
    <mergeCell ref="E143:F143"/>
    <mergeCell ref="G143:H143"/>
    <mergeCell ref="E153:J153"/>
    <mergeCell ref="E163:J163"/>
    <mergeCell ref="E164:J164"/>
    <mergeCell ref="E167:J167"/>
    <mergeCell ref="E169:J169"/>
    <mergeCell ref="E171:J171"/>
    <mergeCell ref="E147:F147"/>
    <mergeCell ref="G147:H147"/>
    <mergeCell ref="E148:F148"/>
    <mergeCell ref="G148:H148"/>
    <mergeCell ref="E151:J151"/>
    <mergeCell ref="E152:J152"/>
    <mergeCell ref="F181:G181"/>
    <mergeCell ref="L181:M181"/>
    <mergeCell ref="F182:G182"/>
    <mergeCell ref="L182:M182"/>
    <mergeCell ref="F183:G183"/>
    <mergeCell ref="L183:M183"/>
    <mergeCell ref="E174:J174"/>
    <mergeCell ref="A178:L178"/>
    <mergeCell ref="E179:E180"/>
    <mergeCell ref="F179:G180"/>
    <mergeCell ref="H179:I179"/>
    <mergeCell ref="J179:K179"/>
    <mergeCell ref="L179:M180"/>
    <mergeCell ref="F189:G189"/>
    <mergeCell ref="H189:I189"/>
    <mergeCell ref="L189:M189"/>
    <mergeCell ref="F190:G190"/>
    <mergeCell ref="H190:I190"/>
    <mergeCell ref="L190:M190"/>
    <mergeCell ref="E186:E187"/>
    <mergeCell ref="F186:G187"/>
    <mergeCell ref="H186:I187"/>
    <mergeCell ref="J186:K186"/>
    <mergeCell ref="L186:M187"/>
    <mergeCell ref="F188:G188"/>
    <mergeCell ref="H188:I188"/>
    <mergeCell ref="L188:M188"/>
  </mergeCells>
  <phoneticPr fontId="46" type="noConversion"/>
  <dataValidations disablePrompts="1" count="2">
    <dataValidation type="date" allowBlank="1" showInputMessage="1" showErrorMessage="1" errorTitle="Error" error="Please enter a date in the format of dd/mm/yyyy (e.g., 17/06/2024)" sqref="E100:E107 I11:I13 K11:K13" xr:uid="{00000000-0002-0000-2D00-000000000000}">
      <formula1>1</formula1>
      <formula2>401404</formula2>
    </dataValidation>
    <dataValidation type="decimal" allowBlank="1" showInputMessage="1" showErrorMessage="1" errorTitle="Error" error="Please enter a number of +/- 11 digits" sqref="J188:K190 H181:K183 H155:H159 E153:J153 E134:J134 H112:I119 E93:J93 E77:H78 X57:X63 U57:U64 Q57:Q63 N57:N64 J57:J63 G57:G64 H31:I45 E31:F45" xr:uid="{00000000-0002-0000-2D00-000001000000}">
      <formula1>-99999999999</formula1>
      <formula2>99999999999</formula2>
    </dataValidation>
  </dataValidations>
  <pageMargins left="0.74803149606299202" right="0.74803149606299202" top="0.511811023622047" bottom="0.43307086614173201" header="0.511811023622047" footer="0.511811023622047"/>
  <pageSetup paperSize="9" scale="64" fitToHeight="0" orientation="landscape" r:id="rId1"/>
  <headerFooter alignWithMargins="0"/>
  <rowBreaks count="5" manualBreakCount="5">
    <brk id="51" max="12" man="1"/>
    <brk id="66" max="12" man="1"/>
    <brk id="90" max="12" man="1"/>
    <brk id="121" max="12" man="1"/>
    <brk id="161" max="12" man="1"/>
  </rowBreak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2D00-000002000000}">
          <x14:formula1>
            <xm:f>DropDownList!$E$22:$F$22</xm:f>
          </x14:formula1>
          <xm:sqref>E9 E18 E23 F23 G23 H23 E25 E52 F57 F58 F59 F60 F61 F62 F63 F64 I57 I58 I59 I60 I61 I62 I63 I64 M57 M58 M59 M60 M61 M62 M63 M64 P57 P58 P59 P60 P61 P62 P63 P64 T57 T58 T59 T60 T61 T62 T63 T64 W57 W58 W59 W60 W61 W62 W63 W64 E68 E70 E73 E81 E82 E88 E89 E97 E122 E135 E139 E141 E162 E165 E166 E168 E170 E172 E173 E175</xm:sqref>
        </x14:dataValidation>
        <x14:dataValidation type="list" allowBlank="1" showInputMessage="1" showErrorMessage="1" xr:uid="{00000000-0002-0000-2D00-000003000000}">
          <x14:formula1>
            <xm:f>DropDownList!$E$23:$I$23</xm:f>
          </x14:formula1>
          <xm:sqref>E11 E12 E13</xm:sqref>
        </x14:dataValidation>
        <x14:dataValidation type="list" allowBlank="1" showInputMessage="1" showErrorMessage="1" xr:uid="{00000000-0002-0000-2D00-000004000000}">
          <x14:formula1>
            <xm:f>DropDownList!$E$24:$K$24</xm:f>
          </x14:formula1>
          <xm:sqref>H11 H12 H13</xm:sqref>
        </x14:dataValidation>
        <x14:dataValidation type="list" allowBlank="1" showInputMessage="1" showErrorMessage="1" xr:uid="{00000000-0002-0000-2D00-000005000000}">
          <x14:formula1>
            <xm:f>DropDownList!$E$25:$G$25</xm:f>
          </x14:formula1>
          <xm:sqref>E132 F132 G132 H132 I132 J132</xm:sqref>
        </x14:dataValidation>
        <x14:dataValidation type="list" allowBlank="1" showInputMessage="1" showErrorMessage="1" xr:uid="{00000000-0002-0000-2D00-000006000000}">
          <x14:formula1>
            <xm:f>DropDownList!$E$26:$F$26</xm:f>
          </x14:formula1>
          <xm:sqref>E136 F136 G136 H136 I136 J136</xm:sqref>
        </x14:dataValidation>
        <x14:dataValidation type="list" allowBlank="1" showInputMessage="1" showErrorMessage="1" xr:uid="{00000000-0002-0000-2D00-000007000000}">
          <x14:formula1>
            <xm:f>DropDownList!$E$27:$F$27</xm:f>
          </x14:formula1>
          <xm:sqref>E137 F137 G137 H137 I137 J137</xm:sqref>
        </x14:dataValidation>
        <x14:dataValidation type="list" allowBlank="1" showInputMessage="1" showErrorMessage="1" xr:uid="{00000000-0002-0000-2D00-000008000000}">
          <x14:formula1>
            <xm:f>DropDownList!$E$28:$G$28</xm:f>
          </x14:formula1>
          <xm:sqref>E151 F151 G151 H151 I151 J151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2D943-6B15-4EA4-853E-86B378FC7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9FA55A-404B-4EE5-87F8-1592B1808362}">
  <ds:schemaRefs>
    <ds:schemaRef ds:uri="http://schemas.microsoft.com/office/2006/metadata/properties"/>
    <ds:schemaRef ds:uri="http://purl.org/dc/dcmitype/"/>
    <ds:schemaRef ds:uri="http://purl.org/dc/terms/"/>
    <ds:schemaRef ds:uri="http://www.w3.org/XML/1998/namespace"/>
    <ds:schemaRef ds:uri="http://schemas.microsoft.com/office/2006/documentManagement/types"/>
    <ds:schemaRef ds:uri="http://purl.org/dc/elements/1.1/"/>
    <ds:schemaRef ds:uri="0e014752-10d2-4e4e-b400-508dd7461717"/>
    <ds:schemaRef ds:uri="http://schemas.microsoft.com/office/infopath/2007/PartnerControls"/>
    <ds:schemaRef ds:uri="http://schemas.openxmlformats.org/package/2006/metadata/core-properties"/>
    <ds:schemaRef ds:uri="13e621c5-9dc0-45e5-862d-e71ac435d2e2"/>
  </ds:schemaRefs>
</ds:datastoreItem>
</file>

<file path=customXml/itemProps3.xml><?xml version="1.0" encoding="utf-8"?>
<ds:datastoreItem xmlns:ds="http://schemas.openxmlformats.org/officeDocument/2006/customXml" ds:itemID="{A202812F-2CCC-4825-9F68-9E368053AF9D}">
  <ds:schemaRefs>
    <ds:schemaRef ds:uri="http://schemas.microsoft.com/sharepoint/v3/contenttype/forms"/>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50</vt:i4>
      </vt:variant>
    </vt:vector>
  </HeadingPairs>
  <TitlesOfParts>
    <vt:vector size="88" baseType="lpstr">
      <vt:lpstr>DropDownList</vt:lpstr>
      <vt:lpstr>Financial Position&gt;&gt;</vt:lpstr>
      <vt:lpstr>F.1 EBS</vt:lpstr>
      <vt:lpstr>F.G.1_ClaimLiab</vt:lpstr>
      <vt:lpstr>F.G.2_PL</vt:lpstr>
      <vt:lpstr>F.G.2A_PL_Recog</vt:lpstr>
      <vt:lpstr>F.G.2B_PL_notRecog</vt:lpstr>
      <vt:lpstr>F.CONC.1 Sector</vt:lpstr>
      <vt:lpstr>F.CONC.2 XBorder</vt:lpstr>
      <vt:lpstr>F.CONC.3 LE</vt:lpstr>
      <vt:lpstr>Capital Adequacy&gt;&gt;</vt:lpstr>
      <vt:lpstr>CA.L.1.A CA Summary</vt:lpstr>
      <vt:lpstr>CA.L.1.U URR</vt:lpstr>
      <vt:lpstr>CA.R.1 CB composition</vt:lpstr>
      <vt:lpstr>CA.L.LAR.1 Local Assets Req</vt:lpstr>
      <vt:lpstr>CA.G.LAR.3 Local Assets Listing</vt:lpstr>
      <vt:lpstr>Business Performance&gt;&gt;</vt:lpstr>
      <vt:lpstr>B.G.TR WS Generator</vt:lpstr>
      <vt:lpstr>B.G.TR.1.00.00XYZ</vt:lpstr>
      <vt:lpstr>B.G.TR.2.00.00XYZ</vt:lpstr>
      <vt:lpstr>B.G.R.1 GI Results (Total)</vt:lpstr>
      <vt:lpstr>B.G.R.1A GI Results (AY)</vt:lpstr>
      <vt:lpstr>B.G.R.1B GI Results (UY)</vt:lpstr>
      <vt:lpstr>B.G.R.3 UW Channel</vt:lpstr>
      <vt:lpstr>B.G.R.4 Motor</vt:lpstr>
      <vt:lpstr>B.G.R.4A Motor Claims</vt:lpstr>
      <vt:lpstr>B.G.R.4B Motor Exposure</vt:lpstr>
      <vt:lpstr>B.G.R.5 EC</vt:lpstr>
      <vt:lpstr>B.G.R.5A EC Claims</vt:lpstr>
      <vt:lpstr>B.G.R.5B EC Exposure</vt:lpstr>
      <vt:lpstr>B.G.R.5C EC SIR</vt:lpstr>
      <vt:lpstr>B.G.R.6 Marine Statutory Biz</vt:lpstr>
      <vt:lpstr>Supplementary&gt;&gt;</vt:lpstr>
      <vt:lpstr>S.G.1 General Insurance</vt:lpstr>
      <vt:lpstr>S.L.S.1 List of syndicates</vt:lpstr>
      <vt:lpstr>S.SWM</vt:lpstr>
      <vt:lpstr>Governance&gt;&gt;</vt:lpstr>
      <vt:lpstr>G.Gov.1 GL10 and post BS</vt:lpstr>
      <vt:lpstr>'B.G.R.5C EC SIR'!B.G.R.5C_End_Row_0</vt:lpstr>
      <vt:lpstr>'B.G.R.5C EC SIR'!B.G.R.5C_Start_Row_0</vt:lpstr>
      <vt:lpstr>'CA.G.LAR.3 Local Assets Listing'!CA.G.LAR.3_End_Row_0</vt:lpstr>
      <vt:lpstr>'CA.G.LAR.3 Local Assets Listing'!CA.G.LAR.3_Start_Row_0</vt:lpstr>
      <vt:lpstr>'F.CONC.3 LE'!F.CONC.3_End_Row_0</vt:lpstr>
      <vt:lpstr>'F.CONC.3 LE'!F.CONC.3_Start_Row_0</vt:lpstr>
      <vt:lpstr>'G.Gov.1 GL10 and post BS'!G.GOV.1_End_Row_0</vt:lpstr>
      <vt:lpstr>'G.Gov.1 GL10 and post BS'!G.GOV.1_End_Row_1</vt:lpstr>
      <vt:lpstr>'G.Gov.1 GL10 and post BS'!G.GOV.1_End_Row_2</vt:lpstr>
      <vt:lpstr>'G.Gov.1 GL10 and post BS'!G.GOV.1_End_Row_3</vt:lpstr>
      <vt:lpstr>'G.Gov.1 GL10 and post BS'!G.GOV.1_End_Row_4</vt:lpstr>
      <vt:lpstr>'G.Gov.1 GL10 and post BS'!G.GOV.1_End_Row_5</vt:lpstr>
      <vt:lpstr>'G.Gov.1 GL10 and post BS'!G.GOV.1_End_Row_6</vt:lpstr>
      <vt:lpstr>'G.Gov.1 GL10 and post BS'!G.GOV.1_End_Row_7</vt:lpstr>
      <vt:lpstr>'G.Gov.1 GL10 and post BS'!G.GOV.1_Start_Row_0</vt:lpstr>
      <vt:lpstr>'G.Gov.1 GL10 and post BS'!G.GOV.1_Start_Row_1</vt:lpstr>
      <vt:lpstr>'G.Gov.1 GL10 and post BS'!G.GOV.1_Start_Row_2</vt:lpstr>
      <vt:lpstr>'G.Gov.1 GL10 and post BS'!G.GOV.1_Start_Row_3</vt:lpstr>
      <vt:lpstr>'G.Gov.1 GL10 and post BS'!G.GOV.1_Start_Row_4</vt:lpstr>
      <vt:lpstr>'G.Gov.1 GL10 and post BS'!G.GOV.1_Start_Row_5</vt:lpstr>
      <vt:lpstr>'G.Gov.1 GL10 and post BS'!G.GOV.1_Start_Row_6</vt:lpstr>
      <vt:lpstr>'G.Gov.1 GL10 and post BS'!G.GOV.1_Start_Row_7</vt:lpstr>
      <vt:lpstr>'B.G.R.1 GI Results (Total)'!Print_Area</vt:lpstr>
      <vt:lpstr>'B.G.R.1A GI Results (AY)'!Print_Area</vt:lpstr>
      <vt:lpstr>'B.G.R.1B GI Results (UY)'!Print_Area</vt:lpstr>
      <vt:lpstr>'B.G.R.3 UW Channel'!Print_Area</vt:lpstr>
      <vt:lpstr>'B.G.R.4 Motor'!Print_Area</vt:lpstr>
      <vt:lpstr>'B.G.R.4A Motor Claims'!Print_Area</vt:lpstr>
      <vt:lpstr>'B.G.R.4B Motor Exposure'!Print_Area</vt:lpstr>
      <vt:lpstr>'B.G.R.5 EC'!Print_Area</vt:lpstr>
      <vt:lpstr>'B.G.R.5A EC Claims'!Print_Area</vt:lpstr>
      <vt:lpstr>'B.G.R.5B EC Exposure'!Print_Area</vt:lpstr>
      <vt:lpstr>'B.G.R.5C EC SIR'!Print_Area</vt:lpstr>
      <vt:lpstr>'B.G.R.6 Marine Statutory Biz'!Print_Area</vt:lpstr>
      <vt:lpstr>B.G.TR.1.00.00XYZ!Print_Area</vt:lpstr>
      <vt:lpstr>B.G.TR.2.00.00XYZ!Print_Area</vt:lpstr>
      <vt:lpstr>'CA.G.LAR.3 Local Assets Listing'!Print_Area</vt:lpstr>
      <vt:lpstr>'CA.L.1.A CA Summary'!Print_Area</vt:lpstr>
      <vt:lpstr>'CA.L.LAR.1 Local Assets Req'!Print_Area</vt:lpstr>
      <vt:lpstr>'CA.R.1 CB composition'!Print_Area</vt:lpstr>
      <vt:lpstr>'F.1 EBS'!Print_Area</vt:lpstr>
      <vt:lpstr>'F.CONC.1 Sector'!Print_Area</vt:lpstr>
      <vt:lpstr>'F.CONC.2 XBorder'!Print_Area</vt:lpstr>
      <vt:lpstr>'F.CONC.3 LE'!Print_Area</vt:lpstr>
      <vt:lpstr>F.G.1_ClaimLiab!Print_Area</vt:lpstr>
      <vt:lpstr>F.G.2_PL!Print_Area</vt:lpstr>
      <vt:lpstr>F.G.2A_PL_Recog!Print_Area</vt:lpstr>
      <vt:lpstr>F.G.2B_PL_notRecog!Print_Area</vt:lpstr>
      <vt:lpstr>'G.Gov.1 GL10 and post BS'!Print_Area</vt:lpstr>
      <vt:lpstr>'S.G.1 General Insurance'!Print_Area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ModifiedBy>IA</cp:lastModifiedBy>
  <dcterms:created xsi:type="dcterms:W3CDTF">2025-02-17T03:26:30Z</dcterms:created>
  <dcterms:modified xsi:type="dcterms:W3CDTF">2025-03-19T06:27:03Z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