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1745" tabRatio="598" firstSheet="2" activeTab="2"/>
  </bookViews>
  <sheets>
    <sheet name="INFORMATION" sheetId="1" state="hidden" r:id="rId1"/>
    <sheet name="INSURER" sheetId="2" state="hidden" r:id="rId2"/>
    <sheet name="COVER" sheetId="3" r:id="rId3"/>
    <sheet name="GQ1" sheetId="4" r:id="rId4"/>
    <sheet name="GQ1A" sheetId="5" state="hidden" r:id="rId5"/>
    <sheet name="GQ2" sheetId="6" r:id="rId6"/>
    <sheet name="GQ2A" sheetId="7" state="hidden" r:id="rId7"/>
    <sheet name="GQ3" sheetId="8" r:id="rId8"/>
    <sheet name="GQ3A" sheetId="9" state="hidden" r:id="rId9"/>
    <sheet name="GQ3B" sheetId="10" state="hidden" r:id="rId10"/>
    <sheet name="GQ4" sheetId="11" r:id="rId11"/>
    <sheet name="GQ4A" sheetId="12" state="hidden" r:id="rId12"/>
  </sheets>
  <definedNames>
    <definedName name="COVER_CD">'COVER'!$E$11</definedName>
    <definedName name="COVER_ED">'COVER'!$E$13</definedName>
    <definedName name="COVER_FILENO">'COVER'!$E$7</definedName>
    <definedName name="COVER_FOOTNOTE">'COVER'!$D$24:$D$27</definedName>
    <definedName name="COVER_INFO">'COVER'!$E$7,'COVER'!$E$9,'COVER'!$E$11,'COVER'!$E$13</definedName>
    <definedName name="COVER_INSURER">'COVER'!$E$9</definedName>
    <definedName name="GQ1_ALLENTRY">'GQ1'!$H$16:$Q$34,'GQ1'!$J$44:$O$62,'GQ1'!$Q$44:$Q$62,'GQ1'!$H$75:$Q$84,'GQ1'!$J$88:$O$97,'GQ1'!$Q$88:$Q$97</definedName>
    <definedName name="GQ1_FOOTNOTE">'GQ1'!$D$109:$D$111</definedName>
    <definedName name="GQ1_TXTENTRY">'GQ1'!$D$103:$R$103,'GQ1'!$D$107:$R$107</definedName>
    <definedName name="GQ1A_FOOTNOTE">'GQ1A'!$D$112:$D$114</definedName>
    <definedName name="GQ1A_TXTENTRY">'GQ1A'!$H$16</definedName>
    <definedName name="GQ2_ALLENTRY">'GQ2'!$H$16:$Q$34,'GQ2'!$J$44:$O$62,'GQ2'!$Q$44:$Q$62,'GQ2'!$H$75:$Q$84,'GQ2'!$J$88:$O$97,'GQ2'!$Q$88:$Q$97</definedName>
    <definedName name="GQ2_FOOTNOTE">'GQ2'!$D$109:$D$111</definedName>
    <definedName name="GQ2_TXTENTRY">'GQ2'!$D$103:$R$103,'GQ2'!$D$107:$R$107</definedName>
    <definedName name="GQ2A_FOOTNOTE">'GQ2A'!$D$112:$D$114</definedName>
    <definedName name="GQ3_ALLENTRY">'GQ3'!$F$92:$L$94,'GQ3'!$G$16:$P$33,'GQ3'!$H$52:$H$69,'GQ3'!$J$52:$K$69,'GQ3'!$N$52:$O$52,'GQ3'!$N$54:$O$54,'GQ3'!$N$56:$O$56,'GQ3'!$N$58:$O$58,'GQ3'!$N$60:$O$60,'GQ3'!$N$62:$O$62,'GQ3'!$N$64:$O$64,'GQ3'!$N$66:$O$66,'GQ3'!$N$68:$O$68</definedName>
    <definedName name="GQ3_CLASS_LIST">'GQ3'!$AE$15:$AF$22</definedName>
    <definedName name="GQ3_FOOTNOTE">'GQ3'!$D$128:$D$130</definedName>
    <definedName name="GQ3_MOTOR_TYPE1">'GQ3'!$F$95</definedName>
    <definedName name="GQ3_MOTOR_TYPE2">'GQ3'!$H$95</definedName>
    <definedName name="GQ3_MOTOR_TYPE3">'GQ3'!$J$95</definedName>
    <definedName name="GQ3_MOTOR_TYPE4">'GQ3'!$L$95</definedName>
    <definedName name="GQ3_TXTENTRY">'GQ3'!$F$91:$L$91,'GQ3'!$D$101:$N$101,'GQ3'!$D$104:$N$104,'GQ3'!$D$108:$N$108</definedName>
    <definedName name="GQ3_TXTENTRY1">'GQ3'!$F$91</definedName>
    <definedName name="GQ3_TXTENTRY2">'GQ3'!$H$91</definedName>
    <definedName name="GQ3_TXTENTRY3">'GQ3'!$J$91</definedName>
    <definedName name="GQ3_TXTENTRY4">'GQ3'!$L$91</definedName>
    <definedName name="GQ3A_FOOTNOTE">'GQ3A'!$D$111:$D$113</definedName>
    <definedName name="GQ3B_FOOTNOTE">'GQ3B'!$D$112:$D$114</definedName>
    <definedName name="GQ4_ALLENTRY">'GQ4'!$H$15:$Q$27,'GQ4'!$I$32:$I$44,'GQ4'!$K$32:$L$37,'GQ4'!$K$39:$L$44,'GQ4'!$O$38:$P$38</definedName>
    <definedName name="GQ4_FOOTNOTE">'GQ4'!$D$99:$D$101</definedName>
    <definedName name="GQ4_TXTENTRY">'GQ4'!$D$50:$R$50,'GQ4'!$D$53:$R$53,'GQ4'!$D$57:$R$57</definedName>
    <definedName name="GQ4A_FOOTNOTE">'GQ4A'!$D$101:$D$103</definedName>
    <definedName name="INS_LIST">'INSURER'!$A$2:$A$365</definedName>
    <definedName name="INSURER">#REF!</definedName>
    <definedName name="INSURER_1" localSheetId="1">'INSURER'!$A$1:$B$364</definedName>
    <definedName name="INTERNAL_USER">'INFORMATION'!$B$9</definedName>
    <definedName name="INTERNAL_USER_INDICATOR_FILE">'INFORMATION'!$B$3</definedName>
    <definedName name="_xlnm.Print_Area" localSheetId="3">'GQ1'!$D$6:$R$107</definedName>
    <definedName name="_xlnm.Print_Area" localSheetId="4">'GQ1A'!$D$4:$S$21</definedName>
    <definedName name="_xlnm.Print_Area" localSheetId="5">'GQ2'!$D$6:$R$107</definedName>
    <definedName name="_xlnm.Print_Area" localSheetId="6">'GQ2A'!$D$4:$S$21</definedName>
    <definedName name="_xlnm.Print_Area" localSheetId="7">'GQ3'!$D$6:$Q$109</definedName>
    <definedName name="_xlnm.Print_Area" localSheetId="8">'GQ3A'!$D$6:$Q$31</definedName>
    <definedName name="_xlnm.Print_Area" localSheetId="9">'GQ3B'!$D$4:$S$15</definedName>
    <definedName name="_xlnm.Print_Area" localSheetId="10">'GQ4'!$D$6:$R$57</definedName>
    <definedName name="_xlnm.Print_Area" localSheetId="11">'GQ4A'!$D$4:$S$15</definedName>
    <definedName name="_xlnm.Print_Titles" localSheetId="3">'GQ1'!$6:$11</definedName>
    <definedName name="_xlnm.Print_Titles" localSheetId="4">'GQ1A'!$6:$12</definedName>
    <definedName name="_xlnm.Print_Titles" localSheetId="5">'GQ2'!$6:$11</definedName>
    <definedName name="_xlnm.Print_Titles" localSheetId="6">'GQ2A'!$6:$12</definedName>
    <definedName name="_xlnm.Print_Titles" localSheetId="7">'GQ3'!$6:$10</definedName>
    <definedName name="_xlnm.Print_Titles" localSheetId="8">'GQ3A'!$6:$10</definedName>
    <definedName name="_xlnm.Print_Titles" localSheetId="9">'GQ3B'!$6:$12</definedName>
    <definedName name="_xlnm.Print_Titles" localSheetId="11">'GQ4A'!$6:$12</definedName>
    <definedName name="Prior_Period_Adjustment__Yes_No__If_yes__please_provide_details">'GQ1A'!$D$19</definedName>
    <definedName name="SEND_TO">'INFORMATION'!$B$2</definedName>
    <definedName name="TEMPLATE_LIST">'INFORMATION'!$D$2:$D$65536</definedName>
    <definedName name="TEMPLATE_NAME">'INFORMATION'!$B$4</definedName>
    <definedName name="VALID_FILENO">'INFORMATION'!$B$10</definedName>
  </definedNames>
  <calcPr fullCalcOnLoad="1"/>
</workbook>
</file>

<file path=xl/sharedStrings.xml><?xml version="1.0" encoding="utf-8"?>
<sst xmlns="http://schemas.openxmlformats.org/spreadsheetml/2006/main" count="2078" uniqueCount="1340">
  <si>
    <t>AETNA INTERNATIONAL ASSURANCE</t>
  </si>
  <si>
    <t>AETNA INTERNATIONAL ASSURANCE (BERMUDA)</t>
  </si>
  <si>
    <t>QBE INSURANCE (INTERNATIONAL) LIMITED</t>
  </si>
  <si>
    <t>SOCIETE CENTRALE PRESERVATRICE FONCIERE</t>
  </si>
  <si>
    <t>SINGAPORE AVIATION AND GENERAL</t>
  </si>
  <si>
    <t>SVERIGES ANGFARTYGS ASSURANS FORENING</t>
  </si>
  <si>
    <t>N.E.L. BRITANNIA INTERNATIONAL LIMITED</t>
  </si>
  <si>
    <t>SUN INSURANCE OFFICE LIMITED</t>
  </si>
  <si>
    <t>ALLIANCE ASSURANCE COMPANY LIMITED</t>
  </si>
  <si>
    <t>LONDON AND OVERSEAS INSURANCE COMPANY</t>
  </si>
  <si>
    <t>CAPITAL LIFE INSURANCE COMPANY LIMITED</t>
  </si>
  <si>
    <t>BRITISH AND FOREIGN MARINE INSURANCE</t>
  </si>
  <si>
    <t>NATIONAL INSURANCE COMPANY OF NEW</t>
  </si>
  <si>
    <t>EAGLE STAR INSURANCE COMPANY (IRELAND)</t>
  </si>
  <si>
    <t>INSURANCE COMPANY OF THE STATE OF</t>
  </si>
  <si>
    <t>NATIONAL LIFE ASSURANCE COMPANY OF</t>
  </si>
  <si>
    <t>ALLIED DUNBAR ASSURANCE PLC</t>
  </si>
  <si>
    <t>DOMINION INSURANCE COMPANY LIMITED -</t>
  </si>
  <si>
    <t>NM SCHRODER LIFE ASSURANCE LIMITED</t>
  </si>
  <si>
    <t>GRESHAM UNIT ASSURANCE LIMITED</t>
  </si>
  <si>
    <t>GRESHAM LIFE ASSURANCE SOCIETY, LIMITED</t>
  </si>
  <si>
    <t>COMMONWEALTH LIFE INSURANCE COMPANY</t>
  </si>
  <si>
    <t>SIRIUS INSURANCE COMPANY LIMITED</t>
  </si>
  <si>
    <t>BRITISH AMERICAN LIFE ASSURANCE COMPANY</t>
  </si>
  <si>
    <t>PACIFIC GUARDIAN LIFE INSURANCE</t>
  </si>
  <si>
    <t>NATIONAL EMPLOYERS' MUTUAL GENERAL</t>
  </si>
  <si>
    <t>AMERICAN LIFE INSURANCE COMPANY</t>
  </si>
  <si>
    <t>RGA REINSURANCE COMPANY</t>
  </si>
  <si>
    <t>GENERAL REINSURANCE CORPORATION</t>
  </si>
  <si>
    <t>ACE INSURANCE LIMITED</t>
  </si>
  <si>
    <t>REINSURANCE AUSTRALIA CORPORATION</t>
  </si>
  <si>
    <t>CHEVALIER INSURANCE COMPANY LIMITED</t>
  </si>
  <si>
    <t>774409</t>
  </si>
  <si>
    <t>CHINA OVERSEAS INSURANCE LIMITED</t>
  </si>
  <si>
    <t>GENERAL ELECTRIC MORTGAGE INSURANCE</t>
  </si>
  <si>
    <t>PMI MORTGAGE INSURANCE CO.</t>
  </si>
  <si>
    <t>ARIG REINSURANCE COMPANY B.S.C.(C)</t>
  </si>
  <si>
    <t>GT INSURANCE (H.K.) CO., LIMITED</t>
  </si>
  <si>
    <t>F9610</t>
  </si>
  <si>
    <t>SUN LIFE FINANCIAL (HONG KONG) LIMITED</t>
  </si>
  <si>
    <t>F9528</t>
  </si>
  <si>
    <t>CENTRE SOLUTIONS (ASIA) LIMITED</t>
  </si>
  <si>
    <t>662679</t>
  </si>
  <si>
    <t>STANDARD LIFE (ASIA) LIMITED</t>
  </si>
  <si>
    <t>728479</t>
  </si>
  <si>
    <t>CNOOC INSURANCE LIMITED</t>
  </si>
  <si>
    <t>F10399</t>
  </si>
  <si>
    <t>GROUPAMA TRANSPORT</t>
  </si>
  <si>
    <t>734952</t>
  </si>
  <si>
    <t>BC REINSURANCE LIMITED</t>
  </si>
  <si>
    <t>F10896</t>
  </si>
  <si>
    <t>BRITISH MARINE LUXEMBOURG S.A.</t>
  </si>
  <si>
    <t>706970</t>
  </si>
  <si>
    <t>AVIVA LIFE INSURANCE COMPANY LIMITED</t>
  </si>
  <si>
    <t>736500</t>
  </si>
  <si>
    <t>708790</t>
  </si>
  <si>
    <t>HONG KONG LIFE INSURANCE LIMITED</t>
  </si>
  <si>
    <t>F10871</t>
  </si>
  <si>
    <t>FIRST AMERICAN TITLE INSURANCE COMPANY</t>
  </si>
  <si>
    <t>F11406</t>
  </si>
  <si>
    <t>PARTNER REINSURANCE COMPANY LTD.</t>
  </si>
  <si>
    <t>F11601</t>
  </si>
  <si>
    <t>VAHINKOVAKUUTUSOSAKEYHTIO POHJOLA</t>
  </si>
  <si>
    <t>763696</t>
  </si>
  <si>
    <t>F11741</t>
  </si>
  <si>
    <t>F11990</t>
  </si>
  <si>
    <t>F2391</t>
  </si>
  <si>
    <t>F2443</t>
  </si>
  <si>
    <t>F2529</t>
  </si>
  <si>
    <t>F2642</t>
  </si>
  <si>
    <t>F2652</t>
  </si>
  <si>
    <t>F2807</t>
  </si>
  <si>
    <t>F2818</t>
  </si>
  <si>
    <t>F2880</t>
  </si>
  <si>
    <t>F2884</t>
  </si>
  <si>
    <t>F2888</t>
  </si>
  <si>
    <t>F2910</t>
  </si>
  <si>
    <t>F2973</t>
  </si>
  <si>
    <t>F2988</t>
  </si>
  <si>
    <t>F3002</t>
  </si>
  <si>
    <t>F3104</t>
  </si>
  <si>
    <t>F3174</t>
  </si>
  <si>
    <t>F3220</t>
  </si>
  <si>
    <t>F326</t>
  </si>
  <si>
    <t>F3304</t>
  </si>
  <si>
    <t>F3376</t>
  </si>
  <si>
    <t>F3377</t>
  </si>
  <si>
    <t>F3669</t>
  </si>
  <si>
    <t>F3839</t>
  </si>
  <si>
    <t>F531</t>
  </si>
  <si>
    <t>F738</t>
  </si>
  <si>
    <t>F851</t>
  </si>
  <si>
    <t>F91</t>
  </si>
  <si>
    <t>557462</t>
  </si>
  <si>
    <t>F6982</t>
  </si>
  <si>
    <t>F8051</t>
  </si>
  <si>
    <t>598539</t>
  </si>
  <si>
    <t>F9136</t>
  </si>
  <si>
    <t>F9510</t>
  </si>
  <si>
    <t>HKGBQR</t>
  </si>
  <si>
    <t>CONFIGURATION</t>
  </si>
  <si>
    <t>SEND_TO</t>
  </si>
  <si>
    <t>INTERNAL_USER_INDICATOR_FILE</t>
  </si>
  <si>
    <t>TEMPLATE_NAME</t>
  </si>
  <si>
    <t>VERSION</t>
  </si>
  <si>
    <t>oci_internal_user_indicator.txt</t>
  </si>
  <si>
    <t>Accident &amp; Health</t>
  </si>
  <si>
    <t>Motor Vehicle, Damage &amp; Liability</t>
  </si>
  <si>
    <t>Aircraft, Damage &amp; Liability</t>
  </si>
  <si>
    <t xml:space="preserve">Goods in Transit </t>
  </si>
  <si>
    <t>Property Damage</t>
  </si>
  <si>
    <t>Pecuniary Loss</t>
  </si>
  <si>
    <t>Ships, Damage &amp; Liability</t>
  </si>
  <si>
    <t>General Liability</t>
  </si>
  <si>
    <t>Non-proportional Treaty Reinsurance</t>
  </si>
  <si>
    <t>Proportional Treaty Reinsurance</t>
  </si>
  <si>
    <t>A31</t>
  </si>
  <si>
    <t>F1333</t>
  </si>
  <si>
    <t>F1964</t>
  </si>
  <si>
    <t>F1971</t>
  </si>
  <si>
    <t>F25</t>
  </si>
  <si>
    <t>F2715</t>
  </si>
  <si>
    <t>F9527</t>
  </si>
  <si>
    <t>F984</t>
  </si>
  <si>
    <t xml:space="preserve">Reporting Quarter : </t>
  </si>
  <si>
    <t>557477</t>
  </si>
  <si>
    <t>F2220</t>
  </si>
  <si>
    <t>F2959</t>
  </si>
  <si>
    <t>169937</t>
  </si>
  <si>
    <t>F441</t>
  </si>
  <si>
    <t>2047</t>
  </si>
  <si>
    <t>173281</t>
  </si>
  <si>
    <t>44018</t>
  </si>
  <si>
    <t>F9329</t>
  </si>
  <si>
    <t>5589</t>
  </si>
  <si>
    <t>124585</t>
  </si>
  <si>
    <t>6165</t>
  </si>
  <si>
    <t>F7690</t>
  </si>
  <si>
    <t>2251</t>
  </si>
  <si>
    <t>668</t>
  </si>
  <si>
    <t>42822</t>
  </si>
  <si>
    <t>36108</t>
  </si>
  <si>
    <t>18845</t>
  </si>
  <si>
    <t>103048</t>
  </si>
  <si>
    <t>97687</t>
  </si>
  <si>
    <t>51758</t>
  </si>
  <si>
    <t>55631</t>
  </si>
  <si>
    <t>F103</t>
  </si>
  <si>
    <t>550604</t>
  </si>
  <si>
    <t>F4680</t>
  </si>
  <si>
    <t>86424</t>
  </si>
  <si>
    <t>175095</t>
  </si>
  <si>
    <t>48666</t>
  </si>
  <si>
    <t>48946</t>
  </si>
  <si>
    <t>F2765</t>
  </si>
  <si>
    <t>F9351</t>
  </si>
  <si>
    <t>47515</t>
  </si>
  <si>
    <t>F2112</t>
  </si>
  <si>
    <t>F3205</t>
  </si>
  <si>
    <t>40586</t>
  </si>
  <si>
    <t>F9471</t>
  </si>
  <si>
    <t>32621</t>
  </si>
  <si>
    <t>161428</t>
  </si>
  <si>
    <t>F2384</t>
  </si>
  <si>
    <t>66585</t>
  </si>
  <si>
    <t>52116</t>
  </si>
  <si>
    <t>F2041</t>
  </si>
  <si>
    <t>51309</t>
  </si>
  <si>
    <t>56811</t>
  </si>
  <si>
    <t>F2859</t>
  </si>
  <si>
    <t>F5720</t>
  </si>
  <si>
    <t>F6377</t>
  </si>
  <si>
    <t>F8032</t>
  </si>
  <si>
    <t>F7567</t>
  </si>
  <si>
    <t>56774</t>
  </si>
  <si>
    <t>673844</t>
  </si>
  <si>
    <t>22811</t>
  </si>
  <si>
    <t>37629</t>
  </si>
  <si>
    <t>11095</t>
  </si>
  <si>
    <t>F3928</t>
  </si>
  <si>
    <t>F3829</t>
  </si>
  <si>
    <t>F9383</t>
  </si>
  <si>
    <t>66984</t>
  </si>
  <si>
    <t>2797</t>
  </si>
  <si>
    <t>596648</t>
  </si>
  <si>
    <t>13028</t>
  </si>
  <si>
    <t>11788</t>
  </si>
  <si>
    <t>5</t>
  </si>
  <si>
    <t>51759</t>
  </si>
  <si>
    <t>111320</t>
  </si>
  <si>
    <t>49574</t>
  </si>
  <si>
    <t>93260</t>
  </si>
  <si>
    <t>F3960</t>
  </si>
  <si>
    <t>100433</t>
  </si>
  <si>
    <t>35496</t>
  </si>
  <si>
    <t>6012</t>
  </si>
  <si>
    <t>F3005</t>
  </si>
  <si>
    <t>58</t>
  </si>
  <si>
    <t>40602</t>
  </si>
  <si>
    <t>F1136</t>
  </si>
  <si>
    <t>37517</t>
  </si>
  <si>
    <t>2908</t>
  </si>
  <si>
    <t>93261</t>
  </si>
  <si>
    <t>F529</t>
  </si>
  <si>
    <t>F2952</t>
  </si>
  <si>
    <t>F413</t>
  </si>
  <si>
    <t>F74</t>
  </si>
  <si>
    <t>F1653</t>
  </si>
  <si>
    <t>F86</t>
  </si>
  <si>
    <t>F349</t>
  </si>
  <si>
    <t>F2968</t>
  </si>
  <si>
    <t>F2933</t>
  </si>
  <si>
    <t>106758</t>
  </si>
  <si>
    <t>F3453</t>
  </si>
  <si>
    <t>F109</t>
  </si>
  <si>
    <t>F610</t>
  </si>
  <si>
    <t>6084</t>
  </si>
  <si>
    <t>2866</t>
  </si>
  <si>
    <t>F2974</t>
  </si>
  <si>
    <t>F772</t>
  </si>
  <si>
    <t>F9537</t>
  </si>
  <si>
    <t>F2595</t>
  </si>
  <si>
    <t>133877</t>
  </si>
  <si>
    <t>41291</t>
  </si>
  <si>
    <t>F9053</t>
  </si>
  <si>
    <t>99506</t>
  </si>
  <si>
    <t>36227</t>
  </si>
  <si>
    <t>F7322</t>
  </si>
  <si>
    <t>153640</t>
  </si>
  <si>
    <t>168</t>
  </si>
  <si>
    <t>F9263</t>
  </si>
  <si>
    <t>94316</t>
  </si>
  <si>
    <t>48959</t>
  </si>
  <si>
    <t>F3950</t>
  </si>
  <si>
    <t>68102</t>
  </si>
  <si>
    <t>110750</t>
  </si>
  <si>
    <t>F2932</t>
  </si>
  <si>
    <t>55000</t>
  </si>
  <si>
    <t>F6935</t>
  </si>
  <si>
    <t>F2472</t>
  </si>
  <si>
    <t>F2868</t>
  </si>
  <si>
    <t>32991</t>
  </si>
  <si>
    <t>16357</t>
  </si>
  <si>
    <t>F2544</t>
  </si>
  <si>
    <t>55506</t>
  </si>
  <si>
    <t>12232</t>
  </si>
  <si>
    <t>11</t>
  </si>
  <si>
    <t>4671</t>
  </si>
  <si>
    <t>F9503</t>
  </si>
  <si>
    <t>F1545</t>
  </si>
  <si>
    <t>F9801</t>
  </si>
  <si>
    <t>116291</t>
  </si>
  <si>
    <t>F4105</t>
  </si>
  <si>
    <t>F2596</t>
  </si>
  <si>
    <t>52320</t>
  </si>
  <si>
    <t>31354</t>
  </si>
  <si>
    <t>95347</t>
  </si>
  <si>
    <t>182</t>
  </si>
  <si>
    <t>57229</t>
  </si>
  <si>
    <t>37406</t>
  </si>
  <si>
    <t>55894</t>
  </si>
  <si>
    <t>5564</t>
  </si>
  <si>
    <t>F8778</t>
  </si>
  <si>
    <t>F624</t>
  </si>
  <si>
    <t>164858</t>
  </si>
  <si>
    <t>F2088</t>
  </si>
  <si>
    <t>198347</t>
  </si>
  <si>
    <t>01</t>
  </si>
  <si>
    <t>02</t>
  </si>
  <si>
    <t>03</t>
  </si>
  <si>
    <t>04</t>
  </si>
  <si>
    <t>05</t>
  </si>
  <si>
    <t>06</t>
  </si>
  <si>
    <t>07</t>
  </si>
  <si>
    <t>08</t>
  </si>
  <si>
    <t>09</t>
  </si>
  <si>
    <t>10</t>
  </si>
  <si>
    <t>PERIOD</t>
  </si>
  <si>
    <t>FILE_NO</t>
  </si>
  <si>
    <t xml:space="preserve">File No. : </t>
  </si>
  <si>
    <t>INSURER</t>
  </si>
  <si>
    <t>TEMPLATE_LIST (AUTO UPDATE)</t>
  </si>
  <si>
    <t>IS_FILENO</t>
  </si>
  <si>
    <t>F6008</t>
  </si>
  <si>
    <t>F61</t>
  </si>
  <si>
    <t>F6648</t>
  </si>
  <si>
    <t>F475</t>
  </si>
  <si>
    <t>F4757</t>
  </si>
  <si>
    <t>F5014</t>
  </si>
  <si>
    <t>F566</t>
  </si>
  <si>
    <t>F4463</t>
  </si>
  <si>
    <t>F452</t>
  </si>
  <si>
    <t>F4635</t>
  </si>
  <si>
    <t>F4689</t>
  </si>
  <si>
    <t>F4732</t>
  </si>
  <si>
    <t>F3218</t>
  </si>
  <si>
    <t>F3345</t>
  </si>
  <si>
    <t>F3394</t>
  </si>
  <si>
    <t>F34</t>
  </si>
  <si>
    <t>F3009</t>
  </si>
  <si>
    <t>F3018</t>
  </si>
  <si>
    <t>F305</t>
  </si>
  <si>
    <t>F3059</t>
  </si>
  <si>
    <t>F3114</t>
  </si>
  <si>
    <t>F297</t>
  </si>
  <si>
    <t>F2977</t>
  </si>
  <si>
    <t>F2984</t>
  </si>
  <si>
    <t>F2986</t>
  </si>
  <si>
    <t>F30</t>
  </si>
  <si>
    <t>F3003</t>
  </si>
  <si>
    <t>F2940</t>
  </si>
  <si>
    <t>F2943</t>
  </si>
  <si>
    <t>F2947</t>
  </si>
  <si>
    <t>F2929</t>
  </si>
  <si>
    <t>F2937</t>
  </si>
  <si>
    <t>F2938</t>
  </si>
  <si>
    <t>F2939</t>
  </si>
  <si>
    <t>F2904</t>
  </si>
  <si>
    <t>F2909</t>
  </si>
  <si>
    <t>F2911</t>
  </si>
  <si>
    <t>F2912</t>
  </si>
  <si>
    <t>F2919</t>
  </si>
  <si>
    <t>F2922</t>
  </si>
  <si>
    <t>F2742</t>
  </si>
  <si>
    <t>F2858</t>
  </si>
  <si>
    <t>F2885</t>
  </si>
  <si>
    <t>F2521</t>
  </si>
  <si>
    <t>F2565</t>
  </si>
  <si>
    <t>F2229</t>
  </si>
  <si>
    <t>F2404</t>
  </si>
  <si>
    <t>F2459</t>
  </si>
  <si>
    <t>F2008</t>
  </si>
  <si>
    <t>F405</t>
  </si>
  <si>
    <t>F3725</t>
  </si>
  <si>
    <t>F3728</t>
  </si>
  <si>
    <t>F3754</t>
  </si>
  <si>
    <t>F3850</t>
  </si>
  <si>
    <t>F3639</t>
  </si>
  <si>
    <t>F3644</t>
  </si>
  <si>
    <t>F3667</t>
  </si>
  <si>
    <t>Before submitting the Returns, please ensure that the Returns have been signed by the Chief Executive or Director</t>
  </si>
  <si>
    <t>F3701</t>
  </si>
  <si>
    <t>F3201</t>
  </si>
  <si>
    <t>F1272</t>
  </si>
  <si>
    <t>F1384</t>
  </si>
  <si>
    <t>F1435</t>
  </si>
  <si>
    <t>F1465</t>
  </si>
  <si>
    <t>F1484</t>
  </si>
  <si>
    <t>F1164</t>
  </si>
  <si>
    <t>86425</t>
  </si>
  <si>
    <t>F7275</t>
  </si>
  <si>
    <t>F899</t>
  </si>
  <si>
    <t>TEC/7/1</t>
  </si>
  <si>
    <t>111</t>
  </si>
  <si>
    <t>116140</t>
  </si>
  <si>
    <t>117631</t>
  </si>
  <si>
    <t>12421</t>
  </si>
  <si>
    <t>124995</t>
  </si>
  <si>
    <t>198</t>
  </si>
  <si>
    <t>22231</t>
  </si>
  <si>
    <t>2749</t>
  </si>
  <si>
    <t>3009</t>
  </si>
  <si>
    <t>30692</t>
  </si>
  <si>
    <t>74763</t>
  </si>
  <si>
    <t>76973</t>
  </si>
  <si>
    <t>5909</t>
  </si>
  <si>
    <t>60528</t>
  </si>
  <si>
    <t>53646</t>
  </si>
  <si>
    <t>42072</t>
  </si>
  <si>
    <t>43415</t>
  </si>
  <si>
    <t>460</t>
  </si>
  <si>
    <t>38711</t>
  </si>
  <si>
    <t>40708</t>
  </si>
  <si>
    <t>41311</t>
  </si>
  <si>
    <t>37216</t>
  </si>
  <si>
    <t>31234</t>
  </si>
  <si>
    <t>178497</t>
  </si>
  <si>
    <t>136978</t>
  </si>
  <si>
    <t>15214</t>
  </si>
  <si>
    <t>153073</t>
  </si>
  <si>
    <t>113445</t>
  </si>
  <si>
    <t>119347</t>
  </si>
  <si>
    <t>1</t>
  </si>
  <si>
    <t>103425</t>
  </si>
  <si>
    <t>F67</t>
  </si>
  <si>
    <t>F2043</t>
  </si>
  <si>
    <t>F2053</t>
  </si>
  <si>
    <t>F2132</t>
  </si>
  <si>
    <t>F1688</t>
  </si>
  <si>
    <t>F1787</t>
  </si>
  <si>
    <t>F1797</t>
  </si>
  <si>
    <t>F18</t>
  </si>
  <si>
    <t>F1519</t>
  </si>
  <si>
    <t>F154</t>
  </si>
  <si>
    <t>F1664</t>
  </si>
  <si>
    <t>F1679</t>
  </si>
  <si>
    <t>F1683</t>
  </si>
  <si>
    <t>37382</t>
  </si>
  <si>
    <t>40530</t>
  </si>
  <si>
    <t>41860</t>
  </si>
  <si>
    <t>46449</t>
  </si>
  <si>
    <t>51965</t>
  </si>
  <si>
    <t>52577</t>
  </si>
  <si>
    <t>57707</t>
  </si>
  <si>
    <t>58214</t>
  </si>
  <si>
    <t>58236</t>
  </si>
  <si>
    <t>65137</t>
  </si>
  <si>
    <t>66197</t>
  </si>
  <si>
    <t>directPecunLossSubTotal</t>
  </si>
  <si>
    <t>73729</t>
  </si>
  <si>
    <t>99968</t>
  </si>
  <si>
    <t>111595</t>
  </si>
  <si>
    <t>A102</t>
  </si>
  <si>
    <t>A104</t>
  </si>
  <si>
    <t>F1221</t>
  </si>
  <si>
    <t>F1551</t>
  </si>
  <si>
    <t>F1597</t>
  </si>
  <si>
    <t>F1775</t>
  </si>
  <si>
    <t>BEGIN</t>
  </si>
  <si>
    <t>END</t>
  </si>
  <si>
    <t>directAccidentAndHealthNonMedical</t>
  </si>
  <si>
    <t>directAircraft</t>
  </si>
  <si>
    <t>directGoodsInTransit</t>
  </si>
  <si>
    <t>grossPrem</t>
  </si>
  <si>
    <t>netPrem</t>
  </si>
  <si>
    <t>netEarnedPrem</t>
  </si>
  <si>
    <t>grossCommPayable</t>
  </si>
  <si>
    <t>netCommPayable</t>
  </si>
  <si>
    <t>grossClaimsPaid</t>
  </si>
  <si>
    <t>netClaimsPaid</t>
  </si>
  <si>
    <t>netClaimsIncurred</t>
  </si>
  <si>
    <t>mgtExpenses</t>
  </si>
  <si>
    <t>underwritingProfit</t>
  </si>
  <si>
    <t>IS_ABBR</t>
  </si>
  <si>
    <t>AM KONZERNRUCKVERSICHERUNG</t>
  </si>
  <si>
    <t>GENERAL ACCIDENT INSURANCE ASIA LIMITED</t>
  </si>
  <si>
    <t>OVERSEAS UNION INSURANCE, LIMITED</t>
  </si>
  <si>
    <t>SOMPO JAPAN INSURANCE INC.</t>
  </si>
  <si>
    <t>FIRST CAPITAL INSURANCE LIMITED</t>
  </si>
  <si>
    <t>SIRIUS INTERNATIONAL</t>
  </si>
  <si>
    <t>ABEILLE REASSURANCES, SOCIETE ANONYME</t>
  </si>
  <si>
    <t>TAI PING LIFE INSURANCE COMPANY,</t>
  </si>
  <si>
    <t>UNION DES ASSURANCES DE PARIS-VIE</t>
  </si>
  <si>
    <t>CORNHILL INSURANCE PUBLIC LIMITED</t>
  </si>
  <si>
    <t>DAH SING LIFE ASSURANCE COMPANY LIMITED</t>
  </si>
  <si>
    <t>CHINA AMERICA INSURANCE COMPANY LIMITED</t>
  </si>
  <si>
    <t>CMI INSURANCE COMPANY LIMITED</t>
  </si>
  <si>
    <t>SUN ALLIANCE AND LONDON INSURANCE PLC</t>
  </si>
  <si>
    <t>NEUCHATEL, SWISS GENERAL INSURANCE</t>
  </si>
  <si>
    <t>US INTERNATIONAL REINSURANCE COMPANY</t>
  </si>
  <si>
    <t>NATIONAL INSURANCE COMPANY, LIMITED</t>
  </si>
  <si>
    <t>AMERICAN HOME ASSURANCE COMPANY</t>
  </si>
  <si>
    <t>FORSIKRINGSAKTIESELSKABET HAFNIA</t>
  </si>
  <si>
    <t>AUSTRALIAN MUTUAL PROVIDENT SOCIETY</t>
  </si>
  <si>
    <t>HARTFORD FIRE INSURANCE COMPANY</t>
  </si>
  <si>
    <t>ARAB INSURANCE GROUP (B.S.C.)</t>
  </si>
  <si>
    <t>ONDERLINGE WAARBORGMAATSCHAPPIJ OHRA</t>
  </si>
  <si>
    <t>ZURICH INTERNATIONAL LIFE LIMITED</t>
  </si>
  <si>
    <t>BRITISH MARINE MUTUAL P&amp;I INSURANCE</t>
  </si>
  <si>
    <t>LA REUNION FRANCAISE, SOCIETE ANONYME</t>
  </si>
  <si>
    <t>COSMIC INSURANCE CORPORATION LIMITED</t>
  </si>
  <si>
    <t>MANULIFE (INTERNATIONAL) LIMITED</t>
  </si>
  <si>
    <t>ROYAL SKANDIA LIFE ASSURANCE LIMITED</t>
  </si>
  <si>
    <t>INSURANCE COMPANY OF NORTH AMERICA</t>
  </si>
  <si>
    <t>AXA INSURANCE PLC</t>
  </si>
  <si>
    <t>F9977</t>
  </si>
  <si>
    <t>GE FRANKONA REASSURANCE LIMITED</t>
  </si>
  <si>
    <t>SOUTH BRITISH INSURANCE COMPANY,</t>
  </si>
  <si>
    <t>TAI PING INSURANCE COMPANY, LIMITED -</t>
  </si>
  <si>
    <t>PEARL ASSURANCE PUBLIC LIMITED COMPANY</t>
  </si>
  <si>
    <t>CUNA MUTUAL INSURANCE SOCIETY</t>
  </si>
  <si>
    <t>CANADA LIFE LIMITED</t>
  </si>
  <si>
    <t>BALOISE, INSURANCE COMPANY LIMITED -</t>
  </si>
  <si>
    <t>SUMITOMO KAIJO KASAI HOKEN KABUSHIKI</t>
  </si>
  <si>
    <t>STERLING INSURANCE COMPANY LIMITED</t>
  </si>
  <si>
    <t>NIPPONKOA INSURANCE COMPANY, LIMITED</t>
  </si>
  <si>
    <t>GQ4A</t>
  </si>
  <si>
    <t>YORKSHIRE INSURANCE COMPANY LIMITED -</t>
  </si>
  <si>
    <t>TAISEI KASAI KAIJO HOKEN KABUSHIKI</t>
  </si>
  <si>
    <t>NISSAY DOWA GENERAL INSURANCE CO., LTD.</t>
  </si>
  <si>
    <t>MALAYSIA BRITISH ASSURANCE BERHAD</t>
  </si>
  <si>
    <t>UNI-POLARIS FORSIKRINGSAKSJESELSKAP</t>
  </si>
  <si>
    <t>NAVIGATORS AND GENERAL INSURANCE</t>
  </si>
  <si>
    <t>CLERICAL, MEDICAL AND GENERAL LIFE</t>
  </si>
  <si>
    <t>BRITISH UNITED PROVIDENT ASSOCIATION</t>
  </si>
  <si>
    <t>BISHOPSGATE INSURANCE LIMITED</t>
  </si>
  <si>
    <t>UNION DES ASSURANCES DE PARIS-I.A.R.D.</t>
  </si>
  <si>
    <t>ROYAL &amp; SUN ALLIANCE INSURANCE (GLOBAL)</t>
  </si>
  <si>
    <t>LEGAL AND GENERAL ASSURANCE SOCIETY</t>
  </si>
  <si>
    <t>CIGNA WORLDWIDE INSURANCE COMPANY</t>
  </si>
  <si>
    <t>AVON INSURANCE PLC</t>
  </si>
  <si>
    <t>COMPAGNIE EUROPEENNE D'ASSURANCES</t>
  </si>
  <si>
    <t>GENERALI INTERNATIONAL LIMITED</t>
  </si>
  <si>
    <t>FEDERAL INSURANCE COMPANY</t>
  </si>
  <si>
    <t>CGU INSURANCE PLC</t>
  </si>
  <si>
    <t>CHINA INSURANCE COMPANY, LIMITED</t>
  </si>
  <si>
    <t>HSBC LIFE (INTERNATIONAL) LIMITED</t>
  </si>
  <si>
    <t>TRANSATLANTIC REINSURANCE COMPANY</t>
  </si>
  <si>
    <t>WEST OF ENGLAND SHIP OWNERS MUTUAL</t>
  </si>
  <si>
    <t>POHJOLA-YHTYMA OYJ</t>
  </si>
  <si>
    <t>THAI PRASIT INSURANCE COMPANY LIMITED</t>
  </si>
  <si>
    <t>EAGLE STAR INSURANCE COMPANY LIMITED</t>
  </si>
  <si>
    <t>NORTH ATLANTIC INSURANCE COMPANY</t>
  </si>
  <si>
    <t>INSURANCE CORPORATION OF SINGAPORE</t>
  </si>
  <si>
    <t>TOA REINSURANCE COMPANY, LIMITED - THE</t>
  </si>
  <si>
    <t>VAHINKOVAKUUTUSOSAKEYHTIO KANSA</t>
  </si>
  <si>
    <t>EVEREST REINSURANCE COMPANY</t>
  </si>
  <si>
    <t>NRG VICTORY REINSURANCE LIMITED</t>
  </si>
  <si>
    <t>CROWN LIFE INSURANCE COMPANY</t>
  </si>
  <si>
    <t>CONTINENTAL REINSURANCE CORPORATION</t>
  </si>
  <si>
    <t>FRIENDS PROVIDENT INTERNATIONAL LIMITED</t>
  </si>
  <si>
    <t>GREAT LAKES REINSURANCE COMPANY - THE</t>
  </si>
  <si>
    <t>CIGNA PROPERTY AND CASUALTY INSURANCE</t>
  </si>
  <si>
    <t>INTERLLOYD SCHADEVERZEKERING</t>
  </si>
  <si>
    <t>SUN LIFE ASSURANCE COMPANY OF CANADA</t>
  </si>
  <si>
    <t>UNITED INDIA INSURANCE COMPANY LIMITED</t>
  </si>
  <si>
    <t>CONTINENTAL INSURANCE COMPANY - THE</t>
  </si>
  <si>
    <t>FREMONT LIFE INSURANCE COMPANY</t>
  </si>
  <si>
    <t>NEW YORK LIFE INSURANCE WORLDWIDE LTD.</t>
  </si>
  <si>
    <t>SWISS REINSURANCE COMPANY UK LIMITED</t>
  </si>
  <si>
    <t>TOUCHLINE INSURANCE COMPANY LIMITED</t>
  </si>
  <si>
    <t>LLOYD'S UNDERWRITERS</t>
  </si>
  <si>
    <t>CGU INTERNATIONAL INSURANCE PLC</t>
  </si>
  <si>
    <t>OVERSEAS ASSURANCE CORPORATION, LIMITED</t>
  </si>
  <si>
    <t>SWISS RE LIFE &amp; HEALTH LIMITED</t>
  </si>
  <si>
    <t>TOWER HILL INSURANCE COMPANY LIMITED</t>
  </si>
  <si>
    <t>JERNEH INSURANCE (HK) LIMITED</t>
  </si>
  <si>
    <t>SUMITOMO PROPERTY &amp; CASUALTY INSURANCE</t>
  </si>
  <si>
    <t>WING LUNG INSURANCE COMPANY LIMITED</t>
  </si>
  <si>
    <t>AXA LIFE INSURANCE COMPANY LIMITED</t>
  </si>
  <si>
    <t>HSBC LOMBARD INSURANCE LIMITED</t>
  </si>
  <si>
    <t>CONNAUGHT INSURANCE COMPANY LIMITED</t>
  </si>
  <si>
    <t>LUN YICK INSURANCE COMPANY LIMITED</t>
  </si>
  <si>
    <t>CANADIAN INSURANCE COMPANY LIMITED</t>
  </si>
  <si>
    <t>ASIA INSURANCE COMPANY, LIMITED</t>
  </si>
  <si>
    <t>GROUP INTERNATIONAL REINSURANCE AND</t>
  </si>
  <si>
    <t>FALCON INSURANCE COMPANY LIMITED</t>
  </si>
  <si>
    <t>CALIFORNIA INSURANCE COMPANY, LIMITED</t>
  </si>
  <si>
    <t>HSBC INSURANCE (ASIA) LIMITED</t>
  </si>
  <si>
    <t>EQUATORIAL REINSURANCE CO. LIMITED</t>
  </si>
  <si>
    <t>WELL GUARD INSURANCE COMPANY, LIMITED</t>
  </si>
  <si>
    <t>Rev. 01/2011</t>
  </si>
  <si>
    <t>TARGET INSURANCE COMPANY, LIMITED</t>
  </si>
  <si>
    <t>CONCORD INSURANCE COMPANY LIMITED</t>
  </si>
  <si>
    <t>SUMMIT INSURANCE (ASIA) LIMITED</t>
  </si>
  <si>
    <t>HONGKONG FIRE INSURANCE COMPANY,</t>
  </si>
  <si>
    <t>PAN SOUTH INSURANCE COMPANY LIMITED</t>
  </si>
  <si>
    <t>MASSMUTUAL ASIA LIMITED</t>
  </si>
  <si>
    <t>HAIPHOON INSURANCE COMPANY LIMITED</t>
  </si>
  <si>
    <t>SOUTH BRITISH REINSURANCE COMPANY</t>
  </si>
  <si>
    <t>COSMOS FIRE INSURANCE COMPANY LIMITED</t>
  </si>
  <si>
    <t>UNITED FRIENDLY INSURANCE COMPANY,</t>
  </si>
  <si>
    <t>RED SEA INSURANCE COMPANY LIMITED</t>
  </si>
  <si>
    <t>AXA INSURANCE HONG KONG LIMITED</t>
  </si>
  <si>
    <t>LIBERTY INTERNATIONAL INSURANCE LIMITED</t>
  </si>
  <si>
    <t>HANG SENG LIFE LIMITED</t>
  </si>
  <si>
    <t>MIN XIN INSURANCE COMPANY LIMITED</t>
  </si>
  <si>
    <t>HIH INSURANCE (ASIA) LIMITED</t>
  </si>
  <si>
    <t>CITYSTATE INSURANCE LIMITED</t>
  </si>
  <si>
    <t>ZURICH INSURANCE COMPANY (ASIA) LIMITED</t>
  </si>
  <si>
    <t>AXA GENERAL INSURANCE HONG KONG LIMITED</t>
  </si>
  <si>
    <t>SCOR REINSURANCE COMPANY (ASIA) LIMITED</t>
  </si>
  <si>
    <t>P</t>
  </si>
  <si>
    <t>T</t>
  </si>
  <si>
    <t>DBS KWONG ON INSURANCE COMPANY LIMITED</t>
  </si>
  <si>
    <t>TRANS-OCEAN INSURANCE COMPANY LIMITED</t>
  </si>
  <si>
    <t>SOMPO JAPAN REINSURANCE COMPANY LIMITED</t>
  </si>
  <si>
    <t>ALLIANZ INSURANCE (HONG KONG) LIMITED</t>
  </si>
  <si>
    <t>Nil Return Flag</t>
  </si>
  <si>
    <t>Yes</t>
  </si>
  <si>
    <t>No</t>
  </si>
  <si>
    <t xml:space="preserve">Insurer Name : </t>
  </si>
  <si>
    <t>Nil Return</t>
  </si>
  <si>
    <t xml:space="preserve">Reporting Year : </t>
  </si>
  <si>
    <t>iafiling@oci.gov.hk</t>
  </si>
  <si>
    <t>HONG KONG GENERAL BUSINESS QUARTERLY RETURNS</t>
  </si>
  <si>
    <t>Form HKGQ1</t>
  </si>
  <si>
    <t>Form HKGQ2</t>
  </si>
  <si>
    <t>Form HKGQ3</t>
  </si>
  <si>
    <t>F12456</t>
  </si>
  <si>
    <t>Net Claims 
Incurred Ratio</t>
  </si>
  <si>
    <t>of the insurer to certify the information contained therein is true and correct.</t>
  </si>
  <si>
    <t>GQ1</t>
  </si>
  <si>
    <t>GQ1</t>
  </si>
  <si>
    <t>GQ2</t>
  </si>
  <si>
    <t>GQ3</t>
  </si>
  <si>
    <t>GQ3</t>
  </si>
  <si>
    <t>NOTE :</t>
  </si>
  <si>
    <t>XL INSURANCE COMPANY LIMITED</t>
  </si>
  <si>
    <t>AMERICAN INTERNATIONAL ASSURANCE COMPANY, LIMITED</t>
  </si>
  <si>
    <t>HANNOVER RUCKVERSICHERUNG AG</t>
  </si>
  <si>
    <t>internal_user</t>
  </si>
  <si>
    <t>valid_fileno</t>
  </si>
  <si>
    <t>1006152</t>
  </si>
  <si>
    <t>AIG UNITED GUARANTY INSURANCE (ASIA) LIMITED</t>
  </si>
  <si>
    <t>NORMAN (HONG KONG) INSURANCE COMPANY LIMITED</t>
  </si>
  <si>
    <t>1082184</t>
  </si>
  <si>
    <t>BEA LIFE LIMITED</t>
  </si>
  <si>
    <t>QBE HONGKONG &amp; SHANGHAI INSURANCE LIMITED</t>
  </si>
  <si>
    <t>AXA (HONG KONG) LIFE INSURANCE COMPANY LIMITED</t>
  </si>
  <si>
    <t>1374538</t>
  </si>
  <si>
    <t>STARR INTERNATIONAL INSURANCE (ASIA) LIMITED</t>
  </si>
  <si>
    <t>SINCERE INSURANCE &amp; INVESTMENT COMPANY, LIMITED - THE</t>
  </si>
  <si>
    <t>CHINA MERCHANTS INSURANCE COMPANY LIMITED</t>
  </si>
  <si>
    <t>WING ON FIRE &amp; MARINE INSURANCE COMPANY LIMITED - THE</t>
  </si>
  <si>
    <t>BLUE CROSS (ASIA-PACIFIC) INSURANCE LIMITED</t>
  </si>
  <si>
    <t>2143</t>
  </si>
  <si>
    <t>CHARTIS INSURANCE HONG KONG LIMITED</t>
  </si>
  <si>
    <t>PEOPLE'S INSURANCE COMPANY OF CHINA (HONG KONG), LIMITED</t>
  </si>
  <si>
    <t>PAOFOONG INSURANCE COMPANY (HONG KONG) LIMITED</t>
  </si>
  <si>
    <t>CHINA TAIPING INSURANCE (HK) COMPANY LIMITED</t>
  </si>
  <si>
    <t>NIPPONKOA INSURANCE COMPANY (ASIA) LIMITED</t>
  </si>
  <si>
    <t>WING HANG ZURICH INSURANCE COMPANY LIMITED</t>
  </si>
  <si>
    <t>HONG LEONG INSURANCE (ASIA) LIMITED</t>
  </si>
  <si>
    <t>TOKIO MARINE AND FIRE INSURANCE COMPANY (HONG KONG) LIMITED</t>
  </si>
  <si>
    <t>HANG SENG GENERAL INSURANCE (HONG KONG) COMPANY LIMITED</t>
  </si>
  <si>
    <t>ROYAL &amp; SUN ALLIANCE INSURANCE (HONG KONG) LIMITED</t>
  </si>
  <si>
    <t>WINTERTHUR INSURANCE SERVICES ASIA LIMITED</t>
  </si>
  <si>
    <t>MALAYAN INSURANCE COMPANY (HONG KONG) LIMITED</t>
  </si>
  <si>
    <t>BANK OF CHINA GROUP INSURANCE COMPANY LIMITED</t>
  </si>
  <si>
    <t>ANGLO STARLITE INSURANCE COMPANY LIMITED</t>
  </si>
  <si>
    <t>SINCERE LIFE ASSURANCE COMPANY, LIMITED - THE</t>
  </si>
  <si>
    <t>-</t>
  </si>
  <si>
    <t>please provide details)</t>
  </si>
  <si>
    <t>(If yes,</t>
  </si>
  <si>
    <t>UNITED BUILDERS INSURANCE COMPANY, LIMITED</t>
  </si>
  <si>
    <t>CHINA PACIFIC INSURANCE CO., (H.K.) LIMITED</t>
  </si>
  <si>
    <t>CHINA PING AN INSURANCE (HONG KONG) COMPANY LIMITED</t>
  </si>
  <si>
    <t>INTERCARGO INSURANCE COMPANY H.K. LIMITED</t>
  </si>
  <si>
    <t>GQ1A</t>
  </si>
  <si>
    <t>GQ2A</t>
  </si>
  <si>
    <t>GQ3A</t>
  </si>
  <si>
    <t>GQ3B</t>
  </si>
  <si>
    <t>FAI FIRST PACIFIC INSURANCE COMPANY LIMITED</t>
  </si>
  <si>
    <t>SOMPO JAPAN INSURANCE (HONG KONG) COMPANY LIMITED</t>
  </si>
  <si>
    <t>TRINITY GENERAL INSURANCE COMPANY LIMITED</t>
  </si>
  <si>
    <t>PERIOD</t>
  </si>
  <si>
    <t>BEGIN</t>
  </si>
  <si>
    <r>
      <t>E</t>
    </r>
    <r>
      <rPr>
        <sz val="10"/>
        <rFont val="Arial"/>
        <family val="2"/>
      </rPr>
      <t>ND</t>
    </r>
  </si>
  <si>
    <t>RETURN_CODE</t>
  </si>
  <si>
    <t>remarksContent</t>
  </si>
  <si>
    <t>FILE_NO</t>
  </si>
  <si>
    <t>BY_CLASS</t>
  </si>
  <si>
    <t>VALUATION_DATE</t>
  </si>
  <si>
    <t>COMMENCING_DATE</t>
  </si>
  <si>
    <t>ENDING_DATE</t>
  </si>
  <si>
    <t>INSURER</t>
  </si>
  <si>
    <t>BASE_HKD</t>
  </si>
  <si>
    <t>1000</t>
  </si>
  <si>
    <t>File No.:</t>
  </si>
  <si>
    <t>quarter</t>
  </si>
  <si>
    <t xml:space="preserve">Name of Insurer : </t>
  </si>
  <si>
    <t xml:space="preserve">Reporting Quarter : </t>
  </si>
  <si>
    <t>(Cumulative up to the reporting quarter)</t>
  </si>
  <si>
    <t>year</t>
  </si>
  <si>
    <t>1. Allocation Basis of Management Expenses among the above Accounting Classes of Business in Tables 1 &amp; 2:</t>
  </si>
  <si>
    <t>remarks1</t>
  </si>
  <si>
    <t xml:space="preserve">2. Other Remarks:
</t>
  </si>
  <si>
    <t>END</t>
  </si>
  <si>
    <t>Form HKGQ2</t>
  </si>
  <si>
    <t>Hong Kong and Overseas Insurance Business (Filled by HK-incorporated insurers only)</t>
  </si>
  <si>
    <t>PERIOD</t>
  </si>
  <si>
    <t>BEGIN</t>
  </si>
  <si>
    <t>END</t>
  </si>
  <si>
    <t>RETURN_CODE</t>
  </si>
  <si>
    <t>FILE_NO</t>
  </si>
  <si>
    <t>BY_CLASS</t>
  </si>
  <si>
    <t>VALUATION_DATE</t>
  </si>
  <si>
    <t>COMMENCING_DATE</t>
  </si>
  <si>
    <t>ENDING_DATE</t>
  </si>
  <si>
    <t>INSURER</t>
  </si>
  <si>
    <t>BASE_HKD</t>
  </si>
  <si>
    <t>1000</t>
  </si>
  <si>
    <t>File No.:</t>
  </si>
  <si>
    <t>quarter</t>
  </si>
  <si>
    <t xml:space="preserve">Name of Insurer : </t>
  </si>
  <si>
    <t xml:space="preserve">Reporting Quarter : </t>
  </si>
  <si>
    <t>(Cumulative up to the reporting quarter)</t>
  </si>
  <si>
    <t>year</t>
  </si>
  <si>
    <t xml:space="preserve">Underwriting Results &amp; Exposure     </t>
  </si>
  <si>
    <t>Special Own Damage Policy</t>
  </si>
  <si>
    <t>Type of Motor Vehicle</t>
  </si>
  <si>
    <r>
      <t xml:space="preserve">Gross Premiums </t>
    </r>
    <r>
      <rPr>
        <sz val="9"/>
        <rFont val="Arial"/>
        <family val="2"/>
      </rPr>
      <t>(HK$'000)</t>
    </r>
  </si>
  <si>
    <r>
      <t xml:space="preserve">Sums Insured </t>
    </r>
    <r>
      <rPr>
        <sz val="9"/>
        <rFont val="Arial"/>
        <family val="2"/>
      </rPr>
      <t>(HK$'000)</t>
    </r>
  </si>
  <si>
    <t>No. of Vehicles Insured</t>
  </si>
  <si>
    <t>noOfVehicle</t>
  </si>
  <si>
    <r>
      <t>Remarks</t>
    </r>
    <r>
      <rPr>
        <b/>
        <sz val="9"/>
        <rFont val="Arial"/>
        <family val="2"/>
      </rPr>
      <t xml:space="preserve">   </t>
    </r>
    <r>
      <rPr>
        <sz val="9"/>
        <rFont val="Arial"/>
        <family val="2"/>
      </rPr>
      <t>(Please provide details on a separate sheet, if necessary)</t>
    </r>
  </si>
  <si>
    <t>specialOwnDamagePolicy1</t>
  </si>
  <si>
    <t>specialOwnDamagePolicy2</t>
  </si>
  <si>
    <t>specialOwnDamagePolicy3</t>
  </si>
  <si>
    <t>specialOwnDamagePolicy4</t>
  </si>
  <si>
    <t>PERIOD</t>
  </si>
  <si>
    <t>BEGIN</t>
  </si>
  <si>
    <r>
      <t>E</t>
    </r>
    <r>
      <rPr>
        <sz val="10"/>
        <rFont val="Arial"/>
        <family val="2"/>
      </rPr>
      <t>ND</t>
    </r>
  </si>
  <si>
    <t>RETURN_CODE</t>
  </si>
  <si>
    <t>remarksContent</t>
  </si>
  <si>
    <t>FILE_NO</t>
  </si>
  <si>
    <t>BY_CLASS</t>
  </si>
  <si>
    <t>VALUATION_DATE</t>
  </si>
  <si>
    <t>COMMENCING_DATE</t>
  </si>
  <si>
    <t>ENDING_DATE</t>
  </si>
  <si>
    <t>INSURER</t>
  </si>
  <si>
    <t>BASE_HKD</t>
  </si>
  <si>
    <t>1000</t>
  </si>
  <si>
    <t>File No.:</t>
  </si>
  <si>
    <t>quarter</t>
  </si>
  <si>
    <t xml:space="preserve">Name of Insurer : </t>
  </si>
  <si>
    <t xml:space="preserve">Reporting Quarter : </t>
  </si>
  <si>
    <t>(Cumulative up to the reporting quarter)</t>
  </si>
  <si>
    <t>year</t>
  </si>
  <si>
    <t>remarks1</t>
  </si>
  <si>
    <t>END</t>
  </si>
  <si>
    <t>remarks3</t>
  </si>
  <si>
    <t>remarks3</t>
  </si>
  <si>
    <t>14</t>
  </si>
  <si>
    <t>17</t>
  </si>
  <si>
    <t>18</t>
  </si>
  <si>
    <t>G1</t>
  </si>
  <si>
    <t>grossCommRatio</t>
  </si>
  <si>
    <t>netClaimsIncurRatio</t>
  </si>
  <si>
    <t>unearnPremPrevYr</t>
  </si>
  <si>
    <t>unexpireRiskPrevYr</t>
  </si>
  <si>
    <t>netOutstandClaimProviPrevYr</t>
  </si>
  <si>
    <t>unearnPremCurQuart</t>
  </si>
  <si>
    <t>unexpireRiskCurQuart</t>
  </si>
  <si>
    <t>netOutstandClaimProviCurQuart</t>
  </si>
  <si>
    <t>techReserve</t>
  </si>
  <si>
    <t>netPremUpTo</t>
  </si>
  <si>
    <t>techReserveRatio</t>
  </si>
  <si>
    <t>Amounts in thousands of HK Dollars except otherwise stated.</t>
  </si>
  <si>
    <t xml:space="preserve">Table 1 Direct Business              </t>
  </si>
  <si>
    <t>Accounting Class</t>
  </si>
  <si>
    <t>Gross Commissions Ratio</t>
  </si>
  <si>
    <t>Net Claims Incurred Ratio</t>
  </si>
  <si>
    <t>Unearned Premiums</t>
  </si>
  <si>
    <t>Unexpired Risks</t>
  </si>
  <si>
    <t>Net Outstanding Claims Provision</t>
  </si>
  <si>
    <t>Technical Reserves</t>
  </si>
  <si>
    <t>Net Premiums for 4 Quarters up to</t>
  </si>
  <si>
    <t>Technical Reserves Ratio</t>
  </si>
  <si>
    <t>directAccidentAndHealthMedical</t>
  </si>
  <si>
    <t>Accident &amp; Health</t>
  </si>
  <si>
    <t>Medical</t>
  </si>
  <si>
    <t>Non-Medical</t>
  </si>
  <si>
    <t>directMotorVehicleComprehensive</t>
  </si>
  <si>
    <t>Motor Vehicle, Damage &amp; Liability</t>
  </si>
  <si>
    <t>directMotorVehicleThirdParty</t>
  </si>
  <si>
    <t>directShipsHullAndMachinery</t>
  </si>
  <si>
    <t>Hull &amp; Machinery</t>
  </si>
  <si>
    <t>Ships Liability</t>
  </si>
  <si>
    <t xml:space="preserve">Local Vessels Liability </t>
  </si>
  <si>
    <t>Forwarder Liability</t>
  </si>
  <si>
    <t>Protection &amp; Indemnity</t>
  </si>
  <si>
    <t>Others</t>
  </si>
  <si>
    <t>directPropertyDamageFire</t>
  </si>
  <si>
    <t>Fire</t>
  </si>
  <si>
    <t>directPropertyDamageEngineering</t>
  </si>
  <si>
    <t>Engineering</t>
  </si>
  <si>
    <t>directPropertyDamageOthers</t>
  </si>
  <si>
    <t>directGenLiaEmployeeCompens</t>
  </si>
  <si>
    <t>General Liability</t>
  </si>
  <si>
    <t>Employees' Compensation (EC)</t>
  </si>
  <si>
    <t>directGenLiaOwnerCorporat</t>
  </si>
  <si>
    <t>Owners' Corporation Liability</t>
  </si>
  <si>
    <t>directGenLiaOthers</t>
  </si>
  <si>
    <t>directPecunLossMortgageGuarant</t>
  </si>
  <si>
    <t>Mortgage Guarantee</t>
  </si>
  <si>
    <t>directPecunLossOthers</t>
  </si>
  <si>
    <t>directAccidentAndHealthSubTotal</t>
  </si>
  <si>
    <t>Accident &amp; Health</t>
  </si>
  <si>
    <t>directMotorVehicleSubTotal</t>
  </si>
  <si>
    <t>directShipsSubTotal</t>
  </si>
  <si>
    <t>directPropertyDamageSubTotal</t>
  </si>
  <si>
    <t>directGenLiaSubTotal</t>
  </si>
  <si>
    <t>Table 2 Reinsurance Inward Business</t>
  </si>
  <si>
    <t>reinsGoodsInTransit</t>
  </si>
  <si>
    <t>reinsTotal</t>
  </si>
  <si>
    <t>PERIOD</t>
  </si>
  <si>
    <t>11</t>
  </si>
  <si>
    <t>12</t>
  </si>
  <si>
    <t>13</t>
  </si>
  <si>
    <t>14</t>
  </si>
  <si>
    <t>15</t>
  </si>
  <si>
    <t>16</t>
  </si>
  <si>
    <t>17</t>
  </si>
  <si>
    <t>18</t>
  </si>
  <si>
    <t>19</t>
  </si>
  <si>
    <t>20</t>
  </si>
  <si>
    <t>21</t>
  </si>
  <si>
    <t>22</t>
  </si>
  <si>
    <t>END</t>
  </si>
  <si>
    <t>RETURN_CODE</t>
  </si>
  <si>
    <t>unexpireRiskAdj</t>
  </si>
  <si>
    <t>grossCommRatio</t>
  </si>
  <si>
    <t>netClaimsIncurRatio</t>
  </si>
  <si>
    <t>unearnPremPrevYr</t>
  </si>
  <si>
    <t>unexpireRiskPrevYr</t>
  </si>
  <si>
    <t>netOutstandClaimProviPrevYr</t>
  </si>
  <si>
    <t>unearnPremCurQuart</t>
  </si>
  <si>
    <t>unexpireRiskCurQuart</t>
  </si>
  <si>
    <t>netOutstandClaimProviCurQuart</t>
  </si>
  <si>
    <t>techReserve</t>
  </si>
  <si>
    <t>netPremUpTo</t>
  </si>
  <si>
    <t>techReserveRatio</t>
  </si>
  <si>
    <t>FILE_NO</t>
  </si>
  <si>
    <t>BY_CLASS</t>
  </si>
  <si>
    <t>VALUATION_DATE</t>
  </si>
  <si>
    <t>COMMENCING_DATE</t>
  </si>
  <si>
    <t>ENDING_DATE</t>
  </si>
  <si>
    <t>General Insurance Business Quarterly Return</t>
  </si>
  <si>
    <t>INSURER</t>
  </si>
  <si>
    <t>BASE_HKD</t>
  </si>
  <si>
    <t>1000</t>
  </si>
  <si>
    <t>GrossPrem</t>
  </si>
  <si>
    <t>SumInsured</t>
  </si>
  <si>
    <t>File No.:</t>
  </si>
  <si>
    <t>quarter</t>
  </si>
  <si>
    <t xml:space="preserve">Name of Insurer : </t>
  </si>
  <si>
    <t xml:space="preserve">Reporting Quarter : </t>
  </si>
  <si>
    <t>(Cumulative up to the reporting quarter)</t>
  </si>
  <si>
    <t>year</t>
  </si>
  <si>
    <t xml:space="preserve">Table 1 Direct Business              </t>
  </si>
  <si>
    <t>BEGIN</t>
  </si>
  <si>
    <t>Accounting Class</t>
  </si>
  <si>
    <t>Gross Commissions Ratio</t>
  </si>
  <si>
    <t>Net Claims Incurred Ratio</t>
  </si>
  <si>
    <t>Unearned Premiums</t>
  </si>
  <si>
    <t>Unexpired Risks</t>
  </si>
  <si>
    <t>Net Outstanding Claims Provision</t>
  </si>
  <si>
    <t>Technical Reserves</t>
  </si>
  <si>
    <t>Net Premiums for 4 Quarters up to</t>
  </si>
  <si>
    <t>Technical Reserves Ratio</t>
  </si>
  <si>
    <t>directAccidentAndHealthMedical</t>
  </si>
  <si>
    <t>Accident &amp; Health</t>
  </si>
  <si>
    <t>Medical</t>
  </si>
  <si>
    <t>Non-Medical</t>
  </si>
  <si>
    <t>directMotorVehicleComprehensive</t>
  </si>
  <si>
    <t>Motor Vehicle, Damage &amp; Liability</t>
  </si>
  <si>
    <t>Comprehensive</t>
  </si>
  <si>
    <t>directMotorVehicleThirdParty</t>
  </si>
  <si>
    <t>Third Party</t>
  </si>
  <si>
    <t>directShipsHullAndMachinery</t>
  </si>
  <si>
    <t>Ships, Damage &amp; Liability</t>
  </si>
  <si>
    <t>Hull &amp; Machinery</t>
  </si>
  <si>
    <t>Ships Liability</t>
  </si>
  <si>
    <t xml:space="preserve">Local Vessels Liability </t>
  </si>
  <si>
    <t>Forwarder Liability</t>
  </si>
  <si>
    <t>Protection &amp; Indemnity</t>
  </si>
  <si>
    <t>Others</t>
  </si>
  <si>
    <t>directPropertyDamageFire</t>
  </si>
  <si>
    <t>Fire</t>
  </si>
  <si>
    <t>directPropertyDamageEngineering</t>
  </si>
  <si>
    <t>Engineering</t>
  </si>
  <si>
    <t>directPropertyDamageOthers</t>
  </si>
  <si>
    <t>directGenLiaEmployeeCompens</t>
  </si>
  <si>
    <t>General Liability</t>
  </si>
  <si>
    <t>Employees' Compensation (EC)</t>
  </si>
  <si>
    <t>directGenLiaOwnerCorporat</t>
  </si>
  <si>
    <t>Owners' Corporation Liability</t>
  </si>
  <si>
    <t>directGenLiaOthers</t>
  </si>
  <si>
    <t>directPecunLossMortgageGuarant</t>
  </si>
  <si>
    <t>Pecuniary Loss</t>
  </si>
  <si>
    <t>Mortgage Guarantee</t>
  </si>
  <si>
    <t>directPecunLossOthers</t>
  </si>
  <si>
    <t>directAccidentAndHealthSubTotal</t>
  </si>
  <si>
    <t>Accident &amp; Health</t>
  </si>
  <si>
    <t>Sub-Total</t>
  </si>
  <si>
    <t>directMotorVehicleSubTotal</t>
  </si>
  <si>
    <t>Motor Vehicle</t>
  </si>
  <si>
    <t>directShipsSubTotal</t>
  </si>
  <si>
    <t>directPropertyDamageSubTotal</t>
  </si>
  <si>
    <t>Property Damage</t>
  </si>
  <si>
    <t>directGenLiaSubTotal</t>
  </si>
  <si>
    <t>General Liability</t>
  </si>
  <si>
    <t>Sub-total</t>
  </si>
  <si>
    <t>Total</t>
  </si>
  <si>
    <t>Table 2 Reinsurance Inward Business</t>
  </si>
  <si>
    <t>reinsGoodsInTransit</t>
  </si>
  <si>
    <t>reinsTotal</t>
  </si>
  <si>
    <t>END</t>
  </si>
  <si>
    <t>1. Allocation Basis of Management Expenses among the above Accounting Classes of Business in Tables 1 &amp; 2:</t>
  </si>
  <si>
    <r>
      <t>G</t>
    </r>
    <r>
      <rPr>
        <sz val="10"/>
        <rFont val="Arial"/>
        <family val="2"/>
      </rPr>
      <t>A</t>
    </r>
  </si>
  <si>
    <r>
      <t>G</t>
    </r>
    <r>
      <rPr>
        <sz val="10"/>
        <rFont val="Arial"/>
        <family val="2"/>
      </rPr>
      <t>B</t>
    </r>
  </si>
  <si>
    <t>GC</t>
  </si>
  <si>
    <r>
      <t>G</t>
    </r>
    <r>
      <rPr>
        <sz val="10"/>
        <rFont val="Arial"/>
        <family val="2"/>
      </rPr>
      <t>D</t>
    </r>
  </si>
  <si>
    <r>
      <t>G</t>
    </r>
    <r>
      <rPr>
        <sz val="10"/>
        <rFont val="Arial"/>
        <family val="2"/>
      </rPr>
      <t>E</t>
    </r>
  </si>
  <si>
    <t xml:space="preserve">2. Other Remarks:
</t>
  </si>
  <si>
    <t>G2</t>
  </si>
  <si>
    <t>BEGIN</t>
  </si>
  <si>
    <t>G4</t>
  </si>
  <si>
    <t>annualWageCurrYrQuar</t>
  </si>
  <si>
    <t>annualWagePrevYrQuar</t>
  </si>
  <si>
    <t>grossAnnualWageCurrYrQuar</t>
  </si>
  <si>
    <t>grossAnnualWagePrevYrQuar</t>
  </si>
  <si>
    <t>contractValueCurrYrQuar</t>
  </si>
  <si>
    <t>contractValuePrevYrQuar</t>
  </si>
  <si>
    <t>grossContractValueCurrYrQuar</t>
  </si>
  <si>
    <t>grossContractValuePrevYrQuar</t>
  </si>
  <si>
    <t>Form HKGQ4</t>
  </si>
  <si>
    <t>Hong Kong Direct Employees' Compensation Insurance Business (Filled by insurers carrying on Direct Employees' Compensation Business)</t>
  </si>
  <si>
    <t>Gross Premiums (A)</t>
  </si>
  <si>
    <t>Annual Wage (B)</t>
  </si>
  <si>
    <t>Gross Premiums as % of Annual Wage (A/B)</t>
  </si>
  <si>
    <t>Gross Premiums as % of Contract Value (A/C)</t>
  </si>
  <si>
    <t>Trade Occupation</t>
  </si>
  <si>
    <t>1.   Agriculture, Forestry &amp; Fishing</t>
  </si>
  <si>
    <t>2.   Mining &amp; Quarrying</t>
  </si>
  <si>
    <t>3.   Manufacturing</t>
  </si>
  <si>
    <t>4.   Electricity, Gas &amp; Water</t>
  </si>
  <si>
    <t>5a. Special Trades</t>
  </si>
  <si>
    <t>5b. Construction - on Annual Wage Basis</t>
  </si>
  <si>
    <t>5c. Construction - on Contract Value Basis</t>
  </si>
  <si>
    <t>6a. Wholesale, Retail &amp; Import/Export Trades</t>
  </si>
  <si>
    <t>6b. Restaurants &amp; Hotels</t>
  </si>
  <si>
    <t>7.   Transport, Storage &amp; Communication</t>
  </si>
  <si>
    <t>8.   Financing, Insurance, Real Estate &amp; Business Services</t>
  </si>
  <si>
    <t>9.   Community, Social and Personal Services</t>
  </si>
  <si>
    <t>10. Others/Non-Classified Occupations</t>
  </si>
  <si>
    <t>total</t>
  </si>
  <si>
    <t>Annual Wage</t>
  </si>
  <si>
    <t>Contract Value</t>
  </si>
  <si>
    <t>1. Allocation Basis of Management Expenses among Trade Occupations:</t>
  </si>
  <si>
    <t>2. Allocation Basis of Unexpired Risks among Trade Occupations:</t>
  </si>
  <si>
    <t>WORLD-WIDE MARINE AND FIRE INSURANCE COMPANY LIMITED - THE</t>
  </si>
  <si>
    <t>PRINCIPAL INSURANCE COMPANY (HONG KONG) LIMITED</t>
  </si>
  <si>
    <t>FALCON INSURANCE COMPANY (HONG KONG) LIMITED</t>
  </si>
  <si>
    <t>AXA GENERAL INSURANCE CHINA LIMITED</t>
  </si>
  <si>
    <t>PACIFIC LIFE ASSURANCE COMPANY, LIMITED - THE</t>
  </si>
  <si>
    <t>HONG KONG MORTGAGE CORPORATION LIMITED - THE</t>
  </si>
  <si>
    <t>BOC GROUP LIFE ASSURANCE COMPANY LIMITED</t>
  </si>
  <si>
    <t>CHONG HING INSURANCE COMPANY LIMITED</t>
  </si>
  <si>
    <t>METROPOLITAN LIFE INSURANCE COMPANY OF HONG KONG LIMITED</t>
  </si>
  <si>
    <t>PACIFIC INSURANCE COMPANY, LIMITED - THE</t>
  </si>
  <si>
    <t>AXA CHINA REGION INSURANCE COMPANY LIMITED</t>
  </si>
  <si>
    <t>EAST POINT REINSURANCE COMPANY OF HONG KONG LIMITED</t>
  </si>
  <si>
    <t>1 Private Cars</t>
  </si>
  <si>
    <t>2 Goods Carrying Vehicles</t>
  </si>
  <si>
    <t>3 Tractors</t>
  </si>
  <si>
    <t>4 Taxis</t>
  </si>
  <si>
    <t>1. Allocation Basis of Management Expenses among the above Accounting Classes of Business in Tables 1 &amp; 2:</t>
  </si>
  <si>
    <t>remarks1</t>
  </si>
  <si>
    <t>1. Allocation Basis of Management Expenses among Motor Vehicle Types:</t>
  </si>
  <si>
    <t>2. Allocation Basis of Unexpired Risks among Motor Vehicle Types:</t>
  </si>
  <si>
    <t>1. Allocation Basis of Management Expenses among Trade Occupations:</t>
  </si>
  <si>
    <t>2. Allocation Basis of Unexpired Risks among Trade Occupations:</t>
  </si>
  <si>
    <t xml:space="preserve"> </t>
  </si>
  <si>
    <t>Contract Value (C)</t>
  </si>
  <si>
    <t>HIH CASUALTY AND GENERAL INSURANCE (ASIA) LIMITED</t>
  </si>
  <si>
    <t>SUN HUNG KAI PROPERTIES INSURANCE LIMITED</t>
  </si>
  <si>
    <t>CHINA BOCOM INSURANCE COMPANY LIMITED</t>
  </si>
  <si>
    <t>METLIFE LIMITED</t>
  </si>
  <si>
    <t>TAIPING REINSURANCE COMPANY LIMITED</t>
  </si>
  <si>
    <t>912216</t>
  </si>
  <si>
    <t>AXA WEALTH MANAGEMENT (HK) LIMITED</t>
  </si>
  <si>
    <t>921399</t>
  </si>
  <si>
    <t>MSIG INSURANCE (HONG KONG) LIMITED</t>
  </si>
  <si>
    <t>MITSUI SUMITOMO INSURANCE COMPANY (HONG KONG), LIMITED</t>
  </si>
  <si>
    <t>968560</t>
  </si>
  <si>
    <t>QBE MORTGAGE INSURANCE (ASIA) LIMITED</t>
  </si>
  <si>
    <t>982131</t>
  </si>
  <si>
    <t>ING GENERAL INSURANCE COMPANY LIMITED</t>
  </si>
  <si>
    <t>984046</t>
  </si>
  <si>
    <t>CIGNA WORLDWIDE LIFE INSURANCE COMPANY LIMITED</t>
  </si>
  <si>
    <t>984047</t>
  </si>
  <si>
    <t>CIGNA WORLDWIDE GENERAL INSURANCE COMPANY LIMITED</t>
  </si>
  <si>
    <t>HKC INSURANCE COMPANY LIMITED</t>
  </si>
  <si>
    <t>MALAYAN INTERNATIONAL INSURANCE CORPORATION LIMITED</t>
  </si>
  <si>
    <t>SCOTTISH MUTUAL INTERNATIONAL LIMITED</t>
  </si>
  <si>
    <t>SHIPOWNERS' MUTUAL PROTECTION AND INDEMNITY ASSOCIATION</t>
  </si>
  <si>
    <t>PRUDENTIAL ASSURANCE COMPANY LIMITED - THE</t>
  </si>
  <si>
    <t>F13754</t>
  </si>
  <si>
    <t>INTERNATIONAL HEALTH INSURANCE DANMARK</t>
  </si>
  <si>
    <t>PRUDENTIAL INSURANCE COMPANY OF AMERICA - THE</t>
  </si>
  <si>
    <t>ZURICH" LEBENSVERSICHERUNGS-GESELLSCHAFT (ZURICH LIFE</t>
  </si>
  <si>
    <t>F14381</t>
  </si>
  <si>
    <t>ATRADIUS CREDIT INSURANCE N.V.</t>
  </si>
  <si>
    <t>F14409</t>
  </si>
  <si>
    <t>PHOENIX LIFE LIMITED</t>
  </si>
  <si>
    <t>F14411</t>
  </si>
  <si>
    <t>TRANSAMERICA LIFE (BERMUDA) LTD.</t>
  </si>
  <si>
    <t>F14435</t>
  </si>
  <si>
    <t>LIBERTY MUTUAL INSURANCE EUROPE LIMITED</t>
  </si>
  <si>
    <t>F14470</t>
  </si>
  <si>
    <t>BERKLEY INSURANCE COMPANY</t>
  </si>
  <si>
    <t>GENEVOISE, COMPAGNIE D'ASSURANCES SUR LA VIE SA</t>
  </si>
  <si>
    <t>F14650</t>
  </si>
  <si>
    <t>RADIAN INSURANCE INC.</t>
  </si>
  <si>
    <t>F14753</t>
  </si>
  <si>
    <t>MING AN INSURANCE COMPANY (CHINA) LIMITED - THE</t>
  </si>
  <si>
    <t>F14917</t>
  </si>
  <si>
    <t>FM INSURANCE COMPANY LIMITED</t>
  </si>
  <si>
    <t>F15011</t>
  </si>
  <si>
    <t>F15058</t>
  </si>
  <si>
    <t>ASSURANCEFORENINGEN GARD-GJENSIDIG-</t>
  </si>
  <si>
    <t>F15181</t>
  </si>
  <si>
    <t>ROYAL &amp; SUN ALLIANCE INSURANCE PLC</t>
  </si>
  <si>
    <t>AMERICAN FAMILY LIFE ASSURANCE COMPANY OF COLUMBUS</t>
  </si>
  <si>
    <t>F15256</t>
  </si>
  <si>
    <t>HDI-GERLING INDUSTRIE VERSICHERUNG AG</t>
  </si>
  <si>
    <t>TRANSAMERICA OCCIDENTAL LIFE INSURANCE COMPANY</t>
  </si>
  <si>
    <t>F15742</t>
  </si>
  <si>
    <t>TRANSAMERICA LIFE INSURANCE COMPANY</t>
  </si>
  <si>
    <t>F16077</t>
  </si>
  <si>
    <t>ASIA CAPITAL REINSURANCE GROUP PTE. LTD.</t>
  </si>
  <si>
    <t>F16399</t>
  </si>
  <si>
    <t>AXA CORPORATE SOLUTIONS ASSURANCE</t>
  </si>
  <si>
    <t>NATIONALE-NEDERLANDEN INTERNATIONALE SCHADEVERZEKERING N.V.</t>
  </si>
  <si>
    <t>F16570</t>
  </si>
  <si>
    <t>ALLIED WORLD ASSURANCE COMPANY, LTD</t>
  </si>
  <si>
    <t>AXA CHINA REGION INSURANCE COMPANY (BERMUDA) LIMITED</t>
  </si>
  <si>
    <t>ASSICURAZIONI GENERALI SOCIETA PER AZIONI</t>
  </si>
  <si>
    <t>ALLIANZ GLOBAL CORPORATE &amp; SPECIALTY (FRANCE)</t>
  </si>
  <si>
    <t>WEST OF ENGLAND SHIP OWNERS MUTUAL INSURANCE ASSOCIATION</t>
  </si>
  <si>
    <t>TOKIO MARINE &amp; NICHIDO FIRE INSURANCE</t>
  </si>
  <si>
    <t>DESJARDINS SECURITE FINANCIERE, COMPAGNIE D'ASSURANCE VIE</t>
  </si>
  <si>
    <t>PA (GI) LIMITED</t>
  </si>
  <si>
    <t>U</t>
  </si>
  <si>
    <t>MUNCHENER RUCKVERSICHERUNGS-GESELLSCHAFT (MUNICH REINSURANCE</t>
  </si>
  <si>
    <t>WINTERTHUR LEBEN (WINTERTHUR LIFE)</t>
  </si>
  <si>
    <t>MANUFACTURERS LIFE INSURANCE COMPANY - THE</t>
  </si>
  <si>
    <t>LONDON STEAM-SHIP OWNERS' MUTUAL INSURANCE ASSOCIATION</t>
  </si>
  <si>
    <t>CHINA LIFE INSURANCE (OVERSEAS) COMPANY LIMITED</t>
  </si>
  <si>
    <t>PHOENIX &amp; LONDON ASSURANCE LIMITED</t>
  </si>
  <si>
    <t>ING LIFE INSURANCE COMPANY (BERMUDA) LIMITED</t>
  </si>
  <si>
    <t>FORSAKRINGSAKTIEBOLAGET INSA (PUBL)</t>
  </si>
  <si>
    <t>NEW INDIA ASSURANCE COMPANY, LIMITED - THE</t>
  </si>
  <si>
    <t>SUN LIFE HONG KONG LIMITED</t>
  </si>
  <si>
    <t/>
  </si>
  <si>
    <t>HARTFORD STEAM BOILER INSPECTION AND INSURANCE COMPANY - THE</t>
  </si>
  <si>
    <t>MASSACHUSETTS MUTUAL LIFE INSURANCE COMPANY</t>
  </si>
  <si>
    <t>ZURICH ASSURANCE LTD</t>
  </si>
  <si>
    <t>MITSUI SUMITOMO INSURANCE COMPANY, LIMITED</t>
  </si>
  <si>
    <t>GAN ASSURANCES IARD COMPAGNIE FRANCAISE D'ASSURANCES ET DE</t>
  </si>
  <si>
    <t>SWISS RE DENMARK REINSURANCE A/S</t>
  </si>
  <si>
    <t>OLD MUTUAL LIFE ASSURANCE COMPANY (SOUTH AFRICA) LIMITED</t>
  </si>
  <si>
    <t>TT CLUB MUTUAL INSURANCE LIMITED</t>
  </si>
  <si>
    <t>SCHWEIZERISCHE RUCKVERSICHERUNGS-GESELLSCHAFT AG(SWISS REINS</t>
  </si>
  <si>
    <t>NATIONAL UNION FIRE INSURANCE COMPANY OF PITTSBURGH, PA.</t>
  </si>
  <si>
    <t>GERLING-KONZERN ALLGEMEINE VERSICHERUNGS-AKTIENGESELLSCHAFT</t>
  </si>
  <si>
    <t>COLISEE RE</t>
  </si>
  <si>
    <t>PIONEER INSURANCE AND SURETY CORPORATION</t>
  </si>
  <si>
    <t>CLERICAL MEDICAL INVESTMENT GROUP LIMITED</t>
  </si>
  <si>
    <t>Net
Premiums</t>
  </si>
  <si>
    <t>Net Claims 
Paid</t>
  </si>
  <si>
    <t>Gross Claims 
Paid</t>
  </si>
  <si>
    <t>Gross 
Premiums</t>
  </si>
  <si>
    <t>Gross 
Commissions 
Ratio</t>
  </si>
  <si>
    <t>Net Earned 
Premiums</t>
  </si>
  <si>
    <t>Gross 
Commissions 
Payable</t>
  </si>
  <si>
    <t>Net 
Commissions 
Payable</t>
  </si>
  <si>
    <t>Net Claims 
Incurred</t>
  </si>
  <si>
    <t>Unexpired 
Risks 
Adjustment</t>
  </si>
  <si>
    <t>Management 
Expenses</t>
  </si>
  <si>
    <t>Underwriting 
Profit/(Loss)</t>
  </si>
  <si>
    <t>Year-On-Year 
% Change</t>
  </si>
  <si>
    <t>Gross Premiums as % of 
Contract Value</t>
  </si>
  <si>
    <t>Gross Premiums as % of 
Annual Wage</t>
  </si>
  <si>
    <t>ST. PAUL FIRE AND MARINE INSURANCE COMPANY</t>
  </si>
  <si>
    <t>COMPAGNIE FRANCAISE D'ASSURANCE POUR LE COMMERCE EXTERIEUR</t>
  </si>
  <si>
    <t>EULER HERMES KREDITVERSICHERUNGS-AKTIENGESELLSCHAFT</t>
  </si>
  <si>
    <t>DAH SING INSURANCE COMPANY LIMITED</t>
  </si>
  <si>
    <t>UNITED GUARANTY MORTGAGE INDEMNITY COMPANY</t>
  </si>
  <si>
    <t>UNITED KINGDOM MUTUAL STEAM SHIP ASSURANCE ASSOCIATION</t>
  </si>
  <si>
    <t>AMERICAN INTERNATIONAL ASSURANCE (BERMUDA) LIMITED</t>
  </si>
  <si>
    <t>Remarks</t>
  </si>
  <si>
    <t>GQ4</t>
  </si>
  <si>
    <t>GQ4</t>
  </si>
  <si>
    <t>reinsAccidentAndHealth</t>
  </si>
  <si>
    <t>GQ2</t>
  </si>
  <si>
    <t>2 Goods Carrying Vehicles</t>
  </si>
  <si>
    <t>6 Private Light Buses &amp; Non-Franchised Buses</t>
  </si>
  <si>
    <t>11</t>
  </si>
  <si>
    <t>12</t>
  </si>
  <si>
    <t>13</t>
  </si>
  <si>
    <t>14</t>
  </si>
  <si>
    <t>15</t>
  </si>
  <si>
    <t>16</t>
  </si>
  <si>
    <t>17</t>
  </si>
  <si>
    <t>18</t>
  </si>
  <si>
    <t>19</t>
  </si>
  <si>
    <t>20</t>
  </si>
  <si>
    <t>21</t>
  </si>
  <si>
    <t>22</t>
  </si>
  <si>
    <t>END</t>
  </si>
  <si>
    <t>RETURN_CODE</t>
  </si>
  <si>
    <t>G3</t>
  </si>
  <si>
    <t>unexpireRiskAdj</t>
  </si>
  <si>
    <t>grossPremCurrYrQuar</t>
  </si>
  <si>
    <t>grossPremPrevYrQuar</t>
  </si>
  <si>
    <t>yearOnYear</t>
  </si>
  <si>
    <t>noOfVehicleCurrYrQuar</t>
  </si>
  <si>
    <t>noOfVehiclePrevYrQuar</t>
  </si>
  <si>
    <t>grossPerVehCurrYrQuar</t>
  </si>
  <si>
    <t>grossPerVehPrevYrQuar</t>
  </si>
  <si>
    <t>sumInsuredCurrYrQuar</t>
  </si>
  <si>
    <t>sumInsuredPrevYrQuar</t>
  </si>
  <si>
    <t>grossSumInsureCurrYrQuar</t>
  </si>
  <si>
    <t>grossSumInsurePrevYrQuar</t>
  </si>
  <si>
    <t>BY_CLASS</t>
  </si>
  <si>
    <t>VALUATION_DATE</t>
  </si>
  <si>
    <t>COMMENCING_DATE</t>
  </si>
  <si>
    <t>Form HKGQ3</t>
  </si>
  <si>
    <t>ENDING_DATE</t>
  </si>
  <si>
    <t>General Insurance Business Quarterly Return</t>
  </si>
  <si>
    <t>Hong Kong Direct Motor Vehicle Insurance Business (Filled by insurers carrying on Direct Motor Vehicle Business)</t>
  </si>
  <si>
    <t>BASE_HKD</t>
  </si>
  <si>
    <t>1000</t>
  </si>
  <si>
    <t>File No.:</t>
  </si>
  <si>
    <t>quarter</t>
  </si>
  <si>
    <t>11T0</t>
  </si>
  <si>
    <t>12T0</t>
  </si>
  <si>
    <t>14T0</t>
  </si>
  <si>
    <t>16T0</t>
  </si>
  <si>
    <t>17T0</t>
  </si>
  <si>
    <t>18T0</t>
  </si>
  <si>
    <t>Aircraft, Damage &amp; Liability</t>
  </si>
  <si>
    <t xml:space="preserve">Local Vessels Liability </t>
  </si>
  <si>
    <t xml:space="preserve">Goods in Transit </t>
  </si>
  <si>
    <t>directShipsLiabilityLocalVessels</t>
  </si>
  <si>
    <t>directShipsLiabilityForwarder</t>
  </si>
  <si>
    <t>directShipsLiabilityProtectionAndIndemnity</t>
  </si>
  <si>
    <t>directShipsLiabilityOthers</t>
  </si>
  <si>
    <t>directShipsLiabilityOthers</t>
  </si>
  <si>
    <t>General Liability</t>
  </si>
  <si>
    <t>Pecuniary Loss</t>
  </si>
  <si>
    <t xml:space="preserve">Name of Insurer : </t>
  </si>
  <si>
    <t>(Cumulative up to the reporting quarter)</t>
  </si>
  <si>
    <t>year</t>
  </si>
  <si>
    <t xml:space="preserve">Underwriting Results &amp; Exposure     </t>
  </si>
  <si>
    <t>Type of Motor Vehicle</t>
  </si>
  <si>
    <t>Coverage</t>
  </si>
  <si>
    <t>Gross Premiums</t>
  </si>
  <si>
    <t xml:space="preserve">   </t>
  </si>
  <si>
    <t>No. of Vehicles Insured</t>
  </si>
  <si>
    <t>Gross Premiums per 
Vehicle Insured</t>
  </si>
  <si>
    <t>Sums Insured</t>
  </si>
  <si>
    <t>Gross Premiums as % of 
Sums Insured</t>
  </si>
  <si>
    <t>HK$'000</t>
  </si>
  <si>
    <t>Year-On-Year % Change</t>
  </si>
  <si>
    <t>1 Private Cars</t>
  </si>
  <si>
    <t>privateCarsComprehensiveCoverage</t>
  </si>
  <si>
    <t>Comprehensive</t>
  </si>
  <si>
    <t>privateCarsThirdPartyCoverage</t>
  </si>
  <si>
    <t>Third Party</t>
  </si>
  <si>
    <t>3 Tractors</t>
  </si>
  <si>
    <t>goodsCarryingVehiclesComprehensiveCoverage</t>
  </si>
  <si>
    <t>4 Taxis</t>
  </si>
  <si>
    <t>5 Public Light Buses</t>
  </si>
  <si>
    <t>tractorsComprehensiveCoverage</t>
  </si>
  <si>
    <t>3 Tractors</t>
  </si>
  <si>
    <t>tractorsThirdPartyCoverage</t>
  </si>
  <si>
    <t>7 Motor Cycles</t>
  </si>
  <si>
    <t>8 Others</t>
  </si>
  <si>
    <t>publicLightBusesGreenComprehensiveCoverage</t>
  </si>
  <si>
    <t>a. Green</t>
  </si>
  <si>
    <t>publicLightBusesGreenThirdPartyCoverage</t>
  </si>
  <si>
    <t>publicLightBusesRedComprehensiveCoverage</t>
  </si>
  <si>
    <t>b. Red</t>
  </si>
  <si>
    <t>publicLightBusesRedThirdPartyCoverage</t>
  </si>
  <si>
    <t>othersComprehensiveCoverage</t>
  </si>
  <si>
    <t>othersThirdPartyCoverage</t>
  </si>
  <si>
    <t>10T0</t>
  </si>
  <si>
    <t>privateCarsSubTotal</t>
  </si>
  <si>
    <t>Sub-Total</t>
  </si>
  <si>
    <t>20T0</t>
  </si>
  <si>
    <t>goodsCarryingVehiclesSubTotal</t>
  </si>
  <si>
    <t>30T0</t>
  </si>
  <si>
    <t>tractorsSubTotal</t>
  </si>
  <si>
    <t>40T0</t>
  </si>
  <si>
    <t>taxisSubTotal</t>
  </si>
  <si>
    <t>51T0</t>
  </si>
  <si>
    <t>Subtotal</t>
  </si>
  <si>
    <t>52T0</t>
  </si>
  <si>
    <t>5T10</t>
  </si>
  <si>
    <t>5T20</t>
  </si>
  <si>
    <t>60T0</t>
  </si>
  <si>
    <t>privateLightBuses&amp;NonFranchisedBusesSubTotal</t>
  </si>
  <si>
    <t>70T0</t>
  </si>
  <si>
    <t>motorCyclesSubTotal</t>
  </si>
  <si>
    <t>80T0</t>
  </si>
  <si>
    <t>othersSubTotal</t>
  </si>
  <si>
    <t>T010</t>
  </si>
  <si>
    <t>totalComprehensiveCoverage</t>
  </si>
  <si>
    <t>Total</t>
  </si>
  <si>
    <t>T020</t>
  </si>
  <si>
    <t>totalThirdPartyCoverage</t>
  </si>
  <si>
    <t>grandTotalAllCoverage</t>
  </si>
  <si>
    <t>Grand Total</t>
  </si>
  <si>
    <t>HK$</t>
  </si>
  <si>
    <t xml:space="preserve">Prior Period Adjustment: </t>
  </si>
  <si>
    <t>(If yes, please provide details)</t>
  </si>
  <si>
    <t>Yes</t>
  </si>
  <si>
    <t>No</t>
  </si>
  <si>
    <t xml:space="preserve">Prior Period Adjustment: </t>
  </si>
  <si>
    <t>(If yes, please provide details)</t>
  </si>
  <si>
    <t>Prior Period Adjustment:</t>
  </si>
  <si>
    <t>(If yes, please provide details)</t>
  </si>
  <si>
    <t>remarks4</t>
  </si>
  <si>
    <t>6 Private Light Buses &amp;    Non-Franchised Buses</t>
  </si>
  <si>
    <t>directPecunLossSubTotal</t>
  </si>
  <si>
    <t xml:space="preserve">Additional Information for Special Own Property Damage Policy </t>
  </si>
  <si>
    <t>For insurance policies covering motor vehicle own property damage risks but not third party risks, please provide the data for each type of vehicle in respect of such policies in the following table.</t>
  </si>
  <si>
    <t>Special Own Damage Policy</t>
  </si>
  <si>
    <t>Type of Motor Vehicle</t>
  </si>
  <si>
    <r>
      <t xml:space="preserve">Gross Premiums </t>
    </r>
    <r>
      <rPr>
        <sz val="9"/>
        <rFont val="Arial"/>
        <family val="2"/>
      </rPr>
      <t>(HK$'000)</t>
    </r>
  </si>
  <si>
    <r>
      <t xml:space="preserve">Sums Insured </t>
    </r>
    <r>
      <rPr>
        <sz val="9"/>
        <rFont val="Arial"/>
        <family val="2"/>
      </rPr>
      <t>(HK$'000)</t>
    </r>
  </si>
  <si>
    <t>No. of Vehicles Insured</t>
  </si>
  <si>
    <t>1. Allocation Basis of Management Expenses among Motor Vehicle Types:</t>
  </si>
  <si>
    <t>2. Allocation Basis of Unexpired Risks among Motor Vehicle Types:</t>
  </si>
  <si>
    <t xml:space="preserve">3. Other Remarks:
</t>
  </si>
  <si>
    <t>Prior Period Adjustment: Yes/No (If yes, please provide details)</t>
  </si>
  <si>
    <t>Year-On-Year
% Change</t>
  </si>
  <si>
    <r>
      <t>E</t>
    </r>
    <r>
      <rPr>
        <sz val="10"/>
        <rFont val="Arial"/>
        <family val="2"/>
      </rPr>
      <t>ND</t>
    </r>
  </si>
  <si>
    <t>Form HKGQ1</t>
  </si>
  <si>
    <t>Hong Kong Insurance Business (Filled by all insurers)</t>
  </si>
  <si>
    <t xml:space="preserve">2. Other Remarks:
</t>
  </si>
  <si>
    <t>remarks1</t>
  </si>
  <si>
    <t>remarks2</t>
  </si>
  <si>
    <t>remarksContent</t>
  </si>
  <si>
    <t>reinsMotorVehicle</t>
  </si>
  <si>
    <t>reinsAircraft</t>
  </si>
  <si>
    <t>reinsShips</t>
  </si>
  <si>
    <t>reinsPropertyDamage</t>
  </si>
  <si>
    <t>reinsGenLia</t>
  </si>
  <si>
    <t>reinsPecuniaryLoss</t>
  </si>
  <si>
    <t>reinsNonProportionalTreaty</t>
  </si>
  <si>
    <t>reinsProportionalTreaty</t>
  </si>
  <si>
    <t xml:space="preserve"> Comprehensive Sub-Total</t>
  </si>
  <si>
    <t xml:space="preserve"> Thrid Party Sub-Total</t>
  </si>
  <si>
    <t>2 Goods Carrying Vehicles</t>
  </si>
  <si>
    <t>5 Public Light Buses</t>
  </si>
  <si>
    <t>6 Private Light Buses &amp; 
   Non-Franchised Buses</t>
  </si>
  <si>
    <t>publicLightBusesGreenSubTotal</t>
  </si>
  <si>
    <t>publicLightBusesRedSubTotal</t>
  </si>
  <si>
    <t>publicLightBusesCompSubTotal</t>
  </si>
  <si>
    <t>publicLightBusesThirdSubTotal</t>
  </si>
  <si>
    <t>Motor Vehicle</t>
  </si>
  <si>
    <t>Ships, Damage &amp; Liability</t>
  </si>
  <si>
    <t>Property Damage</t>
  </si>
  <si>
    <t>General Liability</t>
  </si>
  <si>
    <t>Pecuniary Loss</t>
  </si>
  <si>
    <t>Sub-total</t>
  </si>
  <si>
    <t>agricultureForestryAndFishing</t>
  </si>
  <si>
    <t>miningAndQuarrying</t>
  </si>
  <si>
    <t>manufacturing</t>
  </si>
  <si>
    <t>electricityGasAndWater</t>
  </si>
  <si>
    <t>specialTrades</t>
  </si>
  <si>
    <t>constructionOnAnnualWage</t>
  </si>
  <si>
    <t>constructionOnContractValue</t>
  </si>
  <si>
    <t>wholesaleRretailAndImportExportTrades</t>
  </si>
  <si>
    <t>restaurantsAndHotels</t>
  </si>
  <si>
    <t>transportStorageAndCommunication</t>
  </si>
  <si>
    <t>financingInsurRealEstateAndBusiServices</t>
  </si>
  <si>
    <t>communitySocialAndPersonalServices</t>
  </si>
  <si>
    <t>otherOccupations</t>
  </si>
  <si>
    <t>Form HKGQ4</t>
  </si>
  <si>
    <t>goodsCarryingVehiclesThirdPartyCoverage</t>
  </si>
  <si>
    <t>taxisComprehensiveCoverage</t>
  </si>
  <si>
    <t>taxisThirdPartyCoverage</t>
  </si>
  <si>
    <t>privateLightBuses&amp;NonFranchisedBusesComprehensiveCoverage</t>
  </si>
  <si>
    <t>privateLightBuses&amp;NonFranchisedBusesThirdPartyCoverage</t>
  </si>
  <si>
    <t>motorCyclesComprehensiveCoverage</t>
  </si>
  <si>
    <t>motorCyclesThirdPartyCoverage</t>
  </si>
  <si>
    <t>T000</t>
  </si>
  <si>
    <t>directTotal</t>
  </si>
  <si>
    <t>1T00</t>
  </si>
  <si>
    <t>2010</t>
  </si>
  <si>
    <t>2020</t>
  </si>
  <si>
    <t>2030</t>
  </si>
  <si>
    <t>2040</t>
  </si>
  <si>
    <t>2050</t>
  </si>
  <si>
    <t>2060</t>
  </si>
  <si>
    <t>2070</t>
  </si>
  <si>
    <t>2080</t>
  </si>
  <si>
    <t>2090</t>
  </si>
  <si>
    <t>2100</t>
  </si>
  <si>
    <t>2T00</t>
  </si>
  <si>
    <t>All Coverage</t>
  </si>
  <si>
    <t>Prior Period Adjustment: Yes/No (If yes, please provide details)</t>
  </si>
  <si>
    <t>ANF INSURANCE COMPANY LIMITED</t>
  </si>
  <si>
    <t>TUGU INSURANCE COMPANY, LIMITED</t>
  </si>
  <si>
    <t>ASIAN AREA REINSURANCE COMPANY LIMITED</t>
  </si>
  <si>
    <t>ABCI INSURANCE COMPANY LIMITED</t>
  </si>
  <si>
    <t>ZURICH VERISCHERUNGS-GESELLSCHAFT AG</t>
  </si>
  <si>
    <t>AGEAS INSURANCE COMPANY (ASIA) LIMITED</t>
  </si>
  <si>
    <t>GENERAL REINSURANCE AG</t>
  </si>
  <si>
    <t>ROYAL LONDON 360 INSURANCE COMPANY LIMITED</t>
  </si>
  <si>
    <t>a. Green</t>
  </si>
  <si>
    <t>b. Red</t>
  </si>
  <si>
    <t>HONG KONG REINSURANCE COMPANY LIMITED</t>
  </si>
  <si>
    <t>QBE INSURANCE (HONG KONG) LIMITED</t>
  </si>
  <si>
    <t>PROSPERITY INSURANCE COMPANY LIMITED -</t>
  </si>
  <si>
    <t>LULIAN INSURANCE COMPANY LIMITED</t>
  </si>
  <si>
    <t>SYMBOL UNDERWRITERS LIMITED</t>
  </si>
  <si>
    <t>HANG SENG INSURANCE COMPANY LIMITED</t>
  </si>
  <si>
    <t>HSBC MEDICAL INSURANCE LIMITED</t>
  </si>
  <si>
    <t>A.A. REINSURANCE COMPANY LIMITED</t>
  </si>
  <si>
    <t>UOB INSURANCE (H.K.) LIMITED</t>
  </si>
  <si>
    <t>ALLIANZ CORNHILL INSURANCE (FAR EAST)</t>
  </si>
  <si>
    <t>BRITISH TRADERS' INSURANCE COMPANY,</t>
  </si>
  <si>
    <t>HSBC INSURANCE (INTERNATIONAL) LIMITED</t>
  </si>
  <si>
    <t>KONO INSURANCE LIMITED</t>
  </si>
  <si>
    <t>BUPA (ASIA) LIMITED</t>
  </si>
  <si>
    <t>NIPPON FIRE &amp; MARINE INSURANCE COMPANY</t>
  </si>
  <si>
    <t>UNION INSURANCE SOCIETY OF CANTON,</t>
  </si>
  <si>
    <t>SWITZERLAND" GENERAL INSURANCE COMPANY,</t>
  </si>
  <si>
    <t>SUN LIFE ASSURANCE SOCIETY P.L.C.</t>
  </si>
  <si>
    <t>NEW HAMPSHIRE INSURANCE COMPANY</t>
  </si>
  <si>
    <t>GUARDIAN ASSURANCE PUBLIC LIMITED</t>
  </si>
  <si>
    <t>HONG KONG PRINTERS ASSOCIATION - THE</t>
  </si>
  <si>
    <t>LUN TAI MUTUAL FIRE AND MARINE</t>
  </si>
  <si>
    <t>BARGUARD REINSURANCE COMPANY LIMITED</t>
  </si>
  <si>
    <t>SOUTH EAST ASIA INSURANCE COMPANY</t>
  </si>
  <si>
    <t>GRAND UNION INSURANCE COMPANY LIMITED</t>
  </si>
  <si>
    <t>DPIC PACIFIC REINSURANCE LIMITED</t>
  </si>
  <si>
    <t>SOUTH CHINA INSURANCE COMPANY, LIMITED</t>
  </si>
  <si>
    <t>AMERICAN FEDERAL INSURANCE COMPANY</t>
  </si>
  <si>
    <t>MARITIME UNION ASSURANCE COMPANY</t>
  </si>
  <si>
    <t>FAR EAST INSURANCE COMPANY, LIMITED -</t>
  </si>
  <si>
    <t>LOYALTY INSURANCE COMPANY, LIMITED</t>
  </si>
  <si>
    <t>ARMOUR INSURANCE COMPANY LIMITED</t>
  </si>
  <si>
    <t>GRAND UNION LIFE ASSURANCE LIMITED</t>
  </si>
  <si>
    <t>CITADEL INSURANCE COMPANY LIMITED</t>
  </si>
  <si>
    <t>GRAND UNION GENERAL &amp; MOTOR INSURANCE</t>
  </si>
  <si>
    <t>FALCON REINSURANCE COMPANY LIMITED -</t>
  </si>
  <si>
    <t>M.U. CAMBRIDGE INSURANCE CO. (HONG KONG)</t>
  </si>
  <si>
    <t>CHAROEN POKPHAND INSURANCE (H.K.)</t>
  </si>
  <si>
    <t>KEITH INSURANCE COMPANY LIMITED</t>
  </si>
  <si>
    <t>M.U. ORIENT INSURANCE COMPANY LIMITED</t>
  </si>
  <si>
    <t>AL SAGR INSURANCE COMPANY OF SAUDI</t>
  </si>
  <si>
    <t>KUWAIT HONG KONG INSURANCE COMPANY</t>
  </si>
  <si>
    <t>ASIAN EAGLE INSURANCE COMPANY LIMITED</t>
  </si>
  <si>
    <t>UWS INSURANCE COMPANY LIMITED</t>
  </si>
  <si>
    <t>NORMANTON INDEMNITY LIMITED</t>
  </si>
  <si>
    <t>NATIONAL WESTERN LIFE INSURANCE COMPANY</t>
  </si>
  <si>
    <t>PENINSULAR LIFE INSURANCE COMPANY</t>
  </si>
  <si>
    <t>TARGET INTERNATIONAL (OVERSEAS) LIMITED</t>
  </si>
  <si>
    <t>INTEGRATED RESOURCES LIFE INSURANCE</t>
  </si>
  <si>
    <t>SOVEREIGN MARINE &amp; GENERAL INSURANCE</t>
  </si>
  <si>
    <t>TRANSAMERICA LIFE INSURANCE AND ANNUITY</t>
  </si>
</sst>
</file>

<file path=xl/styles.xml><?xml version="1.0" encoding="utf-8"?>
<styleSheet xmlns="http://schemas.openxmlformats.org/spreadsheetml/2006/main">
  <numFmts count="47">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0;\(#,##0\)"/>
    <numFmt numFmtId="191" formatCode="#,##0,\-"/>
    <numFmt numFmtId="192" formatCode="#,##0;\-"/>
    <numFmt numFmtId="193" formatCode="#,##0;\(#,##0\);&quot;-&quot;"/>
    <numFmt numFmtId="194" formatCode="0.00_ "/>
    <numFmt numFmtId="195" formatCode="0.00_);[Red]\(0.00\)"/>
    <numFmt numFmtId="196" formatCode="0.00_);\(0.00\)"/>
    <numFmt numFmtId="197" formatCode="0_);\(0\)"/>
    <numFmt numFmtId="198" formatCode="yyyy"/>
    <numFmt numFmtId="199" formatCode="#,##0_ "/>
    <numFmt numFmtId="200" formatCode="m&quot;月&quot;d&quot;日&quot;"/>
    <numFmt numFmtId="201" formatCode="mm/dd/yyyy"/>
    <numFmt numFmtId="202" formatCode="dd\ mmm\ yyyy"/>
    <numFmt numFmtId="203" formatCode="##"/>
    <numFmt numFmtId="204" formatCode="0.0%"/>
    <numFmt numFmtId="205" formatCode="0.000%"/>
    <numFmt numFmtId="206" formatCode="0_);[Red]\(0\)"/>
    <numFmt numFmtId="207" formatCode="#,##0_ ;[Red]\-#,##0\ "/>
    <numFmt numFmtId="208" formatCode="0.0000%"/>
    <numFmt numFmtId="209" formatCode="#,##0.0000_);\(#,##0.0000\)"/>
    <numFmt numFmtId="210" formatCode="0.0000_ "/>
  </numFmts>
  <fonts count="59">
    <font>
      <sz val="10"/>
      <name val="Arial"/>
      <family val="2"/>
    </font>
    <font>
      <b/>
      <sz val="10"/>
      <name val="Arial"/>
      <family val="2"/>
    </font>
    <font>
      <i/>
      <sz val="10"/>
      <name val="Arial"/>
      <family val="2"/>
    </font>
    <font>
      <b/>
      <i/>
      <sz val="10"/>
      <name val="Arial"/>
      <family val="2"/>
    </font>
    <font>
      <sz val="9"/>
      <name val="細明體"/>
      <family val="3"/>
    </font>
    <font>
      <u val="single"/>
      <sz val="7.5"/>
      <color indexed="12"/>
      <name val="Arial"/>
      <family val="2"/>
    </font>
    <font>
      <u val="single"/>
      <sz val="7.5"/>
      <color indexed="36"/>
      <name val="Arial"/>
      <family val="2"/>
    </font>
    <font>
      <sz val="9"/>
      <name val="新細明體"/>
      <family val="1"/>
    </font>
    <font>
      <sz val="9"/>
      <name val="Arial"/>
      <family val="2"/>
    </font>
    <font>
      <sz val="12"/>
      <name val="新細明體"/>
      <family val="1"/>
    </font>
    <font>
      <sz val="8"/>
      <name val="Times New Roman"/>
      <family val="1"/>
    </font>
    <font>
      <sz val="8"/>
      <name val="新細明體"/>
      <family val="1"/>
    </font>
    <font>
      <sz val="8"/>
      <name val="Courier New"/>
      <family val="3"/>
    </font>
    <font>
      <sz val="10"/>
      <color indexed="8"/>
      <name val="Courier New"/>
      <family val="3"/>
    </font>
    <font>
      <b/>
      <u val="single"/>
      <sz val="10"/>
      <color indexed="8"/>
      <name val="Times New Roman"/>
      <family val="1"/>
    </font>
    <font>
      <sz val="10"/>
      <color indexed="8"/>
      <name val="Times New Roman"/>
      <family val="1"/>
    </font>
    <font>
      <b/>
      <sz val="10"/>
      <name val="新細明體"/>
      <family val="1"/>
    </font>
    <font>
      <b/>
      <u val="single"/>
      <sz val="10"/>
      <name val="Arial"/>
      <family val="2"/>
    </font>
    <font>
      <sz val="10"/>
      <name val="新細明體"/>
      <family val="1"/>
    </font>
    <font>
      <sz val="11"/>
      <name val="Arial"/>
      <family val="2"/>
    </font>
    <font>
      <sz val="2"/>
      <name val="Arial"/>
      <family val="2"/>
    </font>
    <font>
      <b/>
      <sz val="9"/>
      <name val="Arial"/>
      <family val="2"/>
    </font>
    <font>
      <b/>
      <u val="single"/>
      <sz val="9"/>
      <name val="Arial"/>
      <family val="2"/>
    </font>
    <font>
      <b/>
      <sz val="9"/>
      <name val="新細明體"/>
      <family val="1"/>
    </font>
    <font>
      <u val="single"/>
      <sz val="9"/>
      <name val="Arial"/>
      <family val="2"/>
    </font>
    <font>
      <sz val="8"/>
      <name val="Segoe UI"/>
      <family val="2"/>
    </font>
    <font>
      <sz val="18"/>
      <color indexed="57"/>
      <name val="新細明體"/>
      <family val="1"/>
    </font>
    <font>
      <b/>
      <sz val="15"/>
      <color indexed="57"/>
      <name val="新細明體"/>
      <family val="1"/>
    </font>
    <font>
      <b/>
      <sz val="13"/>
      <color indexed="57"/>
      <name val="新細明體"/>
      <family val="1"/>
    </font>
    <font>
      <b/>
      <sz val="11"/>
      <color indexed="57"/>
      <name val="新細明體"/>
      <family val="1"/>
    </font>
    <font>
      <sz val="11"/>
      <color indexed="17"/>
      <name val="新細明體"/>
      <family val="1"/>
    </font>
    <font>
      <sz val="11"/>
      <color indexed="20"/>
      <name val="新細明體"/>
      <family val="1"/>
    </font>
    <font>
      <sz val="11"/>
      <color indexed="19"/>
      <name val="新細明體"/>
      <family val="1"/>
    </font>
    <font>
      <sz val="11"/>
      <color indexed="62"/>
      <name val="新細明體"/>
      <family val="1"/>
    </font>
    <font>
      <b/>
      <sz val="11"/>
      <color indexed="63"/>
      <name val="新細明體"/>
      <family val="1"/>
    </font>
    <font>
      <b/>
      <sz val="11"/>
      <color indexed="10"/>
      <name val="新細明體"/>
      <family val="1"/>
    </font>
    <font>
      <sz val="11"/>
      <color indexed="10"/>
      <name val="新細明體"/>
      <family val="1"/>
    </font>
    <font>
      <b/>
      <sz val="11"/>
      <color indexed="9"/>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sz val="18"/>
      <color theme="3"/>
      <name val="Calibri Light"/>
      <family val="1"/>
    </font>
    <font>
      <b/>
      <sz val="11"/>
      <color theme="1"/>
      <name val="Calibri"/>
      <family val="1"/>
    </font>
    <font>
      <sz val="11"/>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9" fillId="0" borderId="0">
      <alignment vertical="center"/>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8" fillId="0" borderId="0">
      <alignment/>
      <protection/>
    </xf>
    <xf numFmtId="0" fontId="9" fillId="0" borderId="0">
      <alignment vertical="center"/>
      <protection/>
    </xf>
    <xf numFmtId="0" fontId="9" fillId="0" borderId="0">
      <alignment/>
      <protection/>
    </xf>
    <xf numFmtId="0" fontId="0" fillId="0" borderId="0">
      <alignment/>
      <protection/>
    </xf>
    <xf numFmtId="0" fontId="0" fillId="0" borderId="0">
      <alignment/>
      <protection/>
    </xf>
  </cellStyleXfs>
  <cellXfs count="463">
    <xf numFmtId="0" fontId="0" fillId="0" borderId="0" xfId="0" applyAlignment="1">
      <alignment/>
    </xf>
    <xf numFmtId="0" fontId="1" fillId="0" borderId="0" xfId="0" applyFont="1" applyAlignment="1" applyProtection="1">
      <alignment horizontal="right" shrinkToFit="1"/>
      <protection/>
    </xf>
    <xf numFmtId="49" fontId="0" fillId="33" borderId="0" xfId="0" applyNumberFormat="1" applyFont="1" applyFill="1" applyBorder="1" applyAlignment="1" applyProtection="1">
      <alignment horizontal="center" shrinkToFit="1"/>
      <protection/>
    </xf>
    <xf numFmtId="14" fontId="0" fillId="33" borderId="0" xfId="0" applyNumberFormat="1" applyFont="1" applyFill="1" applyBorder="1" applyAlignment="1" applyProtection="1">
      <alignment horizontal="center" shrinkToFit="1"/>
      <protection/>
    </xf>
    <xf numFmtId="49" fontId="8" fillId="33" borderId="0" xfId="0" applyNumberFormat="1" applyFont="1" applyFill="1" applyBorder="1" applyAlignment="1" applyProtection="1">
      <alignment horizontal="center" shrinkToFit="1"/>
      <protection/>
    </xf>
    <xf numFmtId="0" fontId="1" fillId="0" borderId="0" xfId="0" applyFont="1" applyFill="1" applyAlignment="1" applyProtection="1">
      <alignment horizontal="right" shrinkToFit="1"/>
      <protection/>
    </xf>
    <xf numFmtId="0" fontId="8" fillId="34" borderId="0" xfId="64" applyFont="1" applyFill="1" applyProtection="1">
      <alignment/>
      <protection/>
    </xf>
    <xf numFmtId="0" fontId="1" fillId="0" borderId="0" xfId="0" applyFont="1" applyAlignment="1" applyProtection="1">
      <alignment horizontal="right"/>
      <protection/>
    </xf>
    <xf numFmtId="0" fontId="8" fillId="0" borderId="0" xfId="0" applyFont="1" applyFill="1" applyAlignment="1" applyProtection="1">
      <alignment/>
      <protection/>
    </xf>
    <xf numFmtId="0" fontId="1" fillId="0" borderId="0" xfId="0" applyFont="1" applyAlignment="1" applyProtection="1">
      <alignment horizontal="left"/>
      <protection/>
    </xf>
    <xf numFmtId="49" fontId="1" fillId="33" borderId="10" xfId="0" applyNumberFormat="1" applyFont="1" applyFill="1" applyBorder="1" applyAlignment="1" applyProtection="1">
      <alignment horizontal="left" shrinkToFit="1"/>
      <protection locked="0"/>
    </xf>
    <xf numFmtId="0" fontId="10" fillId="0" borderId="11" xfId="0" applyFont="1" applyFill="1" applyBorder="1" applyAlignment="1" applyProtection="1">
      <alignment horizontal="center"/>
      <protection locked="0"/>
    </xf>
    <xf numFmtId="0" fontId="11" fillId="0" borderId="0" xfId="0" applyFont="1" applyBorder="1" applyAlignment="1" applyProtection="1">
      <alignment/>
      <protection locked="0"/>
    </xf>
    <xf numFmtId="0" fontId="12" fillId="0" borderId="0" xfId="0" applyFont="1" applyFill="1" applyBorder="1" applyAlignment="1" applyProtection="1">
      <alignment horizontal="right"/>
      <protection locked="0"/>
    </xf>
    <xf numFmtId="0" fontId="12" fillId="33" borderId="0" xfId="0" applyFont="1" applyFill="1" applyBorder="1" applyAlignment="1" applyProtection="1">
      <alignment horizontal="left"/>
      <protection locked="0"/>
    </xf>
    <xf numFmtId="0" fontId="0" fillId="33" borderId="0" xfId="0" applyFill="1" applyAlignment="1">
      <alignment/>
    </xf>
    <xf numFmtId="0" fontId="11" fillId="0" borderId="0" xfId="0" applyFont="1" applyFill="1" applyBorder="1" applyAlignment="1" applyProtection="1">
      <alignment/>
      <protection locked="0"/>
    </xf>
    <xf numFmtId="0" fontId="10" fillId="0" borderId="0" xfId="0" applyFont="1" applyBorder="1" applyAlignment="1" applyProtection="1">
      <alignment/>
      <protection locked="0"/>
    </xf>
    <xf numFmtId="0" fontId="10" fillId="33" borderId="0" xfId="0" applyFont="1" applyFill="1" applyBorder="1" applyAlignment="1" applyProtection="1">
      <alignment horizontal="left"/>
      <protection locked="0"/>
    </xf>
    <xf numFmtId="0" fontId="10" fillId="0" borderId="0" xfId="0" applyFont="1" applyFill="1" applyBorder="1" applyAlignment="1" applyProtection="1">
      <alignment horizontal="center"/>
      <protection locked="0"/>
    </xf>
    <xf numFmtId="49" fontId="11"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protection locked="0"/>
    </xf>
    <xf numFmtId="0" fontId="11" fillId="0" borderId="0" xfId="0" applyFont="1" applyFill="1" applyBorder="1" applyAlignment="1" applyProtection="1">
      <alignment horizontal="left"/>
      <protection locked="0"/>
    </xf>
    <xf numFmtId="49" fontId="10" fillId="0" borderId="0" xfId="0" applyNumberFormat="1" applyFont="1" applyFill="1" applyBorder="1" applyAlignment="1" applyProtection="1">
      <alignment horizontal="center"/>
      <protection locked="0"/>
    </xf>
    <xf numFmtId="0" fontId="1" fillId="0" borderId="0" xfId="0" applyFont="1" applyAlignment="1" applyProtection="1">
      <alignment/>
      <protection locked="0"/>
    </xf>
    <xf numFmtId="0" fontId="0" fillId="0" borderId="0" xfId="0" applyAlignment="1" applyProtection="1">
      <alignment/>
      <protection locked="0"/>
    </xf>
    <xf numFmtId="0" fontId="0" fillId="33" borderId="0" xfId="0" applyNumberFormat="1" applyFill="1" applyBorder="1" applyAlignment="1" applyProtection="1">
      <alignment horizontal="center" shrinkToFit="1"/>
      <protection/>
    </xf>
    <xf numFmtId="0" fontId="0" fillId="33" borderId="0" xfId="0" applyNumberFormat="1" applyFont="1" applyFill="1" applyBorder="1" applyAlignment="1" applyProtection="1">
      <alignment horizontal="center" shrinkToFit="1"/>
      <protection/>
    </xf>
    <xf numFmtId="0" fontId="0" fillId="33" borderId="0" xfId="0" applyFont="1" applyFill="1" applyBorder="1" applyAlignment="1" applyProtection="1">
      <alignment horizontal="center" shrinkToFit="1"/>
      <protection/>
    </xf>
    <xf numFmtId="0" fontId="8" fillId="33" borderId="0" xfId="0" applyNumberFormat="1" applyFont="1" applyFill="1" applyBorder="1" applyAlignment="1" applyProtection="1">
      <alignment horizontal="center" shrinkToFit="1"/>
      <protection/>
    </xf>
    <xf numFmtId="0" fontId="0" fillId="35" borderId="0" xfId="0" applyFont="1" applyFill="1" applyAlignment="1" applyProtection="1">
      <alignment/>
      <protection/>
    </xf>
    <xf numFmtId="0" fontId="0" fillId="35" borderId="0" xfId="0" applyFont="1" applyFill="1" applyAlignment="1" applyProtection="1">
      <alignment horizontal="left"/>
      <protection/>
    </xf>
    <xf numFmtId="0" fontId="0" fillId="35" borderId="0" xfId="0" applyFill="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protection/>
    </xf>
    <xf numFmtId="0" fontId="1" fillId="0" borderId="0" xfId="0" applyFont="1" applyAlignment="1" applyProtection="1">
      <alignment horizontal="centerContinuous"/>
      <protection/>
    </xf>
    <xf numFmtId="0" fontId="0" fillId="35" borderId="0" xfId="0" applyFont="1" applyFill="1" applyAlignment="1" applyProtection="1">
      <alignment/>
      <protection/>
    </xf>
    <xf numFmtId="0" fontId="1" fillId="0" borderId="0" xfId="0" applyFont="1" applyAlignment="1" applyProtection="1">
      <alignment/>
      <protection/>
    </xf>
    <xf numFmtId="0" fontId="1" fillId="0" borderId="0" xfId="0" applyNumberFormat="1" applyFont="1" applyAlignment="1" applyProtection="1">
      <alignment horizontal="left" vertical="top" wrapText="1"/>
      <protection/>
    </xf>
    <xf numFmtId="0" fontId="0" fillId="0" borderId="0" xfId="0" applyFont="1" applyAlignment="1" applyProtection="1">
      <alignment/>
      <protection/>
    </xf>
    <xf numFmtId="0" fontId="0" fillId="0" borderId="0" xfId="0" applyFont="1" applyAlignment="1" applyProtection="1">
      <alignment horizontal="centerContinuous"/>
      <protection/>
    </xf>
    <xf numFmtId="0" fontId="0" fillId="35" borderId="0" xfId="0" applyFont="1" applyFill="1" applyAlignment="1" applyProtection="1">
      <alignment horizontal="left"/>
      <protection locked="0"/>
    </xf>
    <xf numFmtId="0" fontId="1" fillId="33" borderId="10" xfId="0" applyNumberFormat="1" applyFont="1" applyFill="1" applyBorder="1" applyAlignment="1" applyProtection="1">
      <alignment horizontal="left"/>
      <protection locked="0"/>
    </xf>
    <xf numFmtId="0" fontId="13" fillId="0" borderId="0" xfId="0" applyFont="1" applyFill="1" applyAlignment="1" applyProtection="1">
      <alignment/>
      <protection/>
    </xf>
    <xf numFmtId="0" fontId="14" fillId="0" borderId="0" xfId="0" applyFont="1" applyFill="1" applyAlignment="1" applyProtection="1">
      <alignment/>
      <protection/>
    </xf>
    <xf numFmtId="0" fontId="15" fillId="0" borderId="0" xfId="0" applyFont="1" applyFill="1" applyAlignment="1" applyProtection="1">
      <alignment/>
      <protection/>
    </xf>
    <xf numFmtId="0" fontId="0" fillId="0" borderId="0" xfId="0" applyFill="1" applyAlignment="1" applyProtection="1">
      <alignment vertical="top"/>
      <protection/>
    </xf>
    <xf numFmtId="0" fontId="8" fillId="34" borderId="0" xfId="64" applyFont="1" applyFill="1" applyProtection="1" quotePrefix="1">
      <alignment/>
      <protection/>
    </xf>
    <xf numFmtId="0" fontId="1" fillId="0" borderId="0" xfId="65" applyFont="1" applyFill="1" applyAlignment="1" applyProtection="1">
      <alignment vertical="center"/>
      <protection/>
    </xf>
    <xf numFmtId="0" fontId="1" fillId="0" borderId="0" xfId="65" applyFont="1" applyFill="1" applyProtection="1">
      <alignment vertical="center"/>
      <protection/>
    </xf>
    <xf numFmtId="0" fontId="0" fillId="0" borderId="0" xfId="65" applyFont="1" applyFill="1" applyProtection="1">
      <alignment vertical="center"/>
      <protection/>
    </xf>
    <xf numFmtId="0" fontId="1" fillId="0" borderId="0" xfId="0" applyFont="1" applyFill="1" applyAlignment="1" applyProtection="1">
      <alignment/>
      <protection/>
    </xf>
    <xf numFmtId="0" fontId="19" fillId="34" borderId="0" xfId="64" applyFont="1" applyFill="1" applyAlignment="1" applyProtection="1">
      <alignment shrinkToFit="1"/>
      <protection/>
    </xf>
    <xf numFmtId="0" fontId="20" fillId="34" borderId="0" xfId="64" applyFont="1" applyFill="1" applyProtection="1">
      <alignment/>
      <protection/>
    </xf>
    <xf numFmtId="0" fontId="0" fillId="0" borderId="0" xfId="65" applyFont="1" applyFill="1" applyAlignment="1" applyProtection="1">
      <alignment vertical="top"/>
      <protection/>
    </xf>
    <xf numFmtId="0" fontId="21" fillId="0" borderId="0" xfId="0" applyFont="1" applyAlignment="1" applyProtection="1">
      <alignment horizontal="right" shrinkToFit="1"/>
      <protection/>
    </xf>
    <xf numFmtId="0" fontId="8" fillId="33" borderId="0" xfId="0" applyFont="1" applyFill="1" applyBorder="1" applyAlignment="1" applyProtection="1">
      <alignment horizontal="center" shrinkToFit="1"/>
      <protection/>
    </xf>
    <xf numFmtId="0" fontId="8" fillId="0" borderId="0" xfId="57" applyFont="1" applyFill="1" applyAlignment="1" applyProtection="1">
      <alignment vertical="top"/>
      <protection/>
    </xf>
    <xf numFmtId="0" fontId="8" fillId="0" borderId="0" xfId="57" applyFont="1" applyFill="1" applyProtection="1">
      <alignment vertical="center"/>
      <protection/>
    </xf>
    <xf numFmtId="14" fontId="8" fillId="33" borderId="0" xfId="0" applyNumberFormat="1" applyFont="1" applyFill="1" applyBorder="1" applyAlignment="1" applyProtection="1">
      <alignment horizontal="center" shrinkToFit="1"/>
      <protection/>
    </xf>
    <xf numFmtId="0" fontId="21" fillId="0" borderId="0" xfId="0" applyFont="1" applyFill="1" applyAlignment="1" applyProtection="1">
      <alignment horizontal="right" shrinkToFit="1"/>
      <protection/>
    </xf>
    <xf numFmtId="0" fontId="8" fillId="34" borderId="0" xfId="0" applyFont="1" applyFill="1" applyAlignment="1" applyProtection="1">
      <alignment horizontal="center" shrinkToFit="1"/>
      <protection/>
    </xf>
    <xf numFmtId="0" fontId="8" fillId="34" borderId="0" xfId="0" applyFont="1" applyFill="1" applyAlignment="1" applyProtection="1">
      <alignment horizontal="left" shrinkToFit="1"/>
      <protection/>
    </xf>
    <xf numFmtId="37" fontId="8" fillId="0" borderId="12" xfId="67" applyNumberFormat="1" applyFont="1" applyFill="1" applyBorder="1" applyAlignment="1" applyProtection="1">
      <alignment horizontal="right"/>
      <protection locked="0"/>
    </xf>
    <xf numFmtId="0" fontId="21" fillId="0" borderId="0" xfId="57" applyFont="1" applyFill="1" applyProtection="1">
      <alignment vertical="center"/>
      <protection/>
    </xf>
    <xf numFmtId="0" fontId="21" fillId="0" borderId="0" xfId="57" applyFont="1" applyFill="1" applyBorder="1" applyProtection="1">
      <alignment vertical="center"/>
      <protection/>
    </xf>
    <xf numFmtId="0" fontId="8" fillId="0" borderId="0" xfId="65" applyFont="1" applyFill="1" applyProtection="1">
      <alignment vertical="center"/>
      <protection/>
    </xf>
    <xf numFmtId="0" fontId="21" fillId="0" borderId="0" xfId="65" applyFont="1" applyFill="1" applyProtection="1">
      <alignment vertical="center"/>
      <protection/>
    </xf>
    <xf numFmtId="0" fontId="21" fillId="0" borderId="0" xfId="0" applyFont="1" applyFill="1" applyAlignment="1" applyProtection="1">
      <alignment/>
      <protection/>
    </xf>
    <xf numFmtId="0" fontId="8" fillId="34" borderId="0" xfId="64" applyFont="1" applyFill="1" applyAlignment="1" applyProtection="1">
      <alignment shrinkToFit="1"/>
      <protection/>
    </xf>
    <xf numFmtId="37" fontId="8" fillId="0" borderId="12" xfId="67" applyNumberFormat="1" applyFont="1" applyFill="1" applyBorder="1" applyAlignment="1" applyProtection="1">
      <alignment horizontal="right" shrinkToFit="1"/>
      <protection locked="0"/>
    </xf>
    <xf numFmtId="0" fontId="8" fillId="0" borderId="0" xfId="65" applyFont="1" applyFill="1" applyAlignment="1" applyProtection="1">
      <alignment vertical="top"/>
      <protection/>
    </xf>
    <xf numFmtId="0" fontId="8" fillId="34" borderId="0" xfId="66" applyFont="1" applyFill="1" applyBorder="1" applyAlignment="1" applyProtection="1">
      <alignment shrinkToFit="1"/>
      <protection/>
    </xf>
    <xf numFmtId="49" fontId="21" fillId="0" borderId="0" xfId="57" applyNumberFormat="1" applyFont="1" applyFill="1" applyProtection="1">
      <alignment vertical="center"/>
      <protection/>
    </xf>
    <xf numFmtId="37" fontId="8" fillId="0" borderId="12" xfId="67" applyNumberFormat="1" applyFont="1" applyFill="1" applyBorder="1" applyAlignment="1" applyProtection="1">
      <alignment horizontal="right" shrinkToFit="1"/>
      <protection/>
    </xf>
    <xf numFmtId="37" fontId="8" fillId="0" borderId="12" xfId="67" applyNumberFormat="1" applyFont="1" applyFill="1" applyBorder="1" applyAlignment="1" applyProtection="1">
      <alignment horizontal="right"/>
      <protection/>
    </xf>
    <xf numFmtId="0" fontId="8" fillId="0" borderId="12" xfId="65" applyFont="1" applyFill="1" applyBorder="1" applyProtection="1">
      <alignment vertical="center"/>
      <protection/>
    </xf>
    <xf numFmtId="210" fontId="8" fillId="0" borderId="12" xfId="65" applyNumberFormat="1" applyFont="1" applyFill="1" applyBorder="1" applyProtection="1">
      <alignment vertical="center"/>
      <protection/>
    </xf>
    <xf numFmtId="204" fontId="8" fillId="0" borderId="12" xfId="65" applyNumberFormat="1" applyFont="1" applyFill="1" applyBorder="1" applyProtection="1">
      <alignment vertical="center"/>
      <protection/>
    </xf>
    <xf numFmtId="204" fontId="8" fillId="0" borderId="12" xfId="65" applyNumberFormat="1" applyFont="1" applyFill="1" applyBorder="1" applyAlignment="1" applyProtection="1">
      <alignment horizontal="right" vertical="center"/>
      <protection/>
    </xf>
    <xf numFmtId="204" fontId="8" fillId="0" borderId="13" xfId="57" applyNumberFormat="1" applyFont="1" applyFill="1" applyBorder="1" applyAlignment="1" applyProtection="1">
      <alignment horizontal="right" vertical="center"/>
      <protection/>
    </xf>
    <xf numFmtId="208" fontId="8" fillId="0" borderId="12" xfId="67" applyNumberFormat="1" applyFont="1" applyFill="1" applyBorder="1" applyAlignment="1" applyProtection="1">
      <alignment horizontal="right"/>
      <protection/>
    </xf>
    <xf numFmtId="205" fontId="8" fillId="0" borderId="14" xfId="57" applyNumberFormat="1" applyFont="1" applyFill="1" applyBorder="1" applyAlignment="1" applyProtection="1">
      <alignment horizontal="right" vertical="center"/>
      <protection/>
    </xf>
    <xf numFmtId="0" fontId="21" fillId="0" borderId="0" xfId="67" applyFont="1" applyFill="1" applyBorder="1" applyAlignment="1" applyProtection="1">
      <alignment/>
      <protection/>
    </xf>
    <xf numFmtId="0" fontId="21" fillId="0" borderId="0" xfId="67" applyFont="1" applyFill="1" applyAlignment="1" applyProtection="1">
      <alignment/>
      <protection/>
    </xf>
    <xf numFmtId="0" fontId="21" fillId="0" borderId="0" xfId="65" applyFont="1" applyFill="1" applyBorder="1" applyAlignment="1" applyProtection="1">
      <alignment/>
      <protection/>
    </xf>
    <xf numFmtId="0" fontId="21" fillId="0" borderId="0" xfId="67" applyFont="1" applyFill="1" applyAlignment="1" applyProtection="1">
      <alignment horizontal="left"/>
      <protection/>
    </xf>
    <xf numFmtId="0" fontId="21" fillId="0" borderId="0" xfId="67" applyFont="1" applyFill="1" applyAlignment="1" applyProtection="1">
      <alignment horizontal="center"/>
      <protection/>
    </xf>
    <xf numFmtId="0" fontId="21" fillId="0" borderId="0" xfId="67" applyFont="1" applyFill="1" applyAlignment="1" applyProtection="1">
      <alignment horizontal="right"/>
      <protection/>
    </xf>
    <xf numFmtId="0" fontId="21" fillId="0" borderId="10" xfId="67" applyFont="1" applyFill="1" applyBorder="1" applyAlignment="1" applyProtection="1">
      <alignment horizontal="left"/>
      <protection/>
    </xf>
    <xf numFmtId="0" fontId="21" fillId="0" borderId="10" xfId="0" applyNumberFormat="1" applyFont="1" applyFill="1" applyBorder="1" applyAlignment="1" applyProtection="1">
      <alignment horizontal="center"/>
      <protection/>
    </xf>
    <xf numFmtId="0" fontId="21" fillId="0" borderId="0" xfId="67" applyFont="1" applyFill="1" applyAlignment="1" applyProtection="1" quotePrefix="1">
      <alignment horizontal="left"/>
      <protection/>
    </xf>
    <xf numFmtId="0" fontId="21" fillId="0" borderId="0" xfId="67" applyFont="1" applyFill="1" applyBorder="1" applyAlignment="1" applyProtection="1">
      <alignment horizontal="centerContinuous"/>
      <protection/>
    </xf>
    <xf numFmtId="0" fontId="21" fillId="0" borderId="0" xfId="67" applyFont="1" applyFill="1" applyAlignment="1" applyProtection="1">
      <alignment horizontal="centerContinuous"/>
      <protection/>
    </xf>
    <xf numFmtId="0" fontId="21" fillId="0" borderId="0" xfId="65" applyFont="1" applyFill="1" applyAlignment="1" applyProtection="1">
      <alignment horizontal="left" vertical="center"/>
      <protection/>
    </xf>
    <xf numFmtId="0" fontId="21" fillId="0" borderId="0" xfId="67" applyFont="1" applyFill="1" applyAlignment="1" applyProtection="1" quotePrefix="1">
      <alignment/>
      <protection/>
    </xf>
    <xf numFmtId="0" fontId="21" fillId="0" borderId="0" xfId="67" applyFont="1" applyFill="1" applyBorder="1" applyAlignment="1" applyProtection="1">
      <alignment horizontal="left" vertical="center"/>
      <protection/>
    </xf>
    <xf numFmtId="0" fontId="21" fillId="0" borderId="0" xfId="67" applyFont="1" applyFill="1" applyBorder="1" applyAlignment="1" applyProtection="1" quotePrefix="1">
      <alignment horizontal="left" vertical="center"/>
      <protection/>
    </xf>
    <xf numFmtId="0" fontId="8" fillId="0" borderId="10" xfId="67" applyFont="1" applyFill="1" applyBorder="1" applyAlignment="1" applyProtection="1">
      <alignment vertical="top"/>
      <protection/>
    </xf>
    <xf numFmtId="0" fontId="21" fillId="0" borderId="15" xfId="67" applyFont="1" applyFill="1" applyBorder="1" applyAlignment="1" applyProtection="1">
      <alignment vertical="top"/>
      <protection/>
    </xf>
    <xf numFmtId="0" fontId="23" fillId="0" borderId="13" xfId="65" applyFont="1" applyFill="1" applyBorder="1" applyAlignment="1" applyProtection="1">
      <alignment vertical="center"/>
      <protection/>
    </xf>
    <xf numFmtId="0" fontId="21" fillId="0" borderId="14" xfId="68" applyFont="1" applyFill="1" applyBorder="1" applyAlignment="1" applyProtection="1">
      <alignment horizontal="center" vertical="top" wrapText="1"/>
      <protection/>
    </xf>
    <xf numFmtId="0" fontId="21" fillId="0" borderId="14" xfId="68" applyFont="1" applyFill="1" applyBorder="1" applyAlignment="1" applyProtection="1" quotePrefix="1">
      <alignment horizontal="center" vertical="top" wrapText="1"/>
      <protection/>
    </xf>
    <xf numFmtId="0" fontId="23" fillId="0" borderId="16" xfId="65" applyFont="1" applyFill="1" applyBorder="1" applyAlignment="1" applyProtection="1">
      <alignment vertical="center"/>
      <protection/>
    </xf>
    <xf numFmtId="0" fontId="23" fillId="0" borderId="0" xfId="65" applyFont="1" applyFill="1" applyAlignment="1" applyProtection="1">
      <alignment vertical="center"/>
      <protection/>
    </xf>
    <xf numFmtId="0" fontId="21" fillId="0" borderId="17" xfId="67" applyFont="1" applyFill="1" applyBorder="1" applyAlignment="1" applyProtection="1">
      <alignment horizontal="left" vertical="center"/>
      <protection/>
    </xf>
    <xf numFmtId="0" fontId="21" fillId="0" borderId="18" xfId="67" applyFont="1" applyFill="1" applyBorder="1" applyAlignment="1" applyProtection="1">
      <alignment horizontal="left" vertical="center"/>
      <protection/>
    </xf>
    <xf numFmtId="0" fontId="21" fillId="0" borderId="17" xfId="67" applyFont="1" applyFill="1" applyBorder="1" applyAlignment="1" applyProtection="1">
      <alignment horizontal="left"/>
      <protection/>
    </xf>
    <xf numFmtId="0" fontId="21" fillId="0" borderId="18" xfId="67" applyFont="1" applyFill="1" applyBorder="1" applyAlignment="1" applyProtection="1">
      <alignment horizontal="left"/>
      <protection/>
    </xf>
    <xf numFmtId="0" fontId="21" fillId="0" borderId="19" xfId="67" applyFont="1" applyFill="1" applyBorder="1" applyAlignment="1" applyProtection="1">
      <alignment horizontal="left"/>
      <protection/>
    </xf>
    <xf numFmtId="0" fontId="21" fillId="0" borderId="17" xfId="67" applyFont="1" applyFill="1" applyBorder="1" applyAlignment="1" applyProtection="1">
      <alignment horizontal="left" vertical="top"/>
      <protection/>
    </xf>
    <xf numFmtId="0" fontId="21" fillId="0" borderId="18" xfId="67" applyFont="1" applyFill="1" applyBorder="1" applyAlignment="1" applyProtection="1">
      <alignment horizontal="left" vertical="top"/>
      <protection/>
    </xf>
    <xf numFmtId="0" fontId="21" fillId="0" borderId="16" xfId="67" applyFont="1" applyFill="1" applyBorder="1" applyAlignment="1" applyProtection="1" quotePrefix="1">
      <alignment vertical="top"/>
      <protection/>
    </xf>
    <xf numFmtId="0" fontId="23" fillId="0" borderId="20" xfId="65" applyFont="1" applyFill="1" applyBorder="1" applyAlignment="1" applyProtection="1">
      <alignment vertical="top"/>
      <protection/>
    </xf>
    <xf numFmtId="0" fontId="21" fillId="0" borderId="17" xfId="67" applyFont="1" applyFill="1" applyBorder="1" applyAlignment="1" applyProtection="1">
      <alignment/>
      <protection/>
    </xf>
    <xf numFmtId="0" fontId="21" fillId="0" borderId="21" xfId="67" applyFont="1" applyFill="1" applyBorder="1" applyAlignment="1" applyProtection="1">
      <alignment horizontal="left" vertical="center"/>
      <protection/>
    </xf>
    <xf numFmtId="0" fontId="23" fillId="0" borderId="19" xfId="65" applyFont="1" applyFill="1" applyBorder="1" applyAlignment="1" applyProtection="1">
      <alignment vertical="top"/>
      <protection/>
    </xf>
    <xf numFmtId="0" fontId="23" fillId="0" borderId="22" xfId="65" applyFont="1" applyFill="1" applyBorder="1" applyAlignment="1" applyProtection="1">
      <alignment vertical="top"/>
      <protection/>
    </xf>
    <xf numFmtId="0" fontId="21" fillId="0" borderId="23" xfId="67" applyFont="1" applyFill="1" applyBorder="1" applyAlignment="1" applyProtection="1">
      <alignment horizontal="left" vertical="center"/>
      <protection/>
    </xf>
    <xf numFmtId="0" fontId="21" fillId="0" borderId="19" xfId="67" applyFont="1" applyFill="1" applyBorder="1" applyAlignment="1" applyProtection="1">
      <alignment horizontal="left" vertical="top"/>
      <protection/>
    </xf>
    <xf numFmtId="0" fontId="21" fillId="0" borderId="10" xfId="67" applyFont="1" applyFill="1" applyBorder="1" applyAlignment="1" applyProtection="1">
      <alignment horizontal="left" vertical="top"/>
      <protection/>
    </xf>
    <xf numFmtId="0" fontId="23" fillId="0" borderId="19" xfId="65" applyFont="1" applyFill="1" applyBorder="1" applyAlignment="1" applyProtection="1">
      <alignment horizontal="justify" vertical="top"/>
      <protection/>
    </xf>
    <xf numFmtId="0" fontId="23" fillId="0" borderId="22" xfId="65" applyFont="1" applyFill="1" applyBorder="1" applyAlignment="1" applyProtection="1">
      <alignment horizontal="justify" vertical="top"/>
      <protection/>
    </xf>
    <xf numFmtId="0" fontId="21" fillId="0" borderId="15" xfId="67" applyFont="1" applyFill="1" applyBorder="1" applyAlignment="1" applyProtection="1">
      <alignment vertical="center"/>
      <protection/>
    </xf>
    <xf numFmtId="0" fontId="21" fillId="0" borderId="13" xfId="67" applyFont="1" applyFill="1" applyBorder="1" applyAlignment="1" applyProtection="1">
      <alignment vertical="center"/>
      <protection/>
    </xf>
    <xf numFmtId="0" fontId="23" fillId="0" borderId="19" xfId="65" applyFont="1" applyFill="1" applyBorder="1" applyAlignment="1" applyProtection="1">
      <alignment horizontal="left" vertical="top"/>
      <protection/>
    </xf>
    <xf numFmtId="0" fontId="23" fillId="0" borderId="22" xfId="65" applyFont="1" applyFill="1" applyBorder="1" applyAlignment="1" applyProtection="1">
      <alignment horizontal="left" vertical="top"/>
      <protection/>
    </xf>
    <xf numFmtId="0" fontId="21" fillId="0" borderId="17" xfId="67" applyFont="1" applyFill="1" applyBorder="1" applyAlignment="1" applyProtection="1">
      <alignment horizontal="justify" vertical="center"/>
      <protection/>
    </xf>
    <xf numFmtId="0" fontId="21" fillId="0" borderId="18" xfId="67" applyFont="1" applyFill="1" applyBorder="1" applyAlignment="1" applyProtection="1">
      <alignment horizontal="justify" vertical="center"/>
      <protection/>
    </xf>
    <xf numFmtId="0" fontId="21" fillId="0" borderId="17" xfId="67" applyFont="1" applyFill="1" applyBorder="1" applyAlignment="1" applyProtection="1">
      <alignment vertical="center"/>
      <protection/>
    </xf>
    <xf numFmtId="0" fontId="21" fillId="0" borderId="18" xfId="67" applyFont="1" applyFill="1" applyBorder="1" applyAlignment="1" applyProtection="1">
      <alignment vertical="center"/>
      <protection/>
    </xf>
    <xf numFmtId="0" fontId="21" fillId="0" borderId="10" xfId="67" applyFont="1" applyFill="1" applyBorder="1" applyAlignment="1" applyProtection="1">
      <alignment/>
      <protection/>
    </xf>
    <xf numFmtId="0" fontId="21" fillId="0" borderId="13" xfId="67" applyFont="1" applyFill="1" applyBorder="1" applyAlignment="1" applyProtection="1">
      <alignment horizontal="left"/>
      <protection/>
    </xf>
    <xf numFmtId="0" fontId="23" fillId="0" borderId="13" xfId="65" applyFont="1" applyFill="1" applyBorder="1" applyAlignment="1" applyProtection="1">
      <alignment vertical="top"/>
      <protection/>
    </xf>
    <xf numFmtId="0" fontId="23" fillId="0" borderId="16" xfId="65" applyFont="1" applyFill="1" applyBorder="1" applyAlignment="1" applyProtection="1">
      <alignment vertical="top"/>
      <protection/>
    </xf>
    <xf numFmtId="0" fontId="23" fillId="0" borderId="0" xfId="65" applyFont="1" applyFill="1" applyAlignment="1" applyProtection="1">
      <alignment vertical="top"/>
      <protection/>
    </xf>
    <xf numFmtId="0" fontId="8" fillId="0" borderId="0" xfId="67" applyFont="1" applyFill="1" applyBorder="1" applyAlignment="1" applyProtection="1">
      <alignment horizontal="left"/>
      <protection/>
    </xf>
    <xf numFmtId="0" fontId="8" fillId="0" borderId="0" xfId="67" applyFont="1" applyFill="1" applyBorder="1" applyProtection="1">
      <alignment/>
      <protection/>
    </xf>
    <xf numFmtId="0" fontId="8" fillId="0" borderId="0" xfId="67" applyFont="1" applyFill="1" applyProtection="1">
      <alignment/>
      <protection/>
    </xf>
    <xf numFmtId="0" fontId="23" fillId="0" borderId="0" xfId="65" applyFont="1" applyFill="1" applyBorder="1" applyAlignment="1" applyProtection="1">
      <alignment vertical="top"/>
      <protection/>
    </xf>
    <xf numFmtId="0" fontId="21" fillId="0" borderId="17" xfId="67" applyFont="1" applyFill="1" applyBorder="1" applyAlignment="1" applyProtection="1" quotePrefix="1">
      <alignment horizontal="left"/>
      <protection/>
    </xf>
    <xf numFmtId="0" fontId="21" fillId="0" borderId="18" xfId="67" applyFont="1" applyFill="1" applyBorder="1" applyAlignment="1" applyProtection="1" quotePrefix="1">
      <alignment horizontal="left"/>
      <protection/>
    </xf>
    <xf numFmtId="0" fontId="21" fillId="0" borderId="15" xfId="67" applyFont="1" applyFill="1" applyBorder="1" applyAlignment="1" applyProtection="1">
      <alignment horizontal="left"/>
      <protection/>
    </xf>
    <xf numFmtId="37" fontId="8" fillId="0" borderId="0" xfId="67" applyNumberFormat="1" applyFont="1" applyFill="1" applyBorder="1" applyAlignment="1" applyProtection="1">
      <alignment horizontal="right" shrinkToFit="1"/>
      <protection/>
    </xf>
    <xf numFmtId="0" fontId="22" fillId="0" borderId="0" xfId="67" applyFont="1" applyFill="1" applyBorder="1" applyAlignment="1" applyProtection="1">
      <alignment horizontal="left"/>
      <protection/>
    </xf>
    <xf numFmtId="0" fontId="21" fillId="0" borderId="0" xfId="67" applyFont="1" applyFill="1" applyProtection="1">
      <alignment/>
      <protection/>
    </xf>
    <xf numFmtId="0" fontId="21" fillId="0" borderId="0" xfId="65" applyFont="1" applyFill="1" applyBorder="1" applyProtection="1">
      <alignment vertical="center"/>
      <protection/>
    </xf>
    <xf numFmtId="0" fontId="1" fillId="0" borderId="0" xfId="67" applyFont="1" applyFill="1" applyBorder="1" applyAlignment="1" applyProtection="1">
      <alignment/>
      <protection/>
    </xf>
    <xf numFmtId="0" fontId="1" fillId="0" borderId="0" xfId="67" applyFont="1" applyFill="1" applyProtection="1">
      <alignment/>
      <protection/>
    </xf>
    <xf numFmtId="0" fontId="1" fillId="0" borderId="0" xfId="65" applyFont="1" applyFill="1" applyBorder="1" applyProtection="1">
      <alignment vertical="center"/>
      <protection/>
    </xf>
    <xf numFmtId="0" fontId="1" fillId="0" borderId="0" xfId="67" applyFont="1" applyFill="1" applyAlignment="1" applyProtection="1">
      <alignment horizontal="center"/>
      <protection/>
    </xf>
    <xf numFmtId="0" fontId="1" fillId="0" borderId="0" xfId="67" applyFont="1" applyFill="1" applyAlignment="1" applyProtection="1">
      <alignment horizontal="right"/>
      <protection/>
    </xf>
    <xf numFmtId="0" fontId="1" fillId="0" borderId="10" xfId="67" applyFont="1" applyFill="1" applyBorder="1" applyAlignment="1" applyProtection="1">
      <alignment horizontal="left"/>
      <protection/>
    </xf>
    <xf numFmtId="0" fontId="1" fillId="0" borderId="10" xfId="0" applyNumberFormat="1" applyFont="1" applyFill="1" applyBorder="1" applyAlignment="1" applyProtection="1">
      <alignment horizontal="center"/>
      <protection/>
    </xf>
    <xf numFmtId="0" fontId="1" fillId="0" borderId="0" xfId="67" applyFont="1" applyFill="1" applyAlignment="1" applyProtection="1">
      <alignment/>
      <protection/>
    </xf>
    <xf numFmtId="0" fontId="1" fillId="0" borderId="0" xfId="67" applyFont="1" applyFill="1" applyAlignment="1" applyProtection="1" quotePrefix="1">
      <alignment horizontal="left"/>
      <protection/>
    </xf>
    <xf numFmtId="0" fontId="1" fillId="0" borderId="0" xfId="67" applyFont="1" applyFill="1" applyBorder="1" applyAlignment="1" applyProtection="1">
      <alignment horizontal="centerContinuous"/>
      <protection/>
    </xf>
    <xf numFmtId="0" fontId="1" fillId="0" borderId="0" xfId="67" applyFont="1" applyFill="1" applyAlignment="1" applyProtection="1" quotePrefix="1">
      <alignment/>
      <protection/>
    </xf>
    <xf numFmtId="0" fontId="1" fillId="0" borderId="0" xfId="67" applyFont="1" applyFill="1" applyAlignment="1" applyProtection="1">
      <alignment horizontal="centerContinuous"/>
      <protection/>
    </xf>
    <xf numFmtId="0" fontId="1" fillId="0" borderId="0" xfId="65" applyFont="1" applyFill="1" applyAlignment="1" applyProtection="1">
      <alignment horizontal="left" vertical="center"/>
      <protection/>
    </xf>
    <xf numFmtId="0" fontId="0" fillId="0" borderId="0" xfId="67" applyFont="1" applyFill="1" applyBorder="1" applyAlignment="1" applyProtection="1">
      <alignment horizontal="left"/>
      <protection/>
    </xf>
    <xf numFmtId="0" fontId="0" fillId="0" borderId="0" xfId="67" applyFont="1" applyFill="1" applyBorder="1" applyAlignment="1" applyProtection="1">
      <alignment horizontal="center"/>
      <protection/>
    </xf>
    <xf numFmtId="37" fontId="0" fillId="0" borderId="0" xfId="67" applyNumberFormat="1" applyFont="1" applyFill="1" applyBorder="1" applyAlignment="1" applyProtection="1">
      <alignment horizontal="right" shrinkToFit="1"/>
      <protection/>
    </xf>
    <xf numFmtId="0" fontId="17" fillId="0" borderId="0" xfId="67" applyFont="1" applyFill="1" applyBorder="1" applyAlignment="1" applyProtection="1">
      <alignment horizontal="left"/>
      <protection/>
    </xf>
    <xf numFmtId="0" fontId="0" fillId="0" borderId="0" xfId="67" applyFont="1" applyFill="1" applyBorder="1" applyProtection="1">
      <alignment/>
      <protection/>
    </xf>
    <xf numFmtId="0" fontId="0" fillId="0" borderId="0" xfId="67" applyFont="1" applyFill="1" applyProtection="1">
      <alignment/>
      <protection/>
    </xf>
    <xf numFmtId="0" fontId="18" fillId="0" borderId="18" xfId="65" applyFont="1" applyBorder="1" applyAlignment="1" applyProtection="1">
      <alignment vertical="top" wrapText="1"/>
      <protection/>
    </xf>
    <xf numFmtId="0" fontId="18" fillId="0" borderId="24" xfId="65" applyFont="1" applyBorder="1" applyAlignment="1" applyProtection="1">
      <alignment vertical="top" wrapText="1"/>
      <protection/>
    </xf>
    <xf numFmtId="0" fontId="0" fillId="0" borderId="19" xfId="65" applyFont="1" applyFill="1" applyBorder="1" applyAlignment="1" applyProtection="1">
      <alignment vertical="top" wrapText="1"/>
      <protection/>
    </xf>
    <xf numFmtId="0" fontId="18" fillId="0" borderId="10" xfId="65" applyFont="1" applyBorder="1" applyAlignment="1" applyProtection="1">
      <alignment vertical="top" wrapText="1"/>
      <protection/>
    </xf>
    <xf numFmtId="0" fontId="21" fillId="0" borderId="0" xfId="57" applyFont="1" applyFill="1" applyAlignment="1" applyProtection="1">
      <alignment/>
      <protection/>
    </xf>
    <xf numFmtId="0" fontId="21" fillId="0" borderId="0" xfId="67" applyFont="1" applyFill="1" applyAlignment="1" applyProtection="1">
      <alignment vertical="top"/>
      <protection/>
    </xf>
    <xf numFmtId="0" fontId="21" fillId="0" borderId="0" xfId="57" applyFont="1" applyFill="1" applyAlignment="1" applyProtection="1">
      <alignment horizontal="left" vertical="center"/>
      <protection/>
    </xf>
    <xf numFmtId="0" fontId="8" fillId="0" borderId="0" xfId="67" applyFont="1" applyFill="1" applyAlignment="1" applyProtection="1">
      <alignment vertical="top"/>
      <protection/>
    </xf>
    <xf numFmtId="0" fontId="8" fillId="0" borderId="0" xfId="67" applyFont="1" applyFill="1" applyBorder="1" applyAlignment="1" applyProtection="1">
      <alignment horizontal="centerContinuous"/>
      <protection/>
    </xf>
    <xf numFmtId="0" fontId="8" fillId="0" borderId="0" xfId="67" applyFont="1" applyFill="1" applyAlignment="1" applyProtection="1">
      <alignment horizontal="right"/>
      <protection/>
    </xf>
    <xf numFmtId="0" fontId="8" fillId="0" borderId="0" xfId="67" applyFont="1" applyFill="1" applyAlignment="1" applyProtection="1" quotePrefix="1">
      <alignment/>
      <protection/>
    </xf>
    <xf numFmtId="0" fontId="8" fillId="0" borderId="0" xfId="67" applyFont="1" applyFill="1" applyAlignment="1" applyProtection="1">
      <alignment/>
      <protection/>
    </xf>
    <xf numFmtId="0" fontId="8" fillId="0" borderId="0" xfId="67" applyFont="1" applyFill="1" applyAlignment="1" applyProtection="1">
      <alignment horizontal="centerContinuous"/>
      <protection/>
    </xf>
    <xf numFmtId="0" fontId="8" fillId="0" borderId="0" xfId="67" applyFont="1" applyFill="1" applyBorder="1" applyAlignment="1" applyProtection="1">
      <alignment horizontal="right"/>
      <protection/>
    </xf>
    <xf numFmtId="0" fontId="8" fillId="0" borderId="0" xfId="57" applyFont="1" applyFill="1" applyAlignment="1" applyProtection="1">
      <alignment horizontal="left" vertical="center"/>
      <protection/>
    </xf>
    <xf numFmtId="0" fontId="8" fillId="0" borderId="0" xfId="67" applyFont="1" applyFill="1" applyBorder="1" applyAlignment="1" applyProtection="1">
      <alignment/>
      <protection/>
    </xf>
    <xf numFmtId="0" fontId="21" fillId="0" borderId="15" xfId="68" applyFont="1" applyFill="1" applyBorder="1" applyAlignment="1" applyProtection="1">
      <alignment vertical="top"/>
      <protection/>
    </xf>
    <xf numFmtId="0" fontId="21" fillId="0" borderId="25" xfId="57" applyFont="1" applyFill="1" applyBorder="1" applyAlignment="1" applyProtection="1">
      <alignment vertical="top"/>
      <protection/>
    </xf>
    <xf numFmtId="0" fontId="21" fillId="0" borderId="14" xfId="57" applyFont="1" applyFill="1" applyBorder="1" applyAlignment="1" applyProtection="1">
      <alignment vertical="top" wrapText="1"/>
      <protection/>
    </xf>
    <xf numFmtId="0" fontId="21" fillId="0" borderId="19" xfId="68" applyFont="1" applyFill="1" applyBorder="1" applyAlignment="1" applyProtection="1">
      <alignment vertical="top"/>
      <protection/>
    </xf>
    <xf numFmtId="0" fontId="21" fillId="0" borderId="22" xfId="57" applyFont="1" applyFill="1" applyBorder="1" applyAlignment="1" applyProtection="1">
      <alignment vertical="top"/>
      <protection/>
    </xf>
    <xf numFmtId="0" fontId="21" fillId="0" borderId="23" xfId="57" applyFont="1" applyFill="1" applyBorder="1" applyAlignment="1" applyProtection="1">
      <alignment vertical="top" wrapText="1"/>
      <protection/>
    </xf>
    <xf numFmtId="0" fontId="8" fillId="0" borderId="23" xfId="68" applyFont="1" applyFill="1" applyBorder="1" applyAlignment="1" applyProtection="1">
      <alignment horizontal="center" vertical="top" wrapText="1"/>
      <protection/>
    </xf>
    <xf numFmtId="0" fontId="21" fillId="0" borderId="14" xfId="57" applyFont="1" applyFill="1" applyBorder="1" applyAlignment="1" applyProtection="1">
      <alignment vertical="center" wrapText="1"/>
      <protection/>
    </xf>
    <xf numFmtId="0" fontId="21" fillId="0" borderId="25" xfId="57" applyFont="1" applyBorder="1" applyAlignment="1" applyProtection="1">
      <alignment vertical="center"/>
      <protection/>
    </xf>
    <xf numFmtId="0" fontId="21" fillId="0" borderId="23" xfId="68" applyFont="1" applyFill="1" applyBorder="1" applyAlignment="1" applyProtection="1">
      <alignment horizontal="left"/>
      <protection/>
    </xf>
    <xf numFmtId="0" fontId="21" fillId="0" borderId="19" xfId="57" applyFont="1" applyBorder="1" applyAlignment="1" applyProtection="1">
      <alignment vertical="top"/>
      <protection/>
    </xf>
    <xf numFmtId="0" fontId="21" fillId="0" borderId="22" xfId="57" applyFont="1" applyBorder="1" applyAlignment="1" applyProtection="1">
      <alignment vertical="center"/>
      <protection/>
    </xf>
    <xf numFmtId="0" fontId="21" fillId="0" borderId="12" xfId="68" applyFont="1" applyFill="1" applyBorder="1" applyAlignment="1" applyProtection="1">
      <alignment wrapText="1"/>
      <protection/>
    </xf>
    <xf numFmtId="0" fontId="21" fillId="0" borderId="15" xfId="68" applyFont="1" applyFill="1" applyBorder="1" applyAlignment="1" applyProtection="1">
      <alignment vertical="top" wrapText="1"/>
      <protection/>
    </xf>
    <xf numFmtId="0" fontId="21" fillId="0" borderId="15" xfId="57" applyFont="1" applyFill="1" applyBorder="1" applyAlignment="1" applyProtection="1">
      <alignment vertical="top"/>
      <protection/>
    </xf>
    <xf numFmtId="0" fontId="21" fillId="0" borderId="25" xfId="57" applyFont="1" applyFill="1" applyBorder="1" applyAlignment="1" applyProtection="1">
      <alignment vertical="center"/>
      <protection/>
    </xf>
    <xf numFmtId="0" fontId="21" fillId="0" borderId="19" xfId="57" applyFont="1" applyFill="1" applyBorder="1" applyAlignment="1" applyProtection="1">
      <alignment vertical="top"/>
      <protection/>
    </xf>
    <xf numFmtId="0" fontId="21" fillId="0" borderId="22" xfId="57" applyFont="1" applyFill="1" applyBorder="1" applyAlignment="1" applyProtection="1">
      <alignment vertical="center"/>
      <protection/>
    </xf>
    <xf numFmtId="0" fontId="21" fillId="0" borderId="12" xfId="68" applyFont="1" applyFill="1" applyBorder="1" applyAlignment="1" applyProtection="1">
      <alignment horizontal="left"/>
      <protection/>
    </xf>
    <xf numFmtId="0" fontId="21" fillId="0" borderId="16" xfId="68" applyFont="1" applyFill="1" applyBorder="1" applyAlignment="1" applyProtection="1">
      <alignment vertical="top" wrapText="1"/>
      <protection/>
    </xf>
    <xf numFmtId="0" fontId="21" fillId="0" borderId="20" xfId="57" applyFont="1" applyBorder="1" applyAlignment="1" applyProtection="1">
      <alignment vertical="center"/>
      <protection/>
    </xf>
    <xf numFmtId="0" fontId="21" fillId="0" borderId="23" xfId="68" applyFont="1" applyFill="1" applyBorder="1" applyAlignment="1" applyProtection="1">
      <alignment wrapText="1"/>
      <protection/>
    </xf>
    <xf numFmtId="0" fontId="21" fillId="0" borderId="16" xfId="57" applyFont="1" applyBorder="1" applyAlignment="1" applyProtection="1">
      <alignment vertical="top"/>
      <protection/>
    </xf>
    <xf numFmtId="0" fontId="21" fillId="0" borderId="23" xfId="68" applyFont="1" applyFill="1" applyBorder="1" applyAlignment="1" applyProtection="1">
      <alignment vertical="center"/>
      <protection/>
    </xf>
    <xf numFmtId="0" fontId="21" fillId="0" borderId="14" xfId="68" applyFont="1" applyFill="1" applyBorder="1" applyAlignment="1" applyProtection="1">
      <alignment wrapText="1"/>
      <protection/>
    </xf>
    <xf numFmtId="0" fontId="21" fillId="0" borderId="19" xfId="68" applyFont="1" applyFill="1" applyBorder="1" applyAlignment="1" applyProtection="1">
      <alignment vertical="top" wrapText="1"/>
      <protection/>
    </xf>
    <xf numFmtId="0" fontId="21" fillId="0" borderId="16" xfId="57" applyFont="1" applyBorder="1" applyAlignment="1" applyProtection="1">
      <alignment vertical="top" wrapText="1"/>
      <protection/>
    </xf>
    <xf numFmtId="0" fontId="21" fillId="0" borderId="25" xfId="68" applyFont="1" applyFill="1" applyBorder="1" applyAlignment="1" applyProtection="1">
      <alignment horizontal="left"/>
      <protection/>
    </xf>
    <xf numFmtId="0" fontId="21" fillId="0" borderId="22" xfId="68" applyFont="1" applyFill="1" applyBorder="1" applyAlignment="1" applyProtection="1">
      <alignment horizontal="left"/>
      <protection/>
    </xf>
    <xf numFmtId="0" fontId="21" fillId="0" borderId="17" xfId="57" applyFont="1" applyFill="1" applyBorder="1" applyAlignment="1" applyProtection="1">
      <alignment vertical="top"/>
      <protection/>
    </xf>
    <xf numFmtId="0" fontId="21" fillId="0" borderId="24" xfId="57" applyFont="1" applyFill="1" applyBorder="1" applyAlignment="1" applyProtection="1">
      <alignment vertical="center"/>
      <protection/>
    </xf>
    <xf numFmtId="37" fontId="8" fillId="0" borderId="15" xfId="67" applyNumberFormat="1" applyFont="1" applyFill="1" applyBorder="1" applyAlignment="1" applyProtection="1">
      <alignment horizontal="right"/>
      <protection/>
    </xf>
    <xf numFmtId="37" fontId="8" fillId="0" borderId="13" xfId="67" applyNumberFormat="1" applyFont="1" applyFill="1" applyBorder="1" applyAlignment="1" applyProtection="1">
      <alignment horizontal="right"/>
      <protection/>
    </xf>
    <xf numFmtId="37" fontId="8" fillId="0" borderId="25" xfId="67" applyNumberFormat="1" applyFont="1" applyFill="1" applyBorder="1" applyAlignment="1" applyProtection="1">
      <alignment horizontal="right"/>
      <protection/>
    </xf>
    <xf numFmtId="0" fontId="21" fillId="0" borderId="16" xfId="68" applyFont="1" applyFill="1" applyBorder="1" applyAlignment="1" applyProtection="1">
      <alignment vertical="top"/>
      <protection/>
    </xf>
    <xf numFmtId="0" fontId="21" fillId="0" borderId="20" xfId="57" applyFont="1" applyFill="1" applyBorder="1" applyAlignment="1" applyProtection="1">
      <alignment vertical="top"/>
      <protection/>
    </xf>
    <xf numFmtId="0" fontId="21" fillId="0" borderId="21" xfId="57" applyFont="1" applyFill="1" applyBorder="1" applyAlignment="1" applyProtection="1">
      <alignment vertical="top" wrapText="1"/>
      <protection/>
    </xf>
    <xf numFmtId="0" fontId="8" fillId="0" borderId="21" xfId="68" applyFont="1" applyFill="1" applyBorder="1" applyAlignment="1" applyProtection="1">
      <alignment horizontal="center" vertical="top" wrapText="1"/>
      <protection/>
    </xf>
    <xf numFmtId="0" fontId="8" fillId="0" borderId="0" xfId="57" applyFont="1" applyFill="1" applyBorder="1" applyProtection="1">
      <alignment vertical="center"/>
      <protection/>
    </xf>
    <xf numFmtId="0" fontId="8" fillId="0" borderId="21" xfId="57" applyFont="1" applyFill="1" applyBorder="1" applyAlignment="1" applyProtection="1">
      <alignment horizontal="center" vertical="top" wrapText="1"/>
      <protection/>
    </xf>
    <xf numFmtId="37" fontId="8" fillId="36" borderId="12" xfId="68" applyNumberFormat="1" applyFont="1" applyFill="1" applyBorder="1" applyAlignment="1" applyProtection="1">
      <alignment horizontal="right"/>
      <protection/>
    </xf>
    <xf numFmtId="0" fontId="21" fillId="0" borderId="14" xfId="68" applyFont="1" applyFill="1" applyBorder="1" applyAlignment="1" applyProtection="1">
      <alignment vertical="center"/>
      <protection/>
    </xf>
    <xf numFmtId="0" fontId="21" fillId="0" borderId="23" xfId="57" applyFont="1" applyFill="1" applyBorder="1" applyAlignment="1" applyProtection="1">
      <alignment vertical="center"/>
      <protection/>
    </xf>
    <xf numFmtId="0" fontId="21" fillId="0" borderId="16" xfId="57" applyFont="1" applyFill="1" applyBorder="1" applyAlignment="1" applyProtection="1">
      <alignment vertical="top"/>
      <protection/>
    </xf>
    <xf numFmtId="0" fontId="21" fillId="0" borderId="20" xfId="57" applyFont="1" applyFill="1" applyBorder="1" applyAlignment="1" applyProtection="1">
      <alignment vertical="center"/>
      <protection/>
    </xf>
    <xf numFmtId="0" fontId="8" fillId="34" borderId="0" xfId="0" applyFont="1" applyFill="1" applyAlignment="1" applyProtection="1">
      <alignment horizontal="left"/>
      <protection/>
    </xf>
    <xf numFmtId="0" fontId="8" fillId="0" borderId="0" xfId="57" applyFont="1" applyFill="1" applyAlignment="1" applyProtection="1">
      <alignment vertical="top" wrapText="1"/>
      <protection/>
    </xf>
    <xf numFmtId="0" fontId="21" fillId="0" borderId="0" xfId="68" applyFont="1" applyFill="1" applyBorder="1" applyAlignment="1" applyProtection="1">
      <alignment vertical="top"/>
      <protection/>
    </xf>
    <xf numFmtId="0" fontId="21" fillId="0" borderId="0" xfId="68" applyFont="1" applyFill="1" applyBorder="1" applyAlignment="1" applyProtection="1">
      <alignment horizontal="left"/>
      <protection/>
    </xf>
    <xf numFmtId="37" fontId="8" fillId="0" borderId="0" xfId="67" applyNumberFormat="1" applyFont="1" applyFill="1" applyBorder="1" applyAlignment="1" applyProtection="1">
      <alignment horizontal="right"/>
      <protection/>
    </xf>
    <xf numFmtId="205" fontId="8" fillId="0" borderId="0" xfId="57" applyNumberFormat="1" applyFont="1" applyFill="1" applyBorder="1" applyAlignment="1" applyProtection="1">
      <alignment vertical="center"/>
      <protection/>
    </xf>
    <xf numFmtId="0" fontId="8" fillId="0" borderId="0" xfId="68" applyFont="1" applyFill="1" applyBorder="1" applyProtection="1">
      <alignment/>
      <protection/>
    </xf>
    <xf numFmtId="0" fontId="24" fillId="0" borderId="0" xfId="68" applyFont="1" applyFill="1" applyBorder="1" applyAlignment="1" applyProtection="1">
      <alignment horizontal="left" vertical="top"/>
      <protection/>
    </xf>
    <xf numFmtId="0" fontId="8" fillId="0" borderId="0" xfId="68" applyFont="1" applyFill="1" applyBorder="1" applyAlignment="1" applyProtection="1">
      <alignment horizontal="left"/>
      <protection/>
    </xf>
    <xf numFmtId="0" fontId="8" fillId="0" borderId="0" xfId="68" applyFont="1" applyFill="1" applyBorder="1" applyAlignment="1" applyProtection="1">
      <alignment horizontal="center"/>
      <protection/>
    </xf>
    <xf numFmtId="0" fontId="8" fillId="0" borderId="0" xfId="68" applyFont="1" applyFill="1" applyProtection="1">
      <alignment/>
      <protection/>
    </xf>
    <xf numFmtId="0" fontId="21" fillId="0" borderId="0" xfId="68" applyFont="1" applyFill="1" applyBorder="1" applyAlignment="1" applyProtection="1">
      <alignment horizontal="left" vertical="top"/>
      <protection/>
    </xf>
    <xf numFmtId="0" fontId="8" fillId="0" borderId="0" xfId="68" applyFont="1" applyFill="1" applyBorder="1" applyAlignment="1" applyProtection="1">
      <alignment/>
      <protection/>
    </xf>
    <xf numFmtId="0" fontId="21" fillId="0" borderId="12" xfId="68" applyFont="1" applyFill="1" applyBorder="1" applyAlignment="1" applyProtection="1">
      <alignment vertical="top"/>
      <protection/>
    </xf>
    <xf numFmtId="0" fontId="8" fillId="0" borderId="24" xfId="68" applyFont="1" applyFill="1" applyBorder="1" applyAlignment="1" applyProtection="1">
      <alignment vertical="top"/>
      <protection/>
    </xf>
    <xf numFmtId="0" fontId="21" fillId="0" borderId="0" xfId="68" applyFont="1" applyFill="1" applyBorder="1" applyAlignment="1" applyProtection="1">
      <alignment horizontal="center" vertical="top"/>
      <protection/>
    </xf>
    <xf numFmtId="0" fontId="8" fillId="0" borderId="0" xfId="68" applyFont="1" applyFill="1" applyBorder="1" applyAlignment="1" applyProtection="1">
      <alignment vertical="top" wrapText="1"/>
      <protection/>
    </xf>
    <xf numFmtId="0" fontId="8" fillId="0" borderId="0" xfId="68" applyFont="1" applyFill="1" applyAlignment="1" applyProtection="1">
      <alignment vertical="top" wrapText="1"/>
      <protection/>
    </xf>
    <xf numFmtId="0" fontId="21" fillId="0" borderId="17" xfId="68" applyFont="1" applyFill="1" applyBorder="1" applyAlignment="1" applyProtection="1">
      <alignment horizontal="left" vertical="top"/>
      <protection/>
    </xf>
    <xf numFmtId="0" fontId="8" fillId="0" borderId="24" xfId="68" applyFont="1" applyFill="1" applyBorder="1" applyAlignment="1" applyProtection="1">
      <alignment horizontal="left"/>
      <protection/>
    </xf>
    <xf numFmtId="37" fontId="8" fillId="0" borderId="0" xfId="67" applyNumberFormat="1" applyFont="1" applyFill="1" applyBorder="1" applyAlignment="1" applyProtection="1">
      <alignment horizontal="center"/>
      <protection/>
    </xf>
    <xf numFmtId="0" fontId="8" fillId="0" borderId="0" xfId="67" applyFont="1" applyFill="1" applyBorder="1" applyAlignment="1" applyProtection="1">
      <alignment horizontal="center"/>
      <protection/>
    </xf>
    <xf numFmtId="0" fontId="7" fillId="0" borderId="0" xfId="57" applyFont="1" applyBorder="1" applyAlignment="1" applyProtection="1">
      <alignment vertical="top" wrapText="1"/>
      <protection/>
    </xf>
    <xf numFmtId="0" fontId="21" fillId="0" borderId="0" xfId="67" applyFont="1" applyFill="1" applyBorder="1" applyAlignment="1" applyProtection="1">
      <alignment vertical="top"/>
      <protection/>
    </xf>
    <xf numFmtId="0" fontId="21" fillId="0" borderId="0" xfId="57" applyFont="1" applyFill="1" applyAlignment="1" applyProtection="1">
      <alignment vertical="top"/>
      <protection/>
    </xf>
    <xf numFmtId="49" fontId="21" fillId="0" borderId="12" xfId="68" applyNumberFormat="1" applyFont="1" applyFill="1" applyBorder="1" applyAlignment="1" applyProtection="1">
      <alignment horizontal="center" vertical="top"/>
      <protection/>
    </xf>
    <xf numFmtId="0" fontId="8" fillId="0" borderId="12" xfId="57" applyFont="1" applyFill="1" applyBorder="1" applyAlignment="1" applyProtection="1">
      <alignment vertical="top"/>
      <protection/>
    </xf>
    <xf numFmtId="37" fontId="21" fillId="0" borderId="12" xfId="68" applyNumberFormat="1" applyFont="1" applyFill="1" applyBorder="1" applyAlignment="1" applyProtection="1">
      <alignment horizontal="center" vertical="top"/>
      <protection/>
    </xf>
    <xf numFmtId="0" fontId="8" fillId="0" borderId="17" xfId="57" applyFont="1" applyFill="1" applyBorder="1" applyAlignment="1" applyProtection="1">
      <alignment vertical="top"/>
      <protection/>
    </xf>
    <xf numFmtId="0" fontId="8" fillId="0" borderId="0" xfId="67" applyFont="1" applyFill="1" applyAlignment="1" applyProtection="1">
      <alignment horizontal="center" vertical="top"/>
      <protection/>
    </xf>
    <xf numFmtId="0" fontId="8" fillId="0" borderId="0" xfId="57" applyFont="1" applyFill="1" applyAlignment="1" applyProtection="1">
      <alignment horizontal="center"/>
      <protection/>
    </xf>
    <xf numFmtId="0" fontId="8" fillId="0" borderId="0" xfId="57" applyFont="1" applyFill="1" applyAlignment="1" applyProtection="1">
      <alignment horizontal="center" vertical="top"/>
      <protection/>
    </xf>
    <xf numFmtId="0" fontId="22" fillId="0" borderId="0" xfId="67" applyFont="1" applyFill="1" applyAlignment="1" applyProtection="1" quotePrefix="1">
      <alignment horizontal="left"/>
      <protection/>
    </xf>
    <xf numFmtId="0" fontId="22" fillId="0" borderId="0" xfId="67" applyFont="1" applyFill="1" applyAlignment="1" applyProtection="1" quotePrefix="1">
      <alignment/>
      <protection/>
    </xf>
    <xf numFmtId="0" fontId="21" fillId="0" borderId="0" xfId="67" applyFont="1" applyFill="1" applyBorder="1" applyAlignment="1" applyProtection="1">
      <alignment horizontal="left"/>
      <protection/>
    </xf>
    <xf numFmtId="0" fontId="21" fillId="0" borderId="0" xfId="67" applyFont="1" applyFill="1" applyBorder="1" applyAlignment="1" applyProtection="1">
      <alignment horizontal="right" vertical="top"/>
      <protection/>
    </xf>
    <xf numFmtId="0" fontId="21" fillId="0" borderId="13" xfId="57" applyFont="1" applyFill="1" applyBorder="1" applyAlignment="1" applyProtection="1">
      <alignment vertical="top"/>
      <protection/>
    </xf>
    <xf numFmtId="0" fontId="8" fillId="0" borderId="13" xfId="57" applyFont="1" applyFill="1" applyBorder="1" applyAlignment="1" applyProtection="1">
      <alignment vertical="top"/>
      <protection/>
    </xf>
    <xf numFmtId="0" fontId="8" fillId="0" borderId="25" xfId="57" applyFont="1" applyFill="1" applyBorder="1" applyAlignment="1" applyProtection="1">
      <alignment vertical="top"/>
      <protection/>
    </xf>
    <xf numFmtId="0" fontId="8" fillId="0" borderId="18" xfId="57" applyFont="1" applyFill="1" applyBorder="1" applyAlignment="1" applyProtection="1">
      <alignment vertical="top"/>
      <protection/>
    </xf>
    <xf numFmtId="0" fontId="21" fillId="0" borderId="18" xfId="57" applyFont="1" applyFill="1" applyBorder="1" applyAlignment="1" applyProtection="1">
      <alignment vertical="top"/>
      <protection/>
    </xf>
    <xf numFmtId="0" fontId="21" fillId="0" borderId="24" xfId="57" applyFont="1" applyFill="1" applyBorder="1" applyAlignment="1" applyProtection="1">
      <alignment vertical="top"/>
      <protection/>
    </xf>
    <xf numFmtId="0" fontId="8" fillId="0" borderId="24" xfId="57" applyFont="1" applyFill="1" applyBorder="1" applyAlignment="1" applyProtection="1">
      <alignment vertical="top"/>
      <protection/>
    </xf>
    <xf numFmtId="0" fontId="21" fillId="0" borderId="0" xfId="57" applyFont="1" applyFill="1" applyBorder="1" applyAlignment="1" applyProtection="1">
      <alignment vertical="top"/>
      <protection/>
    </xf>
    <xf numFmtId="0" fontId="8" fillId="0" borderId="0" xfId="57" applyFont="1" applyFill="1" applyBorder="1" applyAlignment="1" applyProtection="1">
      <alignment vertical="top"/>
      <protection/>
    </xf>
    <xf numFmtId="0" fontId="8" fillId="0" borderId="20" xfId="57" applyFont="1" applyFill="1" applyBorder="1" applyAlignment="1" applyProtection="1">
      <alignment vertical="top"/>
      <protection/>
    </xf>
    <xf numFmtId="0" fontId="21" fillId="0" borderId="14" xfId="57" applyFont="1" applyFill="1" applyBorder="1" applyAlignment="1" applyProtection="1">
      <alignment horizontal="center" vertical="center"/>
      <protection/>
    </xf>
    <xf numFmtId="0" fontId="21" fillId="0" borderId="16" xfId="68" applyFont="1" applyFill="1" applyBorder="1" applyAlignment="1" applyProtection="1">
      <alignment horizontal="center" vertical="top" wrapText="1"/>
      <protection/>
    </xf>
    <xf numFmtId="0" fontId="7" fillId="0" borderId="20" xfId="57" applyFont="1" applyBorder="1" applyAlignment="1" applyProtection="1">
      <alignment vertical="center"/>
      <protection/>
    </xf>
    <xf numFmtId="0" fontId="8" fillId="0" borderId="16" xfId="57" applyFont="1" applyFill="1" applyBorder="1" applyAlignment="1" applyProtection="1">
      <alignment vertical="top"/>
      <protection/>
    </xf>
    <xf numFmtId="0" fontId="21" fillId="0" borderId="23" xfId="68" applyFont="1" applyFill="1" applyBorder="1" applyAlignment="1" applyProtection="1">
      <alignment horizontal="center" vertical="top" wrapText="1"/>
      <protection/>
    </xf>
    <xf numFmtId="0" fontId="21" fillId="0" borderId="12" xfId="57" applyFont="1" applyFill="1" applyBorder="1" applyAlignment="1" applyProtection="1">
      <alignment vertical="top"/>
      <protection/>
    </xf>
    <xf numFmtId="204" fontId="8" fillId="0" borderId="13" xfId="57" applyNumberFormat="1" applyFont="1" applyFill="1" applyBorder="1" applyProtection="1">
      <alignment vertical="center"/>
      <protection/>
    </xf>
    <xf numFmtId="204" fontId="8" fillId="0" borderId="0" xfId="57" applyNumberFormat="1" applyFont="1" applyFill="1" applyBorder="1" applyProtection="1">
      <alignment vertical="center"/>
      <protection/>
    </xf>
    <xf numFmtId="0" fontId="7" fillId="0" borderId="25" xfId="57" applyFont="1" applyBorder="1" applyAlignment="1" applyProtection="1">
      <alignment vertical="center"/>
      <protection/>
    </xf>
    <xf numFmtId="0" fontId="7" fillId="0" borderId="13" xfId="57" applyFont="1" applyBorder="1" applyAlignment="1" applyProtection="1">
      <alignment vertical="center"/>
      <protection/>
    </xf>
    <xf numFmtId="0" fontId="7" fillId="0" borderId="13" xfId="57" applyFont="1" applyBorder="1" applyAlignment="1" applyProtection="1">
      <alignment vertical="top" wrapText="1"/>
      <protection/>
    </xf>
    <xf numFmtId="0" fontId="7" fillId="0" borderId="25" xfId="57" applyFont="1" applyBorder="1" applyAlignment="1" applyProtection="1">
      <alignment vertical="top" wrapText="1"/>
      <protection/>
    </xf>
    <xf numFmtId="0" fontId="21" fillId="0" borderId="14" xfId="57" applyFont="1" applyFill="1" applyBorder="1" applyAlignment="1" applyProtection="1">
      <alignment horizontal="center" vertical="center" wrapText="1"/>
      <protection/>
    </xf>
    <xf numFmtId="0" fontId="21" fillId="0" borderId="19" xfId="68" applyFont="1" applyFill="1" applyBorder="1" applyAlignment="1" applyProtection="1">
      <alignment horizontal="left" vertical="top"/>
      <protection/>
    </xf>
    <xf numFmtId="0" fontId="21" fillId="0" borderId="13" xfId="67" applyFont="1" applyFill="1" applyBorder="1" applyAlignment="1" applyProtection="1">
      <alignment vertical="top" wrapText="1"/>
      <protection/>
    </xf>
    <xf numFmtId="0" fontId="21" fillId="0" borderId="25" xfId="67" applyFont="1" applyFill="1" applyBorder="1" applyAlignment="1" applyProtection="1">
      <alignment vertical="top" wrapText="1"/>
      <protection/>
    </xf>
    <xf numFmtId="0" fontId="1" fillId="0" borderId="16" xfId="67" applyFont="1" applyFill="1" applyBorder="1" applyAlignment="1" applyProtection="1">
      <alignment horizontal="left" vertical="top" wrapText="1"/>
      <protection/>
    </xf>
    <xf numFmtId="0" fontId="1" fillId="0" borderId="0" xfId="67" applyFont="1" applyFill="1" applyBorder="1" applyAlignment="1" applyProtection="1">
      <alignment horizontal="left" vertical="top" wrapText="1"/>
      <protection/>
    </xf>
    <xf numFmtId="0" fontId="1" fillId="0" borderId="20" xfId="67" applyFont="1" applyFill="1" applyBorder="1" applyAlignment="1" applyProtection="1">
      <alignment horizontal="left" vertical="top" wrapText="1"/>
      <protection/>
    </xf>
    <xf numFmtId="0" fontId="8" fillId="0" borderId="16" xfId="57" applyFont="1" applyFill="1" applyBorder="1" applyAlignment="1" applyProtection="1">
      <alignment vertical="top" wrapText="1"/>
      <protection/>
    </xf>
    <xf numFmtId="0" fontId="7" fillId="0" borderId="20" xfId="57" applyFont="1" applyBorder="1" applyAlignment="1" applyProtection="1">
      <alignment vertical="top" wrapText="1"/>
      <protection/>
    </xf>
    <xf numFmtId="0" fontId="8" fillId="0" borderId="0" xfId="57" applyFont="1" applyFill="1" applyProtection="1">
      <alignment vertical="center"/>
      <protection locked="0"/>
    </xf>
    <xf numFmtId="0" fontId="8" fillId="0" borderId="0" xfId="65" applyFont="1" applyFill="1" applyProtection="1">
      <alignment vertical="center"/>
      <protection locked="0"/>
    </xf>
    <xf numFmtId="0" fontId="1" fillId="0" borderId="0" xfId="67" applyFont="1" applyFill="1" applyBorder="1" applyAlignment="1" applyProtection="1" quotePrefix="1">
      <alignment horizontal="left" vertical="top" wrapText="1"/>
      <protection/>
    </xf>
    <xf numFmtId="0" fontId="8" fillId="0" borderId="0" xfId="57" applyFont="1" applyFill="1" applyBorder="1" applyAlignment="1" applyProtection="1">
      <alignment vertical="top"/>
      <protection locked="0"/>
    </xf>
    <xf numFmtId="0" fontId="8" fillId="0" borderId="0" xfId="68" applyFont="1" applyFill="1" applyBorder="1" applyAlignment="1" applyProtection="1">
      <alignment vertical="top"/>
      <protection locked="0"/>
    </xf>
    <xf numFmtId="0" fontId="21" fillId="0" borderId="0" xfId="67" applyFont="1" applyFill="1" applyBorder="1" applyAlignment="1" applyProtection="1" quotePrefix="1">
      <alignment vertical="center"/>
      <protection/>
    </xf>
    <xf numFmtId="0" fontId="21" fillId="0" borderId="0" xfId="57" applyFont="1" applyBorder="1" applyAlignment="1" applyProtection="1">
      <alignment vertical="center"/>
      <protection/>
    </xf>
    <xf numFmtId="0" fontId="21" fillId="0" borderId="0" xfId="68" applyFont="1" applyFill="1" applyBorder="1" applyAlignment="1" applyProtection="1">
      <alignment wrapText="1"/>
      <protection/>
    </xf>
    <xf numFmtId="204" fontId="8" fillId="0" borderId="0" xfId="57" applyNumberFormat="1" applyFont="1" applyFill="1" applyBorder="1" applyAlignment="1" applyProtection="1">
      <alignment horizontal="right" vertical="center"/>
      <protection/>
    </xf>
    <xf numFmtId="205" fontId="8" fillId="0" borderId="0" xfId="57" applyNumberFormat="1" applyFont="1" applyFill="1" applyBorder="1" applyAlignment="1" applyProtection="1">
      <alignment horizontal="right" vertical="center"/>
      <protection/>
    </xf>
    <xf numFmtId="209" fontId="8" fillId="0" borderId="12" xfId="67" applyNumberFormat="1" applyFont="1" applyFill="1" applyBorder="1" applyAlignment="1" applyProtection="1">
      <alignment horizontal="right"/>
      <protection/>
    </xf>
    <xf numFmtId="0" fontId="21" fillId="0" borderId="17" xfId="68" applyFont="1" applyFill="1" applyBorder="1" applyAlignment="1" applyProtection="1">
      <alignment vertical="top"/>
      <protection/>
    </xf>
    <xf numFmtId="37" fontId="8" fillId="35" borderId="12" xfId="67" applyNumberFormat="1" applyFont="1" applyFill="1" applyBorder="1" applyAlignment="1" applyProtection="1">
      <alignment horizontal="right" shrinkToFit="1"/>
      <protection/>
    </xf>
    <xf numFmtId="204" fontId="8" fillId="35" borderId="12" xfId="65" applyNumberFormat="1" applyFont="1" applyFill="1" applyBorder="1" applyAlignment="1" applyProtection="1">
      <alignment horizontal="right" vertical="center"/>
      <protection/>
    </xf>
    <xf numFmtId="37" fontId="8" fillId="35" borderId="12" xfId="67" applyNumberFormat="1" applyFont="1" applyFill="1" applyBorder="1" applyAlignment="1" applyProtection="1">
      <alignment horizontal="right"/>
      <protection/>
    </xf>
    <xf numFmtId="204" fontId="8" fillId="35" borderId="13" xfId="57" applyNumberFormat="1" applyFont="1" applyFill="1" applyBorder="1" applyAlignment="1" applyProtection="1">
      <alignment horizontal="right" vertical="center"/>
      <protection/>
    </xf>
    <xf numFmtId="204" fontId="8" fillId="35" borderId="12" xfId="57" applyNumberFormat="1" applyFont="1" applyFill="1" applyBorder="1" applyAlignment="1" applyProtection="1">
      <alignment horizontal="right" vertical="center"/>
      <protection/>
    </xf>
    <xf numFmtId="208" fontId="8" fillId="35" borderId="14" xfId="57" applyNumberFormat="1" applyFont="1" applyFill="1" applyBorder="1" applyAlignment="1" applyProtection="1">
      <alignment horizontal="right" vertical="center"/>
      <protection/>
    </xf>
    <xf numFmtId="208" fontId="8" fillId="35" borderId="12" xfId="67" applyNumberFormat="1" applyFont="1" applyFill="1" applyBorder="1" applyAlignment="1" applyProtection="1">
      <alignment horizontal="right"/>
      <protection/>
    </xf>
    <xf numFmtId="37" fontId="8" fillId="35" borderId="12" xfId="68" applyNumberFormat="1" applyFont="1" applyFill="1" applyBorder="1" applyAlignment="1" applyProtection="1">
      <alignment horizontal="center"/>
      <protection/>
    </xf>
    <xf numFmtId="0" fontId="21" fillId="0" borderId="0" xfId="67" applyFont="1" applyFill="1" applyBorder="1" applyAlignment="1" applyProtection="1" quotePrefix="1">
      <alignment/>
      <protection/>
    </xf>
    <xf numFmtId="0" fontId="21" fillId="0" borderId="13" xfId="57" applyFont="1" applyFill="1" applyBorder="1" applyAlignment="1" applyProtection="1">
      <alignment horizontal="right" vertical="top"/>
      <protection/>
    </xf>
    <xf numFmtId="0" fontId="21" fillId="0" borderId="10" xfId="67" applyFont="1" applyFill="1" applyBorder="1" applyAlignment="1" applyProtection="1">
      <alignment horizontal="left"/>
      <protection hidden="1"/>
    </xf>
    <xf numFmtId="0" fontId="21" fillId="0" borderId="0" xfId="67" applyFont="1" applyFill="1" applyBorder="1" applyAlignment="1" applyProtection="1">
      <alignment/>
      <protection hidden="1"/>
    </xf>
    <xf numFmtId="49" fontId="21" fillId="0" borderId="10" xfId="67" applyNumberFormat="1" applyFont="1" applyFill="1" applyBorder="1" applyAlignment="1" applyProtection="1" quotePrefix="1">
      <alignment/>
      <protection hidden="1"/>
    </xf>
    <xf numFmtId="0" fontId="21" fillId="0" borderId="10" xfId="67" applyFont="1" applyFill="1" applyBorder="1" applyAlignment="1" applyProtection="1" quotePrefix="1">
      <alignment/>
      <protection hidden="1"/>
    </xf>
    <xf numFmtId="0" fontId="10" fillId="0" borderId="11" xfId="0" applyFont="1" applyFill="1" applyBorder="1" applyAlignment="1" applyProtection="1">
      <alignment horizontal="center"/>
      <protection locked="0"/>
    </xf>
    <xf numFmtId="49" fontId="1" fillId="33" borderId="10" xfId="0" applyNumberFormat="1" applyFont="1" applyFill="1" applyBorder="1" applyAlignment="1" applyProtection="1">
      <alignment shrinkToFit="1"/>
      <protection locked="0"/>
    </xf>
    <xf numFmtId="0" fontId="23" fillId="0" borderId="17" xfId="65" applyFont="1" applyBorder="1" applyAlignment="1" applyProtection="1">
      <alignment horizontal="center" vertical="top" wrapText="1"/>
      <protection/>
    </xf>
    <xf numFmtId="0" fontId="23" fillId="0" borderId="18" xfId="65" applyFont="1" applyBorder="1" applyAlignment="1" applyProtection="1">
      <alignment horizontal="center" vertical="top" wrapText="1"/>
      <protection/>
    </xf>
    <xf numFmtId="0" fontId="23" fillId="0" borderId="15" xfId="65" applyFont="1" applyBorder="1" applyAlignment="1" applyProtection="1">
      <alignment horizontal="center" vertical="top" wrapText="1"/>
      <protection/>
    </xf>
    <xf numFmtId="0" fontId="23" fillId="0" borderId="25" xfId="65" applyFont="1" applyBorder="1" applyAlignment="1" applyProtection="1">
      <alignment horizontal="center" vertical="top" wrapText="1"/>
      <protection/>
    </xf>
    <xf numFmtId="0" fontId="23" fillId="0" borderId="24" xfId="65" applyFont="1" applyBorder="1" applyAlignment="1" applyProtection="1">
      <alignment horizontal="center" vertical="top" wrapText="1"/>
      <protection/>
    </xf>
    <xf numFmtId="0" fontId="23" fillId="0" borderId="17" xfId="65" applyFont="1" applyFill="1" applyBorder="1" applyAlignment="1" applyProtection="1">
      <alignment horizontal="center" vertical="top"/>
      <protection/>
    </xf>
    <xf numFmtId="0" fontId="23" fillId="0" borderId="18" xfId="65" applyFont="1" applyFill="1" applyBorder="1" applyAlignment="1" applyProtection="1">
      <alignment horizontal="center" vertical="top"/>
      <protection/>
    </xf>
    <xf numFmtId="0" fontId="23" fillId="0" borderId="24" xfId="65" applyFont="1" applyFill="1" applyBorder="1" applyAlignment="1" applyProtection="1">
      <alignment horizontal="center" vertical="top"/>
      <protection/>
    </xf>
    <xf numFmtId="0" fontId="21" fillId="0" borderId="12" xfId="65" applyFont="1" applyFill="1" applyBorder="1" applyAlignment="1" applyProtection="1">
      <alignment horizontal="center" vertical="top" wrapText="1"/>
      <protection/>
    </xf>
    <xf numFmtId="0" fontId="21" fillId="0" borderId="14" xfId="65" applyFont="1" applyFill="1" applyBorder="1" applyAlignment="1" applyProtection="1">
      <alignment horizontal="center" vertical="top" wrapText="1"/>
      <protection/>
    </xf>
    <xf numFmtId="0" fontId="23" fillId="0" borderId="14" xfId="65" applyFont="1" applyFill="1" applyBorder="1" applyAlignment="1" applyProtection="1">
      <alignment horizontal="center" vertical="top" wrapText="1"/>
      <protection/>
    </xf>
    <xf numFmtId="0" fontId="21" fillId="0" borderId="24" xfId="67" applyFont="1" applyFill="1" applyBorder="1" applyAlignment="1" applyProtection="1">
      <alignment horizontal="center" vertical="top" wrapText="1"/>
      <protection/>
    </xf>
    <xf numFmtId="0" fontId="21" fillId="0" borderId="25" xfId="67" applyFont="1" applyFill="1" applyBorder="1" applyAlignment="1" applyProtection="1">
      <alignment horizontal="center" vertical="top" wrapText="1"/>
      <protection/>
    </xf>
    <xf numFmtId="0" fontId="21" fillId="0" borderId="14" xfId="67" applyFont="1" applyFill="1" applyBorder="1" applyAlignment="1" applyProtection="1">
      <alignment horizontal="center" vertical="top" wrapText="1"/>
      <protection/>
    </xf>
    <xf numFmtId="0" fontId="23" fillId="0" borderId="21" xfId="65" applyFont="1" applyFill="1" applyBorder="1" applyAlignment="1" applyProtection="1">
      <alignment horizontal="center" vertical="top" wrapText="1"/>
      <protection/>
    </xf>
    <xf numFmtId="0" fontId="21" fillId="0" borderId="14" xfId="68" applyFont="1" applyFill="1" applyBorder="1" applyAlignment="1" applyProtection="1">
      <alignment horizontal="center" vertical="top" wrapText="1"/>
      <protection/>
    </xf>
    <xf numFmtId="0" fontId="21" fillId="0" borderId="15" xfId="67" applyFont="1" applyFill="1" applyBorder="1" applyAlignment="1" applyProtection="1">
      <alignment horizontal="center" vertical="top" wrapText="1"/>
      <protection/>
    </xf>
    <xf numFmtId="0" fontId="21" fillId="0" borderId="13" xfId="67" applyFont="1" applyFill="1" applyBorder="1" applyAlignment="1" applyProtection="1">
      <alignment horizontal="center" vertical="top" wrapText="1"/>
      <protection/>
    </xf>
    <xf numFmtId="0" fontId="21" fillId="0" borderId="13" xfId="67" applyFont="1" applyFill="1" applyBorder="1" applyAlignment="1" applyProtection="1">
      <alignment horizontal="left" vertical="top" wrapText="1"/>
      <protection/>
    </xf>
    <xf numFmtId="0" fontId="21" fillId="0" borderId="14" xfId="68" applyFont="1" applyFill="1" applyBorder="1" applyAlignment="1" applyProtection="1" quotePrefix="1">
      <alignment horizontal="center" vertical="top" wrapText="1"/>
      <protection/>
    </xf>
    <xf numFmtId="0" fontId="8" fillId="0" borderId="19" xfId="68" applyFont="1" applyFill="1" applyBorder="1" applyAlignment="1" applyProtection="1">
      <alignment horizontal="left" vertical="top" wrapText="1"/>
      <protection locked="0"/>
    </xf>
    <xf numFmtId="0" fontId="8" fillId="0" borderId="10" xfId="68" applyFont="1" applyFill="1" applyBorder="1" applyAlignment="1" applyProtection="1">
      <alignment horizontal="left" vertical="top" wrapText="1"/>
      <protection locked="0"/>
    </xf>
    <xf numFmtId="0" fontId="8" fillId="0" borderId="22" xfId="68" applyFont="1" applyFill="1" applyBorder="1" applyAlignment="1" applyProtection="1">
      <alignment horizontal="left" vertical="top" wrapText="1"/>
      <protection locked="0"/>
    </xf>
    <xf numFmtId="0" fontId="21" fillId="0" borderId="0" xfId="67" applyFont="1" applyFill="1" applyBorder="1" applyAlignment="1" applyProtection="1">
      <alignment vertical="top" wrapText="1"/>
      <protection/>
    </xf>
    <xf numFmtId="0" fontId="23" fillId="0" borderId="0" xfId="65" applyFont="1" applyFill="1" applyBorder="1" applyAlignment="1" applyProtection="1">
      <alignment vertical="center" wrapText="1"/>
      <protection/>
    </xf>
    <xf numFmtId="0" fontId="8" fillId="0" borderId="17" xfId="57" applyFont="1" applyFill="1" applyBorder="1" applyAlignment="1" applyProtection="1">
      <alignment horizontal="left" vertical="top" wrapText="1"/>
      <protection locked="0"/>
    </xf>
    <xf numFmtId="0" fontId="8" fillId="0" borderId="18" xfId="57" applyFont="1" applyFill="1" applyBorder="1" applyAlignment="1" applyProtection="1">
      <alignment horizontal="left" vertical="top" wrapText="1"/>
      <protection locked="0"/>
    </xf>
    <xf numFmtId="0" fontId="8" fillId="0" borderId="24" xfId="57" applyFont="1" applyFill="1" applyBorder="1" applyAlignment="1" applyProtection="1">
      <alignment horizontal="left" vertical="top" wrapText="1"/>
      <protection locked="0"/>
    </xf>
    <xf numFmtId="0" fontId="21" fillId="0" borderId="15" xfId="67" applyFont="1" applyFill="1" applyBorder="1" applyAlignment="1" applyProtection="1">
      <alignment horizontal="left" vertical="top" wrapText="1"/>
      <protection/>
    </xf>
    <xf numFmtId="0" fontId="23" fillId="0" borderId="25" xfId="65" applyFont="1" applyBorder="1" applyAlignment="1" applyProtection="1">
      <alignment horizontal="left" vertical="top" wrapText="1"/>
      <protection/>
    </xf>
    <xf numFmtId="0" fontId="23" fillId="0" borderId="16" xfId="65" applyFont="1" applyBorder="1" applyAlignment="1" applyProtection="1">
      <alignment horizontal="left" vertical="top" wrapText="1"/>
      <protection/>
    </xf>
    <xf numFmtId="0" fontId="23" fillId="0" borderId="20" xfId="65" applyFont="1" applyBorder="1" applyAlignment="1" applyProtection="1">
      <alignment horizontal="left" vertical="top" wrapText="1"/>
      <protection/>
    </xf>
    <xf numFmtId="0" fontId="23" fillId="0" borderId="19" xfId="65" applyFont="1" applyBorder="1" applyAlignment="1" applyProtection="1">
      <alignment horizontal="left" vertical="top" wrapText="1"/>
      <protection/>
    </xf>
    <xf numFmtId="0" fontId="23" fillId="0" borderId="22" xfId="65" applyFont="1" applyBorder="1" applyAlignment="1" applyProtection="1">
      <alignment horizontal="left" vertical="top" wrapText="1"/>
      <protection/>
    </xf>
    <xf numFmtId="0" fontId="21" fillId="0" borderId="15" xfId="65" applyFont="1" applyFill="1" applyBorder="1" applyAlignment="1" applyProtection="1">
      <alignment vertical="top" wrapText="1"/>
      <protection/>
    </xf>
    <xf numFmtId="0" fontId="21" fillId="0" borderId="25" xfId="65" applyFont="1" applyFill="1" applyBorder="1" applyAlignment="1" applyProtection="1">
      <alignment vertical="top" wrapText="1"/>
      <protection/>
    </xf>
    <xf numFmtId="0" fontId="21" fillId="0" borderId="19" xfId="65" applyFont="1" applyFill="1" applyBorder="1" applyAlignment="1" applyProtection="1">
      <alignment vertical="top" wrapText="1"/>
      <protection/>
    </xf>
    <xf numFmtId="0" fontId="21" fillId="0" borderId="22" xfId="65" applyFont="1" applyFill="1" applyBorder="1" applyAlignment="1" applyProtection="1">
      <alignment vertical="top" wrapText="1"/>
      <protection/>
    </xf>
    <xf numFmtId="0" fontId="21" fillId="0" borderId="15" xfId="67" applyFont="1" applyFill="1" applyBorder="1" applyAlignment="1" applyProtection="1" quotePrefix="1">
      <alignment vertical="top" wrapText="1"/>
      <protection/>
    </xf>
    <xf numFmtId="0" fontId="23" fillId="0" borderId="25" xfId="65" applyFont="1" applyBorder="1" applyAlignment="1" applyProtection="1">
      <alignment vertical="top" wrapText="1"/>
      <protection/>
    </xf>
    <xf numFmtId="0" fontId="23" fillId="0" borderId="16" xfId="65" applyFont="1" applyBorder="1" applyAlignment="1" applyProtection="1">
      <alignment vertical="top" wrapText="1"/>
      <protection/>
    </xf>
    <xf numFmtId="0" fontId="23" fillId="0" borderId="20" xfId="65" applyFont="1" applyBorder="1" applyAlignment="1" applyProtection="1">
      <alignment vertical="top" wrapText="1"/>
      <protection/>
    </xf>
    <xf numFmtId="0" fontId="21" fillId="0" borderId="14" xfId="67" applyFont="1" applyFill="1" applyBorder="1" applyAlignment="1" applyProtection="1">
      <alignment horizontal="left" vertical="center" wrapText="1"/>
      <protection/>
    </xf>
    <xf numFmtId="0" fontId="23" fillId="0" borderId="21" xfId="65" applyFont="1" applyBorder="1" applyAlignment="1" applyProtection="1">
      <alignment horizontal="left" vertical="center" wrapText="1"/>
      <protection/>
    </xf>
    <xf numFmtId="0" fontId="21" fillId="0" borderId="0" xfId="67" applyFont="1" applyFill="1" applyAlignment="1" applyProtection="1">
      <alignment horizontal="left"/>
      <protection/>
    </xf>
    <xf numFmtId="0" fontId="23" fillId="0" borderId="0" xfId="65" applyFont="1" applyFill="1" applyAlignment="1" applyProtection="1">
      <alignment horizontal="left"/>
      <protection/>
    </xf>
    <xf numFmtId="0" fontId="21" fillId="0" borderId="10" xfId="67" applyFont="1" applyFill="1" applyBorder="1" applyAlignment="1" applyProtection="1" quotePrefix="1">
      <alignment horizontal="left"/>
      <protection hidden="1"/>
    </xf>
    <xf numFmtId="0" fontId="21" fillId="0" borderId="15" xfId="67" applyFont="1" applyFill="1" applyBorder="1" applyAlignment="1" applyProtection="1">
      <alignment vertical="top" wrapText="1"/>
      <protection/>
    </xf>
    <xf numFmtId="0" fontId="23" fillId="0" borderId="19" xfId="65" applyFont="1" applyBorder="1" applyAlignment="1" applyProtection="1">
      <alignment vertical="top" wrapText="1"/>
      <protection/>
    </xf>
    <xf numFmtId="0" fontId="23" fillId="0" borderId="22" xfId="65" applyFont="1" applyBorder="1" applyAlignment="1" applyProtection="1">
      <alignment vertical="top" wrapText="1"/>
      <protection/>
    </xf>
    <xf numFmtId="0" fontId="21" fillId="0" borderId="15" xfId="67" applyFont="1" applyFill="1" applyBorder="1" applyAlignment="1" applyProtection="1">
      <alignment horizontal="justify" vertical="top" wrapText="1"/>
      <protection/>
    </xf>
    <xf numFmtId="0" fontId="23" fillId="0" borderId="25" xfId="65" applyFont="1" applyBorder="1" applyAlignment="1" applyProtection="1">
      <alignment horizontal="justify" vertical="top" wrapText="1"/>
      <protection/>
    </xf>
    <xf numFmtId="0" fontId="23" fillId="0" borderId="16" xfId="65" applyFont="1" applyBorder="1" applyAlignment="1" applyProtection="1">
      <alignment horizontal="justify" vertical="top" wrapText="1"/>
      <protection/>
    </xf>
    <xf numFmtId="0" fontId="23" fillId="0" borderId="20" xfId="65" applyFont="1" applyBorder="1" applyAlignment="1" applyProtection="1">
      <alignment horizontal="justify" vertical="top" wrapText="1"/>
      <protection/>
    </xf>
    <xf numFmtId="0" fontId="21" fillId="0" borderId="0" xfId="67" applyFont="1" applyFill="1" applyBorder="1" applyAlignment="1" applyProtection="1">
      <alignment horizontal="left" vertical="center"/>
      <protection/>
    </xf>
    <xf numFmtId="0" fontId="21" fillId="0" borderId="0" xfId="67" applyFont="1" applyFill="1" applyBorder="1" applyAlignment="1" applyProtection="1">
      <alignment horizontal="right" vertical="center"/>
      <protection/>
    </xf>
    <xf numFmtId="0" fontId="21" fillId="0" borderId="0" xfId="67" applyFont="1" applyFill="1" applyBorder="1" applyAlignment="1" applyProtection="1" quotePrefix="1">
      <alignment horizontal="right" vertical="center"/>
      <protection/>
    </xf>
    <xf numFmtId="0" fontId="1" fillId="0" borderId="0" xfId="67" applyFont="1" applyFill="1" applyAlignment="1" applyProtection="1">
      <alignment horizontal="left"/>
      <protection/>
    </xf>
    <xf numFmtId="0" fontId="16" fillId="0" borderId="0" xfId="65" applyFont="1" applyFill="1" applyAlignment="1" applyProtection="1">
      <alignment horizontal="left"/>
      <protection/>
    </xf>
    <xf numFmtId="0" fontId="0" fillId="0" borderId="17" xfId="65" applyFont="1" applyFill="1" applyBorder="1" applyAlignment="1" applyProtection="1">
      <alignment horizontal="left" vertical="top" wrapText="1"/>
      <protection/>
    </xf>
    <xf numFmtId="0" fontId="0" fillId="0" borderId="18" xfId="65" applyFont="1" applyFill="1" applyBorder="1" applyAlignment="1" applyProtection="1">
      <alignment horizontal="left" vertical="top" wrapText="1"/>
      <protection/>
    </xf>
    <xf numFmtId="0" fontId="1" fillId="0" borderId="15" xfId="67" applyFont="1" applyFill="1" applyBorder="1" applyAlignment="1" applyProtection="1">
      <alignment horizontal="left" vertical="top" wrapText="1"/>
      <protection/>
    </xf>
    <xf numFmtId="0" fontId="1" fillId="0" borderId="13" xfId="67" applyFont="1" applyFill="1" applyBorder="1" applyAlignment="1" applyProtection="1">
      <alignment horizontal="left" vertical="top" wrapText="1"/>
      <protection/>
    </xf>
    <xf numFmtId="0" fontId="1" fillId="0" borderId="25" xfId="67" applyFont="1" applyFill="1" applyBorder="1" applyAlignment="1" applyProtection="1">
      <alignment horizontal="left" vertical="top" wrapText="1"/>
      <protection/>
    </xf>
    <xf numFmtId="0" fontId="18" fillId="0" borderId="10" xfId="65" applyNumberFormat="1" applyFont="1" applyBorder="1" applyAlignment="1" applyProtection="1">
      <alignment horizontal="left" vertical="top" wrapText="1"/>
      <protection/>
    </xf>
    <xf numFmtId="0" fontId="18" fillId="0" borderId="22" xfId="65" applyNumberFormat="1" applyFont="1" applyBorder="1" applyAlignment="1" applyProtection="1">
      <alignment horizontal="left" vertical="top" wrapText="1"/>
      <protection/>
    </xf>
    <xf numFmtId="0" fontId="1" fillId="0" borderId="10" xfId="67" applyFont="1" applyFill="1" applyBorder="1" applyAlignment="1" applyProtection="1" quotePrefix="1">
      <alignment horizontal="left"/>
      <protection/>
    </xf>
    <xf numFmtId="0" fontId="1" fillId="0" borderId="0" xfId="67" applyFont="1" applyFill="1" applyBorder="1" applyAlignment="1" applyProtection="1">
      <alignment vertical="top" wrapText="1"/>
      <protection/>
    </xf>
    <xf numFmtId="0" fontId="16" fillId="0" borderId="0" xfId="65" applyFont="1" applyFill="1" applyBorder="1" applyAlignment="1" applyProtection="1">
      <alignment vertical="center" wrapText="1"/>
      <protection/>
    </xf>
    <xf numFmtId="0" fontId="21" fillId="0" borderId="19" xfId="68" applyFont="1" applyFill="1" applyBorder="1" applyAlignment="1" applyProtection="1">
      <alignment horizontal="left" vertical="top"/>
      <protection/>
    </xf>
    <xf numFmtId="0" fontId="21" fillId="0" borderId="10" xfId="68" applyFont="1" applyFill="1" applyBorder="1" applyAlignment="1" applyProtection="1">
      <alignment horizontal="left" vertical="top"/>
      <protection/>
    </xf>
    <xf numFmtId="0" fontId="21" fillId="0" borderId="22" xfId="68" applyFont="1" applyFill="1" applyBorder="1" applyAlignment="1" applyProtection="1">
      <alignment horizontal="left" vertical="top"/>
      <protection/>
    </xf>
    <xf numFmtId="0" fontId="21" fillId="0" borderId="15" xfId="68" applyFont="1" applyFill="1" applyBorder="1" applyAlignment="1" applyProtection="1">
      <alignment vertical="top" wrapText="1"/>
      <protection/>
    </xf>
    <xf numFmtId="0" fontId="21" fillId="0" borderId="19" xfId="57" applyFont="1" applyFill="1" applyBorder="1" applyAlignment="1" applyProtection="1">
      <alignment vertical="top" wrapText="1"/>
      <protection/>
    </xf>
    <xf numFmtId="0" fontId="21" fillId="0" borderId="15" xfId="57" applyFont="1" applyFill="1" applyBorder="1" applyAlignment="1" applyProtection="1">
      <alignment horizontal="left" vertical="top" wrapText="1"/>
      <protection/>
    </xf>
    <xf numFmtId="0" fontId="21" fillId="0" borderId="13" xfId="57" applyFont="1" applyFill="1" applyBorder="1" applyAlignment="1" applyProtection="1">
      <alignment horizontal="left" vertical="top" wrapText="1"/>
      <protection/>
    </xf>
    <xf numFmtId="0" fontId="21" fillId="0" borderId="14" xfId="68" applyFont="1" applyFill="1" applyBorder="1" applyAlignment="1" applyProtection="1">
      <alignment horizontal="left" vertical="top"/>
      <protection/>
    </xf>
    <xf numFmtId="0" fontId="21" fillId="0" borderId="21" xfId="68" applyFont="1" applyFill="1" applyBorder="1" applyAlignment="1" applyProtection="1">
      <alignment horizontal="left" vertical="top"/>
      <protection/>
    </xf>
    <xf numFmtId="0" fontId="7" fillId="0" borderId="16" xfId="57" applyFont="1" applyBorder="1" applyProtection="1">
      <alignment vertical="center"/>
      <protection/>
    </xf>
    <xf numFmtId="0" fontId="21" fillId="0" borderId="14" xfId="57" applyFont="1" applyFill="1" applyBorder="1" applyAlignment="1" applyProtection="1">
      <alignment horizontal="center" vertical="center" wrapText="1"/>
      <protection/>
    </xf>
    <xf numFmtId="0" fontId="7" fillId="0" borderId="23" xfId="57" applyFont="1" applyBorder="1" applyAlignment="1" applyProtection="1">
      <alignment horizontal="center" vertical="center" wrapText="1"/>
      <protection/>
    </xf>
    <xf numFmtId="0" fontId="7" fillId="0" borderId="25" xfId="57" applyFont="1" applyBorder="1" applyProtection="1">
      <alignment vertical="center"/>
      <protection/>
    </xf>
    <xf numFmtId="0" fontId="7" fillId="0" borderId="19" xfId="57" applyFont="1" applyBorder="1" applyProtection="1">
      <alignment vertical="center"/>
      <protection/>
    </xf>
    <xf numFmtId="0" fontId="7" fillId="0" borderId="22" xfId="57" applyFont="1" applyBorder="1" applyProtection="1">
      <alignment vertical="center"/>
      <protection/>
    </xf>
    <xf numFmtId="0" fontId="21" fillId="0" borderId="15" xfId="57" applyFont="1" applyFill="1" applyBorder="1" applyAlignment="1" applyProtection="1">
      <alignment vertical="center" wrapText="1"/>
      <protection/>
    </xf>
    <xf numFmtId="0" fontId="23" fillId="0" borderId="0" xfId="57" applyFont="1" applyFill="1" applyBorder="1" applyAlignment="1" applyProtection="1">
      <alignment vertical="center" wrapText="1"/>
      <protection/>
    </xf>
    <xf numFmtId="0" fontId="21" fillId="0" borderId="10" xfId="67" applyFont="1" applyFill="1" applyBorder="1" applyAlignment="1" applyProtection="1">
      <alignment vertical="top" wrapText="1"/>
      <protection/>
    </xf>
    <xf numFmtId="0" fontId="8" fillId="0" borderId="10" xfId="57" applyFont="1" applyBorder="1" applyAlignment="1" applyProtection="1">
      <alignment vertical="top"/>
      <protection/>
    </xf>
    <xf numFmtId="0" fontId="21" fillId="0" borderId="15" xfId="57" applyFont="1" applyFill="1" applyBorder="1" applyAlignment="1" applyProtection="1">
      <alignment horizontal="center" vertical="top" wrapText="1"/>
      <protection/>
    </xf>
    <xf numFmtId="0" fontId="7" fillId="0" borderId="25" xfId="57" applyFont="1" applyFill="1" applyBorder="1" applyAlignment="1" applyProtection="1">
      <alignment vertical="center"/>
      <protection/>
    </xf>
    <xf numFmtId="0" fontId="21" fillId="0" borderId="15" xfId="68" applyFont="1" applyFill="1" applyBorder="1" applyAlignment="1" applyProtection="1">
      <alignment horizontal="center" vertical="top" wrapText="1"/>
      <protection/>
    </xf>
    <xf numFmtId="0" fontId="7" fillId="0" borderId="25" xfId="57" applyFont="1" applyBorder="1" applyAlignment="1" applyProtection="1">
      <alignment vertical="center"/>
      <protection/>
    </xf>
    <xf numFmtId="0" fontId="7" fillId="0" borderId="13" xfId="57" applyFont="1" applyBorder="1" applyAlignment="1" applyProtection="1">
      <alignment vertical="center"/>
      <protection/>
    </xf>
    <xf numFmtId="0" fontId="21" fillId="0" borderId="17" xfId="57" applyFont="1" applyBorder="1" applyAlignment="1" applyProtection="1">
      <alignment horizontal="left" vertical="top"/>
      <protection/>
    </xf>
    <xf numFmtId="0" fontId="21" fillId="0" borderId="24" xfId="57" applyFont="1" applyBorder="1" applyAlignment="1" applyProtection="1">
      <alignment horizontal="left" vertical="top"/>
      <protection/>
    </xf>
    <xf numFmtId="0" fontId="23" fillId="0" borderId="25" xfId="57" applyFont="1" applyBorder="1" applyAlignment="1" applyProtection="1">
      <alignment vertical="center" wrapText="1"/>
      <protection/>
    </xf>
    <xf numFmtId="0" fontId="23" fillId="0" borderId="19" xfId="57" applyFont="1" applyBorder="1" applyAlignment="1" applyProtection="1">
      <alignment vertical="center" wrapText="1"/>
      <protection/>
    </xf>
    <xf numFmtId="0" fontId="23" fillId="0" borderId="22" xfId="57" applyFont="1" applyBorder="1" applyAlignment="1" applyProtection="1">
      <alignment vertical="center" wrapText="1"/>
      <protection/>
    </xf>
    <xf numFmtId="37" fontId="8" fillId="0" borderId="17" xfId="67" applyNumberFormat="1" applyFont="1" applyFill="1" applyBorder="1" applyAlignment="1" applyProtection="1">
      <alignment horizontal="right"/>
      <protection locked="0"/>
    </xf>
    <xf numFmtId="37" fontId="8" fillId="0" borderId="24" xfId="67" applyNumberFormat="1" applyFont="1" applyFill="1" applyBorder="1" applyAlignment="1" applyProtection="1">
      <alignment horizontal="right"/>
      <protection locked="0"/>
    </xf>
    <xf numFmtId="49" fontId="8" fillId="0" borderId="17" xfId="68" applyNumberFormat="1" applyFont="1" applyFill="1" applyBorder="1" applyAlignment="1" applyProtection="1">
      <alignment horizontal="left" vertical="top" wrapText="1"/>
      <protection locked="0"/>
    </xf>
    <xf numFmtId="49" fontId="8" fillId="0" borderId="24" xfId="68" applyNumberFormat="1" applyFont="1" applyFill="1" applyBorder="1" applyAlignment="1" applyProtection="1">
      <alignment horizontal="left" vertical="top" wrapText="1"/>
      <protection locked="0"/>
    </xf>
    <xf numFmtId="0" fontId="21" fillId="0" borderId="17" xfId="68" applyFont="1" applyFill="1" applyBorder="1" applyAlignment="1" applyProtection="1">
      <alignment horizontal="left" vertical="center" wrapText="1"/>
      <protection/>
    </xf>
    <xf numFmtId="0" fontId="21" fillId="0" borderId="18" xfId="68" applyFont="1" applyFill="1" applyBorder="1" applyAlignment="1" applyProtection="1">
      <alignment horizontal="left" vertical="center" wrapText="1"/>
      <protection/>
    </xf>
    <xf numFmtId="0" fontId="21" fillId="0" borderId="24" xfId="68" applyFont="1" applyFill="1" applyBorder="1" applyAlignment="1" applyProtection="1">
      <alignment horizontal="left" vertical="center" wrapText="1"/>
      <protection/>
    </xf>
    <xf numFmtId="37" fontId="8" fillId="0" borderId="0" xfId="67" applyNumberFormat="1" applyFont="1" applyFill="1" applyBorder="1" applyAlignment="1" applyProtection="1">
      <alignment horizontal="center"/>
      <protection locked="0"/>
    </xf>
    <xf numFmtId="0" fontId="21" fillId="0" borderId="0" xfId="67" applyFont="1" applyFill="1" applyBorder="1" applyAlignment="1" applyProtection="1" quotePrefix="1">
      <alignment horizontal="left" vertical="center"/>
      <protection/>
    </xf>
    <xf numFmtId="0" fontId="23" fillId="0" borderId="25" xfId="57" applyFont="1" applyBorder="1" applyAlignment="1" applyProtection="1">
      <alignment vertical="top" wrapText="1"/>
      <protection/>
    </xf>
    <xf numFmtId="0" fontId="23" fillId="0" borderId="19" xfId="57" applyFont="1" applyBorder="1" applyAlignment="1" applyProtection="1">
      <alignment vertical="top" wrapText="1"/>
      <protection/>
    </xf>
    <xf numFmtId="0" fontId="23" fillId="0" borderId="22" xfId="57" applyFont="1" applyBorder="1" applyAlignment="1" applyProtection="1">
      <alignment vertical="top" wrapText="1"/>
      <protection/>
    </xf>
    <xf numFmtId="37" fontId="8" fillId="0" borderId="13" xfId="67" applyNumberFormat="1" applyFont="1" applyFill="1" applyBorder="1" applyAlignment="1" applyProtection="1">
      <alignment horizontal="center"/>
      <protection locked="0"/>
    </xf>
    <xf numFmtId="0" fontId="21" fillId="0" borderId="17" xfId="68" applyFont="1" applyFill="1" applyBorder="1" applyAlignment="1" applyProtection="1">
      <alignment vertical="center" wrapText="1"/>
      <protection/>
    </xf>
    <xf numFmtId="0" fontId="8" fillId="0" borderId="18" xfId="57" applyFont="1" applyBorder="1" applyAlignment="1" applyProtection="1">
      <alignment vertical="center" wrapText="1"/>
      <protection/>
    </xf>
    <xf numFmtId="0" fontId="8" fillId="0" borderId="24" xfId="57" applyFont="1" applyBorder="1" applyAlignment="1" applyProtection="1">
      <alignment vertical="center" wrapText="1"/>
      <protection/>
    </xf>
    <xf numFmtId="0" fontId="21" fillId="0" borderId="10" xfId="67" applyFont="1" applyFill="1" applyBorder="1" applyAlignment="1" applyProtection="1" quotePrefix="1">
      <alignment horizontal="left"/>
      <protection/>
    </xf>
    <xf numFmtId="0" fontId="8" fillId="0" borderId="15" xfId="57" applyFont="1" applyFill="1" applyBorder="1" applyAlignment="1" applyProtection="1">
      <alignment vertical="top" wrapText="1"/>
      <protection/>
    </xf>
    <xf numFmtId="0" fontId="7" fillId="0" borderId="13" xfId="57" applyFont="1" applyBorder="1" applyAlignment="1" applyProtection="1">
      <alignment vertical="top" wrapText="1"/>
      <protection/>
    </xf>
    <xf numFmtId="0" fontId="7" fillId="0" borderId="25" xfId="57" applyFont="1" applyBorder="1" applyAlignment="1" applyProtection="1">
      <alignment vertical="top" wrapText="1"/>
      <protection/>
    </xf>
    <xf numFmtId="0" fontId="8" fillId="0" borderId="17" xfId="57" applyFont="1" applyFill="1" applyBorder="1" applyAlignment="1" applyProtection="1">
      <alignment vertical="top"/>
      <protection/>
    </xf>
    <xf numFmtId="0" fontId="7" fillId="0" borderId="18" xfId="57" applyFont="1" applyBorder="1" applyAlignment="1" applyProtection="1">
      <alignment vertical="top"/>
      <protection/>
    </xf>
    <xf numFmtId="0" fontId="7" fillId="0" borderId="24" xfId="57" applyFont="1" applyBorder="1" applyAlignment="1" applyProtection="1">
      <alignment vertical="top"/>
      <protection/>
    </xf>
    <xf numFmtId="0" fontId="8" fillId="0" borderId="17" xfId="57" applyFont="1" applyFill="1" applyBorder="1" applyAlignment="1" applyProtection="1" quotePrefix="1">
      <alignment vertical="top" wrapText="1"/>
      <protection/>
    </xf>
    <xf numFmtId="0" fontId="7" fillId="0" borderId="18" xfId="57" applyFont="1" applyBorder="1" applyAlignment="1" applyProtection="1">
      <alignment vertical="top" wrapText="1"/>
      <protection/>
    </xf>
    <xf numFmtId="0" fontId="7" fillId="0" borderId="24" xfId="57" applyFont="1" applyBorder="1" applyAlignment="1" applyProtection="1">
      <alignment vertical="top" wrapText="1"/>
      <protection/>
    </xf>
    <xf numFmtId="0" fontId="7" fillId="0" borderId="25" xfId="57" applyFont="1" applyFill="1" applyBorder="1" applyAlignment="1" applyProtection="1">
      <alignment vertical="center" wrapText="1"/>
      <protection/>
    </xf>
    <xf numFmtId="0" fontId="7" fillId="0" borderId="19" xfId="57" applyFont="1" applyFill="1" applyBorder="1" applyAlignment="1" applyProtection="1">
      <alignment vertical="center" wrapText="1"/>
      <protection/>
    </xf>
    <xf numFmtId="0" fontId="7" fillId="0" borderId="22" xfId="57" applyFont="1" applyFill="1" applyBorder="1" applyAlignment="1" applyProtection="1">
      <alignment vertical="center" wrapText="1"/>
      <protection/>
    </xf>
    <xf numFmtId="0" fontId="21" fillId="0" borderId="25" xfId="57" applyFont="1" applyFill="1" applyBorder="1" applyAlignment="1" applyProtection="1">
      <alignment horizontal="center" vertical="center" wrapText="1"/>
      <protection/>
    </xf>
    <xf numFmtId="0" fontId="7" fillId="0" borderId="22" xfId="57" applyFont="1" applyBorder="1" applyAlignment="1" applyProtection="1">
      <alignment vertical="center" wrapText="1"/>
      <protection/>
    </xf>
    <xf numFmtId="0" fontId="21" fillId="0" borderId="17" xfId="68" applyFont="1" applyFill="1" applyBorder="1" applyAlignment="1" applyProtection="1">
      <alignment horizontal="center" vertical="top" wrapText="1"/>
      <protection/>
    </xf>
    <xf numFmtId="0" fontId="7" fillId="0" borderId="18" xfId="57" applyFont="1" applyBorder="1" applyAlignment="1" applyProtection="1">
      <alignment vertical="center" wrapText="1"/>
      <protection/>
    </xf>
    <xf numFmtId="0" fontId="7" fillId="0" borderId="24" xfId="57" applyFont="1" applyBorder="1" applyAlignment="1" applyProtection="1">
      <alignment vertical="center" wrapText="1"/>
      <protection/>
    </xf>
    <xf numFmtId="0" fontId="21" fillId="0" borderId="15" xfId="57" applyFont="1" applyFill="1" applyBorder="1" applyAlignment="1" applyProtection="1">
      <alignment horizontal="center" vertical="top"/>
      <protection/>
    </xf>
    <xf numFmtId="0" fontId="21" fillId="0" borderId="0" xfId="67" applyFont="1" applyFill="1" applyAlignment="1" applyProtection="1" quotePrefix="1">
      <alignment horizontal="right"/>
      <protection/>
    </xf>
    <xf numFmtId="0" fontId="8" fillId="0" borderId="0" xfId="57" applyFont="1" applyBorder="1" applyAlignment="1" applyProtection="1">
      <alignment vertical="top"/>
      <protection/>
    </xf>
    <xf numFmtId="0" fontId="21" fillId="0" borderId="17" xfId="57" applyFont="1" applyFill="1" applyBorder="1" applyAlignment="1" applyProtection="1">
      <alignment horizontal="center" vertical="top" wrapText="1"/>
      <protection/>
    </xf>
    <xf numFmtId="0" fontId="21" fillId="0" borderId="24" xfId="57" applyFont="1" applyFill="1" applyBorder="1" applyAlignment="1" applyProtection="1">
      <alignment horizontal="center" vertical="top" wrapText="1"/>
      <protection/>
    </xf>
    <xf numFmtId="0" fontId="21" fillId="0" borderId="18" xfId="68" applyFont="1" applyFill="1" applyBorder="1" applyAlignment="1" applyProtection="1">
      <alignment horizontal="center" vertical="top" wrapText="1"/>
      <protection/>
    </xf>
    <xf numFmtId="0" fontId="21" fillId="0" borderId="24" xfId="68" applyFont="1" applyFill="1" applyBorder="1" applyAlignment="1" applyProtection="1">
      <alignment horizontal="center" vertical="top" wrapText="1"/>
      <protection/>
    </xf>
    <xf numFmtId="0" fontId="21" fillId="0" borderId="17" xfId="57" applyFont="1" applyFill="1" applyBorder="1" applyAlignment="1" applyProtection="1">
      <alignment horizontal="center" vertical="top"/>
      <protection/>
    </xf>
    <xf numFmtId="0" fontId="21" fillId="0" borderId="24" xfId="57" applyFont="1" applyFill="1" applyBorder="1" applyAlignment="1" applyProtection="1">
      <alignment horizontal="center"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port layout" xfId="57"/>
    <cellStyle name="Note" xfId="58"/>
    <cellStyle name="Output" xfId="59"/>
    <cellStyle name="Percent" xfId="60"/>
    <cellStyle name="Title" xfId="61"/>
    <cellStyle name="Total" xfId="62"/>
    <cellStyle name="Warning Text" xfId="63"/>
    <cellStyle name="一般_Q1" xfId="64"/>
    <cellStyle name="一般_Report layout" xfId="65"/>
    <cellStyle name="一般_Sheet1" xfId="66"/>
    <cellStyle name="一般_Sheet1_Report layout" xfId="67"/>
    <cellStyle name="一般_Sheet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8.emf" /><Relationship Id="rId5" Type="http://schemas.openxmlformats.org/officeDocument/2006/relationships/image" Target="../media/image1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6.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1266825</xdr:colOff>
      <xdr:row>3</xdr:row>
      <xdr:rowOff>76200</xdr:rowOff>
    </xdr:from>
    <xdr:to>
      <xdr:col>5</xdr:col>
      <xdr:colOff>190500</xdr:colOff>
      <xdr:row>3</xdr:row>
      <xdr:rowOff>581025</xdr:rowOff>
    </xdr:to>
    <xdr:pic>
      <xdr:nvPicPr>
        <xdr:cNvPr id="1" name="CommandButton4" hidden="1"/>
        <xdr:cNvPicPr preferRelativeResize="1">
          <a:picLocks noChangeAspect="1"/>
        </xdr:cNvPicPr>
      </xdr:nvPicPr>
      <xdr:blipFill>
        <a:blip r:embed="rId1"/>
        <a:stretch>
          <a:fillRect/>
        </a:stretch>
      </xdr:blipFill>
      <xdr:spPr>
        <a:xfrm>
          <a:off x="1266825" y="76200"/>
          <a:ext cx="1266825" cy="504825"/>
        </a:xfrm>
        <a:prstGeom prst="rect">
          <a:avLst/>
        </a:prstGeom>
        <a:solidFill>
          <a:srgbClr val="FFFFFF"/>
        </a:solidFill>
        <a:ln w="1" cmpd="sng">
          <a:noFill/>
        </a:ln>
      </xdr:spPr>
    </xdr:pic>
    <xdr:clientData fPrintsWithSheet="0"/>
  </xdr:twoCellAnchor>
  <xdr:twoCellAnchor editAs="absolute">
    <xdr:from>
      <xdr:col>5</xdr:col>
      <xdr:colOff>828675</xdr:colOff>
      <xdr:row>3</xdr:row>
      <xdr:rowOff>76200</xdr:rowOff>
    </xdr:from>
    <xdr:to>
      <xdr:col>7</xdr:col>
      <xdr:colOff>152400</xdr:colOff>
      <xdr:row>3</xdr:row>
      <xdr:rowOff>581025</xdr:rowOff>
    </xdr:to>
    <xdr:pic>
      <xdr:nvPicPr>
        <xdr:cNvPr id="2" name="CommandButton3"/>
        <xdr:cNvPicPr preferRelativeResize="1">
          <a:picLocks noChangeAspect="1"/>
        </xdr:cNvPicPr>
      </xdr:nvPicPr>
      <xdr:blipFill>
        <a:blip r:embed="rId2"/>
        <a:stretch>
          <a:fillRect/>
        </a:stretch>
      </xdr:blipFill>
      <xdr:spPr>
        <a:xfrm>
          <a:off x="3171825" y="76200"/>
          <a:ext cx="1266825" cy="504825"/>
        </a:xfrm>
        <a:prstGeom prst="rect">
          <a:avLst/>
        </a:prstGeom>
        <a:solidFill>
          <a:srgbClr val="FFFFFF"/>
        </a:solidFill>
        <a:ln w="1" cmpd="sng">
          <a:noFill/>
        </a:ln>
      </xdr:spPr>
    </xdr:pic>
    <xdr:clientData fPrintsWithSheet="0"/>
  </xdr:twoCellAnchor>
  <xdr:twoCellAnchor editAs="absolute">
    <xdr:from>
      <xdr:col>7</xdr:col>
      <xdr:colOff>790575</xdr:colOff>
      <xdr:row>3</xdr:row>
      <xdr:rowOff>76200</xdr:rowOff>
    </xdr:from>
    <xdr:to>
      <xdr:col>9</xdr:col>
      <xdr:colOff>114300</xdr:colOff>
      <xdr:row>3</xdr:row>
      <xdr:rowOff>581025</xdr:rowOff>
    </xdr:to>
    <xdr:pic>
      <xdr:nvPicPr>
        <xdr:cNvPr id="3" name="CommandButton2"/>
        <xdr:cNvPicPr preferRelativeResize="1">
          <a:picLocks noChangeAspect="1"/>
        </xdr:cNvPicPr>
      </xdr:nvPicPr>
      <xdr:blipFill>
        <a:blip r:embed="rId3"/>
        <a:stretch>
          <a:fillRect/>
        </a:stretch>
      </xdr:blipFill>
      <xdr:spPr>
        <a:xfrm>
          <a:off x="5076825" y="76200"/>
          <a:ext cx="1266825" cy="504825"/>
        </a:xfrm>
        <a:prstGeom prst="rect">
          <a:avLst/>
        </a:prstGeom>
        <a:solidFill>
          <a:srgbClr val="FFFFFF"/>
        </a:solidFill>
        <a:ln w="1" cmpd="sng">
          <a:noFill/>
        </a:ln>
      </xdr:spPr>
    </xdr:pic>
    <xdr:clientData fPrintsWithSheet="0"/>
  </xdr:twoCellAnchor>
  <xdr:twoCellAnchor editAs="absolute">
    <xdr:from>
      <xdr:col>9</xdr:col>
      <xdr:colOff>752475</xdr:colOff>
      <xdr:row>3</xdr:row>
      <xdr:rowOff>76200</xdr:rowOff>
    </xdr:from>
    <xdr:to>
      <xdr:col>11</xdr:col>
      <xdr:colOff>76200</xdr:colOff>
      <xdr:row>3</xdr:row>
      <xdr:rowOff>581025</xdr:rowOff>
    </xdr:to>
    <xdr:pic>
      <xdr:nvPicPr>
        <xdr:cNvPr id="4" name="CommandButton1"/>
        <xdr:cNvPicPr preferRelativeResize="1">
          <a:picLocks noChangeAspect="1"/>
        </xdr:cNvPicPr>
      </xdr:nvPicPr>
      <xdr:blipFill>
        <a:blip r:embed="rId4"/>
        <a:stretch>
          <a:fillRect/>
        </a:stretch>
      </xdr:blipFill>
      <xdr:spPr>
        <a:xfrm>
          <a:off x="6981825" y="76200"/>
          <a:ext cx="1266825" cy="504825"/>
        </a:xfrm>
        <a:prstGeom prst="rect">
          <a:avLst/>
        </a:prstGeom>
        <a:solidFill>
          <a:srgbClr val="FFFFFF"/>
        </a:solidFill>
        <a:ln w="1" cmpd="sng">
          <a:noFill/>
        </a:ln>
      </xdr:spPr>
    </xdr:pic>
    <xdr:clientData fPrintsWithSheet="0"/>
  </xdr:twoCellAnchor>
  <xdr:twoCellAnchor editAs="oneCell">
    <xdr:from>
      <xdr:col>4</xdr:col>
      <xdr:colOff>0</xdr:colOff>
      <xdr:row>7</xdr:row>
      <xdr:rowOff>0</xdr:rowOff>
    </xdr:from>
    <xdr:to>
      <xdr:col>5</xdr:col>
      <xdr:colOff>0</xdr:colOff>
      <xdr:row>7</xdr:row>
      <xdr:rowOff>9525</xdr:rowOff>
    </xdr:to>
    <xdr:pic>
      <xdr:nvPicPr>
        <xdr:cNvPr id="5" name="ComboBox1" hidden="1"/>
        <xdr:cNvPicPr preferRelativeResize="1">
          <a:picLocks noChangeAspect="1"/>
        </xdr:cNvPicPr>
      </xdr:nvPicPr>
      <xdr:blipFill>
        <a:blip r:embed="rId5"/>
        <a:stretch>
          <a:fillRect/>
        </a:stretch>
      </xdr:blipFill>
      <xdr:spPr>
        <a:xfrm>
          <a:off x="1371600" y="1076325"/>
          <a:ext cx="971550" cy="9525"/>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6</xdr:col>
      <xdr:colOff>123825</xdr:colOff>
      <xdr:row>5</xdr:row>
      <xdr:rowOff>85725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6</xdr:col>
      <xdr:colOff>342900</xdr:colOff>
      <xdr:row>5</xdr:row>
      <xdr:rowOff>104775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6</xdr:col>
      <xdr:colOff>123825</xdr:colOff>
      <xdr:row>5</xdr:row>
      <xdr:rowOff>85725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6</xdr:col>
      <xdr:colOff>352425</xdr:colOff>
      <xdr:row>5</xdr:row>
      <xdr:rowOff>104775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6</xdr:col>
      <xdr:colOff>123825</xdr:colOff>
      <xdr:row>5</xdr:row>
      <xdr:rowOff>85725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5</xdr:col>
      <xdr:colOff>304800</xdr:colOff>
      <xdr:row>5</xdr:row>
      <xdr:rowOff>104775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4</xdr:col>
      <xdr:colOff>857250</xdr:colOff>
      <xdr:row>5</xdr:row>
      <xdr:rowOff>104775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6</xdr:col>
      <xdr:colOff>123825</xdr:colOff>
      <xdr:row>5</xdr:row>
      <xdr:rowOff>85725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3</xdr:row>
      <xdr:rowOff>95250</xdr:rowOff>
    </xdr:from>
    <xdr:to>
      <xdr:col>6</xdr:col>
      <xdr:colOff>85725</xdr:colOff>
      <xdr:row>5</xdr:row>
      <xdr:rowOff>104775</xdr:rowOff>
    </xdr:to>
    <xdr:pic>
      <xdr:nvPicPr>
        <xdr:cNvPr id="1" name="cmdclear"/>
        <xdr:cNvPicPr preferRelativeResize="1">
          <a:picLocks noChangeAspect="1"/>
        </xdr:cNvPicPr>
      </xdr:nvPicPr>
      <xdr:blipFill>
        <a:blip r:embed="rId1"/>
        <a:stretch>
          <a:fillRect/>
        </a:stretch>
      </xdr:blipFill>
      <xdr:spPr>
        <a:xfrm>
          <a:off x="190500" y="95250"/>
          <a:ext cx="1905000" cy="31432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5"/>
  <dimension ref="A1:F34"/>
  <sheetViews>
    <sheetView zoomScalePageLayoutView="0" workbookViewId="0" topLeftCell="A1">
      <selection activeCell="B9" sqref="B9"/>
    </sheetView>
  </sheetViews>
  <sheetFormatPr defaultColWidth="8.8515625" defaultRowHeight="12.75"/>
  <cols>
    <col min="1" max="1" width="27.7109375" style="21" bestFit="1" customWidth="1"/>
    <col min="2" max="2" width="30.7109375" style="22" bestFit="1" customWidth="1"/>
    <col min="3" max="3" width="4.7109375" style="12" customWidth="1"/>
    <col min="4" max="4" width="24.7109375" style="0" bestFit="1" customWidth="1"/>
    <col min="5" max="5" width="3.140625" style="12" customWidth="1"/>
    <col min="6" max="6" width="8.8515625" style="16" customWidth="1"/>
    <col min="7" max="7" width="31.7109375" style="12" customWidth="1"/>
    <col min="8" max="16384" width="8.8515625" style="12" customWidth="1"/>
  </cols>
  <sheetData>
    <row r="1" spans="1:6" ht="12" thickBot="1">
      <c r="A1" s="320" t="s">
        <v>100</v>
      </c>
      <c r="B1" s="320"/>
      <c r="D1" s="11" t="s">
        <v>281</v>
      </c>
      <c r="F1" s="12"/>
    </row>
    <row r="2" spans="1:6" ht="12.75">
      <c r="A2" s="13" t="s">
        <v>101</v>
      </c>
      <c r="B2" s="14" t="s">
        <v>574</v>
      </c>
      <c r="D2" s="15" t="s">
        <v>582</v>
      </c>
      <c r="E2" s="16"/>
      <c r="F2" s="12"/>
    </row>
    <row r="3" spans="1:6" ht="12.75">
      <c r="A3" s="13" t="s">
        <v>102</v>
      </c>
      <c r="B3" s="14" t="s">
        <v>105</v>
      </c>
      <c r="D3" s="15" t="s">
        <v>629</v>
      </c>
      <c r="F3" s="12"/>
    </row>
    <row r="4" spans="1:6" ht="12.75">
      <c r="A4" s="13" t="s">
        <v>103</v>
      </c>
      <c r="B4" s="14" t="s">
        <v>99</v>
      </c>
      <c r="C4" s="17"/>
      <c r="D4" s="15" t="s">
        <v>1068</v>
      </c>
      <c r="F4" s="12"/>
    </row>
    <row r="5" spans="1:6" ht="12.75">
      <c r="A5" s="13" t="s">
        <v>104</v>
      </c>
      <c r="B5" s="18">
        <v>0.1</v>
      </c>
      <c r="D5" s="15" t="s">
        <v>630</v>
      </c>
      <c r="F5" s="12"/>
    </row>
    <row r="6" spans="1:6" ht="12.75">
      <c r="A6" s="19"/>
      <c r="B6" s="19"/>
      <c r="D6" t="s">
        <v>585</v>
      </c>
      <c r="F6" s="12"/>
    </row>
    <row r="7" spans="1:6" ht="12.75">
      <c r="A7" s="19"/>
      <c r="B7" s="19"/>
      <c r="D7" t="s">
        <v>631</v>
      </c>
      <c r="F7" s="12"/>
    </row>
    <row r="8" spans="1:6" ht="12.75">
      <c r="A8" s="19"/>
      <c r="B8" s="19"/>
      <c r="D8" t="s">
        <v>632</v>
      </c>
      <c r="F8" s="12"/>
    </row>
    <row r="9" spans="1:6" ht="12.75">
      <c r="A9" s="19" t="s">
        <v>591</v>
      </c>
      <c r="B9" s="19" t="b">
        <v>0</v>
      </c>
      <c r="D9" t="s">
        <v>1065</v>
      </c>
      <c r="F9" s="12"/>
    </row>
    <row r="10" spans="1:6" ht="12.75">
      <c r="A10" s="19" t="s">
        <v>592</v>
      </c>
      <c r="B10" s="19" t="b">
        <v>1</v>
      </c>
      <c r="D10" t="s">
        <v>476</v>
      </c>
      <c r="F10" s="12"/>
    </row>
    <row r="11" spans="1:6" ht="12.75">
      <c r="A11" s="19"/>
      <c r="B11" s="19"/>
      <c r="F11" s="12"/>
    </row>
    <row r="12" spans="1:6" ht="12.75">
      <c r="A12" s="19"/>
      <c r="B12" s="19"/>
      <c r="F12" s="20"/>
    </row>
    <row r="13" spans="1:6" ht="12.75">
      <c r="A13" s="19"/>
      <c r="B13" s="19"/>
      <c r="F13" s="20"/>
    </row>
    <row r="14" spans="1:6" ht="12.75">
      <c r="A14" s="19"/>
      <c r="B14" s="19"/>
      <c r="F14" s="20"/>
    </row>
    <row r="15" ht="12.75">
      <c r="F15" s="20"/>
    </row>
    <row r="16" ht="12.75">
      <c r="F16" s="20"/>
    </row>
    <row r="17" ht="12.75">
      <c r="F17" s="20"/>
    </row>
    <row r="18" ht="12.75">
      <c r="F18" s="20"/>
    </row>
    <row r="19" ht="12.75">
      <c r="F19" s="23"/>
    </row>
    <row r="20" ht="12.75">
      <c r="F20" s="23"/>
    </row>
    <row r="21" ht="12.75">
      <c r="F21" s="23"/>
    </row>
    <row r="22" ht="12.75">
      <c r="F22" s="23"/>
    </row>
    <row r="23" ht="12.75">
      <c r="F23" s="23"/>
    </row>
    <row r="24" ht="12.75">
      <c r="F24" s="23"/>
    </row>
    <row r="25" ht="12.75">
      <c r="F25" s="23"/>
    </row>
    <row r="26" ht="12.75">
      <c r="F26" s="23"/>
    </row>
    <row r="27" ht="12.75">
      <c r="F27" s="23"/>
    </row>
    <row r="28" ht="12.75">
      <c r="F28" s="20"/>
    </row>
    <row r="29" ht="12.75">
      <c r="F29" s="20"/>
    </row>
    <row r="30" ht="12.75">
      <c r="F30" s="20"/>
    </row>
    <row r="31" ht="12.75">
      <c r="F31" s="20"/>
    </row>
    <row r="32" ht="12.75">
      <c r="F32" s="20"/>
    </row>
    <row r="33" ht="12.75">
      <c r="F33" s="20"/>
    </row>
    <row r="34" ht="12.75">
      <c r="F34" s="20"/>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AW109"/>
  <sheetViews>
    <sheetView showGridLines="0" zoomScale="75" zoomScaleNormal="75" zoomScalePageLayoutView="0" workbookViewId="0" topLeftCell="D7">
      <selection activeCell="B12" sqref="B12"/>
    </sheetView>
  </sheetViews>
  <sheetFormatPr defaultColWidth="10.28125" defaultRowHeight="12.75"/>
  <cols>
    <col min="1" max="3" width="5.7109375" style="50" hidden="1" customWidth="1"/>
    <col min="4" max="4" width="10.140625" style="50" customWidth="1"/>
    <col min="5" max="5" width="10.28125" style="50" customWidth="1"/>
    <col min="6" max="6" width="9.140625" style="50" customWidth="1"/>
    <col min="7" max="7" width="16.140625" style="50" customWidth="1"/>
    <col min="8" max="8" width="9.57421875" style="50" customWidth="1"/>
    <col min="9" max="19" width="14.7109375" style="50" customWidth="1"/>
    <col min="20" max="30" width="15.7109375" style="50" customWidth="1"/>
    <col min="31" max="16384" width="10.28125" style="50" customWidth="1"/>
  </cols>
  <sheetData>
    <row r="1" spans="1:10" ht="21.75" customHeight="1" hidden="1">
      <c r="A1" s="1" t="s">
        <v>691</v>
      </c>
      <c r="B1" s="28">
        <f>IF(OR((COVER_CD=""),(COVER_ED="")),"",COVER_ED&amp;RIGHT(COVER_CD*3+100,2))</f>
      </c>
      <c r="C1" s="27">
        <f ca="1">YEAR(NOW())-1</f>
        <v>2016</v>
      </c>
      <c r="G1" s="8" t="s">
        <v>692</v>
      </c>
      <c r="H1" s="6" t="s">
        <v>267</v>
      </c>
      <c r="J1" s="50" t="s">
        <v>693</v>
      </c>
    </row>
    <row r="2" spans="1:8" ht="21.75" customHeight="1" hidden="1">
      <c r="A2" s="1" t="s">
        <v>694</v>
      </c>
      <c r="B2" s="2" t="s">
        <v>884</v>
      </c>
      <c r="C2" s="27">
        <f ca="1">YEAR(NOW())</f>
        <v>2017</v>
      </c>
      <c r="H2" s="6" t="s">
        <v>695</v>
      </c>
    </row>
    <row r="3" spans="1:8" ht="21.75" customHeight="1" hidden="1">
      <c r="A3" s="1" t="s">
        <v>696</v>
      </c>
      <c r="B3" s="27">
        <f>F9</f>
      </c>
      <c r="C3" s="27">
        <f ca="1">YEAR(NOW())+1</f>
        <v>2018</v>
      </c>
      <c r="H3" s="50" t="s">
        <v>563</v>
      </c>
    </row>
    <row r="4" spans="1:3" ht="12.75">
      <c r="A4" s="1" t="s">
        <v>697</v>
      </c>
      <c r="B4" s="2">
        <v>0</v>
      </c>
      <c r="C4" s="27"/>
    </row>
    <row r="5" spans="1:3" ht="12.75">
      <c r="A5" s="1" t="s">
        <v>698</v>
      </c>
      <c r="B5" s="3"/>
      <c r="C5" s="27"/>
    </row>
    <row r="6" spans="1:19" s="49" customFormat="1" ht="21.75" customHeight="1">
      <c r="A6" s="1" t="s">
        <v>699</v>
      </c>
      <c r="B6" s="3"/>
      <c r="C6" s="27"/>
      <c r="D6" s="147"/>
      <c r="E6" s="148"/>
      <c r="F6" s="148"/>
      <c r="G6" s="148"/>
      <c r="H6" s="148"/>
      <c r="I6" s="148"/>
      <c r="J6" s="148"/>
      <c r="K6" s="148"/>
      <c r="L6" s="148"/>
      <c r="M6" s="148"/>
      <c r="N6" s="148"/>
      <c r="O6" s="148"/>
      <c r="P6" s="148"/>
      <c r="Q6" s="148"/>
      <c r="R6" s="148"/>
      <c r="S6" s="149"/>
    </row>
    <row r="7" spans="1:19" s="49" customFormat="1" ht="21.75" customHeight="1">
      <c r="A7" s="1" t="s">
        <v>700</v>
      </c>
      <c r="B7" s="3"/>
      <c r="C7" s="27"/>
      <c r="D7" s="379"/>
      <c r="E7" s="379"/>
      <c r="F7" s="379"/>
      <c r="G7" s="379"/>
      <c r="H7" s="379"/>
      <c r="I7" s="379"/>
      <c r="J7" s="379"/>
      <c r="K7" s="379"/>
      <c r="L7" s="379"/>
      <c r="M7" s="379"/>
      <c r="N7" s="379"/>
      <c r="O7" s="379"/>
      <c r="P7" s="379"/>
      <c r="Q7" s="379"/>
      <c r="R7" s="379"/>
      <c r="S7" s="379"/>
    </row>
    <row r="8" spans="1:19" s="49" customFormat="1" ht="21.75" customHeight="1">
      <c r="A8" s="1" t="s">
        <v>701</v>
      </c>
      <c r="B8" s="29" t="str">
        <f>F10</f>
        <v>   </v>
      </c>
      <c r="C8" s="27"/>
      <c r="D8" s="379"/>
      <c r="E8" s="380"/>
      <c r="F8" s="380"/>
      <c r="G8" s="380"/>
      <c r="H8" s="380"/>
      <c r="I8" s="380"/>
      <c r="J8" s="380"/>
      <c r="K8" s="380"/>
      <c r="L8" s="380"/>
      <c r="M8" s="380"/>
      <c r="N8" s="380"/>
      <c r="O8" s="380"/>
      <c r="P8" s="380"/>
      <c r="Q8" s="380"/>
      <c r="R8" s="380"/>
      <c r="S8" s="380"/>
    </row>
    <row r="9" spans="1:19" s="49" customFormat="1" ht="18" customHeight="1" hidden="1">
      <c r="A9" s="5" t="s">
        <v>702</v>
      </c>
      <c r="B9" s="4" t="s">
        <v>703</v>
      </c>
      <c r="C9" s="27"/>
      <c r="D9" s="379" t="s">
        <v>704</v>
      </c>
      <c r="E9" s="379"/>
      <c r="F9" s="388">
        <f>COVER_FILENO</f>
      </c>
      <c r="G9" s="388"/>
      <c r="H9" s="388"/>
      <c r="I9" s="388"/>
      <c r="J9" s="150"/>
      <c r="K9" s="150"/>
      <c r="L9" s="150"/>
      <c r="M9" s="150"/>
      <c r="N9" s="150"/>
      <c r="O9" s="150"/>
      <c r="P9" s="150"/>
      <c r="Q9" s="150"/>
      <c r="R9" s="150"/>
      <c r="S9" s="150"/>
    </row>
    <row r="10" spans="1:16" s="49" customFormat="1" ht="12.75">
      <c r="A10" s="5" t="s">
        <v>705</v>
      </c>
      <c r="B10" s="29">
        <f>COVER_CD</f>
      </c>
      <c r="C10" s="27"/>
      <c r="D10" s="379" t="s">
        <v>706</v>
      </c>
      <c r="E10" s="379"/>
      <c r="F10" s="388" t="str">
        <f>IF(COVER_INSURER="","",COVER_INSURER)</f>
        <v>   </v>
      </c>
      <c r="G10" s="388"/>
      <c r="H10" s="388"/>
      <c r="I10" s="388"/>
      <c r="M10" s="151" t="s">
        <v>707</v>
      </c>
      <c r="N10" s="152">
        <f>IF(COVER_CD="","","Q"&amp;COVER_CD)</f>
      </c>
      <c r="O10" s="153">
        <f>IF(COVER_ED="","",COVER_ED)</f>
      </c>
      <c r="P10" s="147" t="s">
        <v>708</v>
      </c>
    </row>
    <row r="11" spans="1:16" s="49" customFormat="1" ht="12.75">
      <c r="A11" s="5" t="s">
        <v>709</v>
      </c>
      <c r="B11" s="29">
        <f>COVER_ED</f>
      </c>
      <c r="C11" s="27"/>
      <c r="D11" s="154"/>
      <c r="E11" s="155"/>
      <c r="F11" s="156"/>
      <c r="G11" s="151"/>
      <c r="H11" s="157"/>
      <c r="I11" s="154"/>
      <c r="J11" s="154"/>
      <c r="K11" s="158"/>
      <c r="O11" s="159"/>
      <c r="P11" s="147"/>
    </row>
    <row r="12" spans="4:49" s="48" customFormat="1" ht="12.75">
      <c r="D12" s="160"/>
      <c r="E12" s="160"/>
      <c r="F12" s="160"/>
      <c r="G12" s="160"/>
      <c r="H12" s="161"/>
      <c r="I12" s="162"/>
      <c r="J12" s="162"/>
      <c r="K12" s="162"/>
      <c r="L12" s="162"/>
      <c r="M12" s="162"/>
      <c r="N12" s="162"/>
      <c r="O12" s="162"/>
      <c r="P12" s="162"/>
      <c r="Q12" s="162"/>
      <c r="R12" s="162"/>
      <c r="S12" s="162"/>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row>
    <row r="13" spans="4:49" s="48" customFormat="1" ht="12.75">
      <c r="D13" s="163" t="s">
        <v>1064</v>
      </c>
      <c r="E13" s="160"/>
      <c r="F13" s="160"/>
      <c r="G13" s="160"/>
      <c r="H13" s="161"/>
      <c r="I13" s="162"/>
      <c r="J13" s="162"/>
      <c r="K13" s="162"/>
      <c r="L13" s="162"/>
      <c r="M13" s="162"/>
      <c r="N13" s="162"/>
      <c r="O13" s="162"/>
      <c r="P13" s="162"/>
      <c r="Q13" s="162"/>
      <c r="R13" s="162"/>
      <c r="S13" s="162"/>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row>
    <row r="14" spans="4:49" s="49" customFormat="1" ht="12.75">
      <c r="D14" s="160"/>
      <c r="E14" s="160"/>
      <c r="F14" s="160"/>
      <c r="G14" s="160"/>
      <c r="H14" s="161"/>
      <c r="I14" s="162"/>
      <c r="J14" s="162"/>
      <c r="K14" s="162"/>
      <c r="L14" s="162"/>
      <c r="M14" s="162"/>
      <c r="N14" s="162"/>
      <c r="O14" s="162"/>
      <c r="P14" s="162"/>
      <c r="Q14" s="162"/>
      <c r="R14" s="162"/>
      <c r="S14" s="162"/>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row>
    <row r="15" spans="1:19" ht="12.75">
      <c r="A15" s="51" t="s">
        <v>692</v>
      </c>
      <c r="D15" s="408" t="s">
        <v>941</v>
      </c>
      <c r="E15" s="409"/>
      <c r="F15" s="409"/>
      <c r="G15" s="409"/>
      <c r="H15" s="409"/>
      <c r="I15" s="409"/>
      <c r="J15" s="164"/>
      <c r="K15" s="164"/>
      <c r="L15" s="164"/>
      <c r="M15" s="164"/>
      <c r="N15" s="164"/>
      <c r="O15" s="164"/>
      <c r="P15" s="164"/>
      <c r="Q15" s="164"/>
      <c r="R15" s="164"/>
      <c r="S15" s="165"/>
    </row>
    <row r="16" spans="1:18" ht="60" customHeight="1">
      <c r="A16" s="6">
        <v>1010</v>
      </c>
      <c r="B16" s="52" t="s">
        <v>710</v>
      </c>
      <c r="H16" s="440">
        <f>'GQ3'!D101</f>
      </c>
      <c r="I16" s="441"/>
      <c r="J16" s="441"/>
      <c r="K16" s="441"/>
      <c r="L16" s="441"/>
      <c r="M16" s="441"/>
      <c r="N16" s="441"/>
      <c r="O16" s="441"/>
      <c r="P16" s="441"/>
      <c r="Q16" s="441"/>
      <c r="R16" s="442"/>
    </row>
    <row r="17" ht="31.5" customHeight="1"/>
    <row r="18" spans="3:16" ht="13.5" customHeight="1">
      <c r="C18" s="6"/>
      <c r="D18" s="345" t="s">
        <v>942</v>
      </c>
      <c r="E18" s="407"/>
      <c r="F18" s="407"/>
      <c r="G18" s="407"/>
      <c r="H18" s="407"/>
      <c r="I18" s="407"/>
      <c r="J18" s="407"/>
      <c r="K18" s="407"/>
      <c r="L18" s="407"/>
      <c r="M18" s="407"/>
      <c r="N18" s="407"/>
      <c r="O18" s="407"/>
      <c r="P18" s="407"/>
    </row>
    <row r="19" spans="1:19" ht="66.75" customHeight="1">
      <c r="A19" s="6">
        <v>1020</v>
      </c>
      <c r="B19" s="52" t="s">
        <v>1217</v>
      </c>
      <c r="C19" s="6"/>
      <c r="D19" s="144"/>
      <c r="E19" s="136"/>
      <c r="F19" s="136"/>
      <c r="G19" s="248"/>
      <c r="H19" s="443">
        <f>'GQ3'!D104</f>
      </c>
      <c r="I19" s="444"/>
      <c r="J19" s="444"/>
      <c r="K19" s="444"/>
      <c r="L19" s="444"/>
      <c r="M19" s="444"/>
      <c r="N19" s="444"/>
      <c r="O19" s="444"/>
      <c r="P19" s="444"/>
      <c r="Q19" s="444"/>
      <c r="R19" s="445"/>
      <c r="S19" s="58"/>
    </row>
    <row r="20" spans="3:19" ht="20.25" customHeight="1">
      <c r="C20" s="6"/>
      <c r="D20" s="136"/>
      <c r="E20" s="136"/>
      <c r="F20" s="136"/>
      <c r="G20" s="248"/>
      <c r="H20" s="143"/>
      <c r="I20" s="143"/>
      <c r="J20" s="143"/>
      <c r="K20" s="143"/>
      <c r="L20" s="143"/>
      <c r="M20" s="143"/>
      <c r="N20" s="143"/>
      <c r="O20" s="143"/>
      <c r="P20" s="143"/>
      <c r="Q20" s="143"/>
      <c r="R20" s="58"/>
      <c r="S20" s="58"/>
    </row>
    <row r="21" spans="1:19" ht="13.5" customHeight="1">
      <c r="A21" s="6"/>
      <c r="B21" s="52"/>
      <c r="C21" s="6"/>
      <c r="D21" s="345" t="s">
        <v>1209</v>
      </c>
      <c r="E21" s="407"/>
      <c r="F21" s="407"/>
      <c r="G21" s="407"/>
      <c r="H21" s="407"/>
      <c r="I21" s="407"/>
      <c r="J21" s="407"/>
      <c r="K21" s="407"/>
      <c r="L21" s="407"/>
      <c r="M21" s="407"/>
      <c r="N21" s="407"/>
      <c r="O21" s="407"/>
      <c r="P21" s="407"/>
      <c r="Q21" s="137"/>
      <c r="R21" s="58"/>
      <c r="S21" s="58"/>
    </row>
    <row r="22" spans="1:19" ht="12.75" customHeight="1">
      <c r="A22" s="6"/>
      <c r="B22" s="52"/>
      <c r="C22" s="6"/>
      <c r="H22" s="437" t="s">
        <v>1210</v>
      </c>
      <c r="I22" s="438"/>
      <c r="J22" s="438"/>
      <c r="K22" s="438"/>
      <c r="L22" s="438"/>
      <c r="M22" s="438"/>
      <c r="N22" s="438"/>
      <c r="O22" s="438"/>
      <c r="P22" s="438"/>
      <c r="Q22" s="438"/>
      <c r="R22" s="439"/>
      <c r="S22" s="58"/>
    </row>
    <row r="23" spans="1:19" ht="12.75" customHeight="1">
      <c r="A23" s="6">
        <v>1030</v>
      </c>
      <c r="B23" s="52" t="s">
        <v>712</v>
      </c>
      <c r="C23" s="6"/>
      <c r="H23" s="292">
        <f>'GQ3'!B107</f>
        <v>2</v>
      </c>
      <c r="I23" s="249"/>
      <c r="J23" s="249"/>
      <c r="K23" s="249"/>
      <c r="L23" s="249"/>
      <c r="M23" s="249"/>
      <c r="N23" s="249"/>
      <c r="O23" s="249"/>
      <c r="P23" s="249"/>
      <c r="Q23" s="249"/>
      <c r="R23" s="293"/>
      <c r="S23" s="58"/>
    </row>
    <row r="24" spans="1:19" ht="63" customHeight="1">
      <c r="A24" s="6">
        <v>1040</v>
      </c>
      <c r="B24" s="52" t="s">
        <v>1197</v>
      </c>
      <c r="C24" s="6"/>
      <c r="D24" s="138"/>
      <c r="E24" s="136"/>
      <c r="F24" s="136"/>
      <c r="G24" s="248"/>
      <c r="H24" s="391">
        <f>'GQ3'!D108</f>
      </c>
      <c r="I24" s="392"/>
      <c r="J24" s="392"/>
      <c r="K24" s="392"/>
      <c r="L24" s="392"/>
      <c r="M24" s="392"/>
      <c r="N24" s="392"/>
      <c r="O24" s="392"/>
      <c r="P24" s="392"/>
      <c r="Q24" s="392"/>
      <c r="R24" s="393"/>
      <c r="S24" s="58"/>
    </row>
    <row r="25" spans="1:19" ht="12.75" customHeight="1">
      <c r="A25" s="6"/>
      <c r="B25" s="52"/>
      <c r="C25" s="6"/>
      <c r="Q25" s="58"/>
      <c r="R25" s="58"/>
      <c r="S25" s="58"/>
    </row>
    <row r="26" spans="1:19" ht="13.5" customHeight="1">
      <c r="A26" s="6" t="s">
        <v>711</v>
      </c>
      <c r="B26" s="52"/>
      <c r="C26" s="6"/>
      <c r="O26" s="249"/>
      <c r="P26" s="249"/>
      <c r="Q26" s="249"/>
      <c r="R26" s="58"/>
      <c r="S26" s="58"/>
    </row>
    <row r="27" spans="4:17" s="58" customFormat="1" ht="12">
      <c r="D27" s="238"/>
      <c r="E27" s="235"/>
      <c r="F27" s="231"/>
      <c r="G27" s="231"/>
      <c r="H27" s="231"/>
      <c r="I27" s="231"/>
      <c r="J27" s="231"/>
      <c r="K27" s="231"/>
      <c r="L27" s="231"/>
      <c r="M27" s="231"/>
      <c r="N27" s="231"/>
      <c r="O27" s="233"/>
      <c r="P27" s="233"/>
      <c r="Q27" s="237"/>
    </row>
    <row r="28" s="58" customFormat="1" ht="12"/>
    <row r="29" spans="15:17" s="58" customFormat="1" ht="12">
      <c r="O29" s="249"/>
      <c r="P29" s="249"/>
      <c r="Q29" s="249"/>
    </row>
    <row r="30" spans="15:17" s="58" customFormat="1" ht="49.5" customHeight="1">
      <c r="O30" s="233"/>
      <c r="P30" s="233"/>
      <c r="Q30" s="237"/>
    </row>
    <row r="31" spans="4:17" s="58" customFormat="1" ht="12">
      <c r="D31" s="238"/>
      <c r="E31" s="235"/>
      <c r="F31" s="231"/>
      <c r="G31" s="231"/>
      <c r="H31" s="231"/>
      <c r="I31" s="231"/>
      <c r="J31" s="231"/>
      <c r="K31" s="231"/>
      <c r="L31" s="231"/>
      <c r="M31" s="231"/>
      <c r="N31" s="231"/>
      <c r="O31" s="233"/>
      <c r="P31" s="233"/>
      <c r="Q31" s="237"/>
    </row>
    <row r="32" spans="4:19" s="58" customFormat="1" ht="12.75">
      <c r="D32" s="50"/>
      <c r="E32" s="50"/>
      <c r="F32" s="50"/>
      <c r="G32" s="50"/>
      <c r="H32" s="50"/>
      <c r="I32" s="50"/>
      <c r="J32" s="50"/>
      <c r="K32" s="50"/>
      <c r="L32" s="50"/>
      <c r="M32" s="50"/>
      <c r="N32" s="50"/>
      <c r="O32" s="50"/>
      <c r="P32" s="50"/>
      <c r="Q32" s="50"/>
      <c r="R32" s="50"/>
      <c r="S32" s="50"/>
    </row>
    <row r="33" spans="4:19" s="58" customFormat="1" ht="49.5" customHeight="1">
      <c r="D33" s="50"/>
      <c r="E33" s="50"/>
      <c r="F33" s="50"/>
      <c r="G33" s="50"/>
      <c r="H33" s="50"/>
      <c r="I33" s="50"/>
      <c r="J33" s="50"/>
      <c r="K33" s="50"/>
      <c r="L33" s="50"/>
      <c r="M33" s="50"/>
      <c r="N33" s="50"/>
      <c r="O33" s="50"/>
      <c r="P33" s="50"/>
      <c r="Q33" s="50"/>
      <c r="R33" s="50"/>
      <c r="S33" s="50"/>
    </row>
    <row r="34" spans="4:19" s="58" customFormat="1" ht="12.75">
      <c r="D34" s="50"/>
      <c r="E34" s="50"/>
      <c r="F34" s="50"/>
      <c r="G34" s="50"/>
      <c r="H34" s="50"/>
      <c r="I34" s="50"/>
      <c r="J34" s="50"/>
      <c r="K34" s="50"/>
      <c r="L34" s="50"/>
      <c r="M34" s="50"/>
      <c r="N34" s="50"/>
      <c r="O34" s="50"/>
      <c r="P34" s="50"/>
      <c r="Q34" s="50"/>
      <c r="R34" s="50"/>
      <c r="S34" s="50"/>
    </row>
    <row r="35" spans="4:19" s="58" customFormat="1" ht="12.75">
      <c r="D35" s="50"/>
      <c r="E35" s="50"/>
      <c r="F35" s="50"/>
      <c r="G35" s="50"/>
      <c r="H35" s="50"/>
      <c r="I35" s="50"/>
      <c r="J35" s="50"/>
      <c r="K35" s="50"/>
      <c r="L35" s="50"/>
      <c r="M35" s="50"/>
      <c r="N35" s="50"/>
      <c r="O35" s="50"/>
      <c r="P35" s="50"/>
      <c r="Q35" s="50"/>
      <c r="R35" s="50"/>
      <c r="S35" s="50"/>
    </row>
    <row r="36" spans="4:19" s="58" customFormat="1" ht="19.5" customHeight="1">
      <c r="D36" s="50"/>
      <c r="E36" s="50"/>
      <c r="F36" s="50"/>
      <c r="G36" s="50"/>
      <c r="H36" s="50"/>
      <c r="I36" s="50"/>
      <c r="J36" s="50"/>
      <c r="K36" s="50"/>
      <c r="L36" s="50"/>
      <c r="M36" s="50"/>
      <c r="N36" s="50"/>
      <c r="O36" s="50"/>
      <c r="P36" s="50"/>
      <c r="Q36" s="50"/>
      <c r="R36" s="50"/>
      <c r="S36" s="50"/>
    </row>
    <row r="37" spans="4:19" s="58" customFormat="1" ht="41.25" customHeight="1">
      <c r="D37" s="50"/>
      <c r="E37" s="50"/>
      <c r="F37" s="50"/>
      <c r="G37" s="50"/>
      <c r="H37" s="50"/>
      <c r="I37" s="50"/>
      <c r="J37" s="50"/>
      <c r="K37" s="50"/>
      <c r="L37" s="50"/>
      <c r="M37" s="50"/>
      <c r="N37" s="50"/>
      <c r="O37" s="50"/>
      <c r="P37" s="50"/>
      <c r="Q37" s="50"/>
      <c r="R37" s="50"/>
      <c r="S37" s="50"/>
    </row>
    <row r="38" spans="4:19" s="58" customFormat="1" ht="12.75">
      <c r="D38" s="50"/>
      <c r="E38" s="50"/>
      <c r="F38" s="50"/>
      <c r="G38" s="50"/>
      <c r="H38" s="50"/>
      <c r="I38" s="50"/>
      <c r="J38" s="50"/>
      <c r="K38" s="50"/>
      <c r="L38" s="50"/>
      <c r="M38" s="50"/>
      <c r="N38" s="50"/>
      <c r="O38" s="50"/>
      <c r="P38" s="50"/>
      <c r="Q38" s="50"/>
      <c r="R38" s="50"/>
      <c r="S38" s="50"/>
    </row>
    <row r="39" spans="1:3" ht="13.5" customHeight="1">
      <c r="A39" s="6"/>
      <c r="B39" s="52"/>
      <c r="C39" s="6"/>
    </row>
    <row r="40" spans="1:3" ht="13.5" customHeight="1">
      <c r="A40" s="6"/>
      <c r="B40" s="52"/>
      <c r="C40" s="6"/>
    </row>
    <row r="41" spans="1:3" ht="13.5" customHeight="1">
      <c r="A41" s="6"/>
      <c r="B41" s="52"/>
      <c r="C41" s="6"/>
    </row>
    <row r="42" spans="1:3" ht="13.5" customHeight="1">
      <c r="A42" s="6"/>
      <c r="B42" s="52"/>
      <c r="C42" s="6"/>
    </row>
    <row r="43" spans="1:3" ht="13.5" customHeight="1">
      <c r="A43" s="6"/>
      <c r="B43" s="52"/>
      <c r="C43" s="6"/>
    </row>
    <row r="44" spans="1:3" ht="13.5" customHeight="1">
      <c r="A44" s="6"/>
      <c r="B44" s="52"/>
      <c r="C44" s="6"/>
    </row>
    <row r="45" spans="1:3" ht="13.5" customHeight="1">
      <c r="A45" s="6"/>
      <c r="B45" s="52"/>
      <c r="C45" s="6"/>
    </row>
    <row r="46" spans="1:3" ht="13.5" customHeight="1">
      <c r="A46" s="6"/>
      <c r="B46" s="52"/>
      <c r="C46" s="6"/>
    </row>
    <row r="47" spans="1:3" ht="13.5" customHeight="1">
      <c r="A47" s="6"/>
      <c r="B47" s="52"/>
      <c r="C47" s="6"/>
    </row>
    <row r="48" spans="1:3" ht="13.5" customHeight="1">
      <c r="A48" s="6"/>
      <c r="B48" s="52"/>
      <c r="C48" s="6"/>
    </row>
    <row r="49" spans="1:3" ht="13.5" customHeight="1">
      <c r="A49" s="6"/>
      <c r="B49" s="52"/>
      <c r="C49" s="6"/>
    </row>
    <row r="50" spans="1:3" ht="13.5" customHeight="1">
      <c r="A50" s="6"/>
      <c r="B50" s="52"/>
      <c r="C50" s="6"/>
    </row>
    <row r="51" spans="1:3" ht="13.5" customHeight="1">
      <c r="A51" s="6"/>
      <c r="B51" s="52"/>
      <c r="C51" s="6"/>
    </row>
    <row r="52" spans="1:3" ht="13.5" customHeight="1">
      <c r="A52" s="6"/>
      <c r="B52" s="52"/>
      <c r="C52" s="6"/>
    </row>
    <row r="53" spans="1:3" ht="13.5" customHeight="1">
      <c r="A53" s="6"/>
      <c r="B53" s="52"/>
      <c r="C53" s="6"/>
    </row>
    <row r="54" spans="1:3" ht="13.5" customHeight="1">
      <c r="A54" s="6"/>
      <c r="B54" s="52"/>
      <c r="C54" s="6"/>
    </row>
    <row r="55" spans="1:3" ht="13.5" customHeight="1">
      <c r="A55" s="6"/>
      <c r="B55" s="52"/>
      <c r="C55" s="6"/>
    </row>
    <row r="56" spans="1:3" ht="13.5" customHeight="1">
      <c r="A56" s="6"/>
      <c r="B56" s="52"/>
      <c r="C56" s="6"/>
    </row>
    <row r="57" ht="14.25" customHeight="1"/>
    <row r="58" ht="55.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spans="1:3" ht="13.5" customHeight="1">
      <c r="A78" s="6"/>
      <c r="B78" s="53"/>
      <c r="C78" s="6"/>
    </row>
    <row r="79" ht="13.5" customHeight="1"/>
    <row r="80" ht="13.5" customHeight="1"/>
    <row r="81" ht="13.5" customHeight="1"/>
    <row r="82" ht="13.5" customHeight="1"/>
    <row r="83" ht="13.5" customHeight="1"/>
    <row r="84" ht="13.5" customHeight="1"/>
    <row r="87" spans="4:49" s="54" customFormat="1" ht="12.75">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row>
    <row r="88" spans="4:49" s="54" customFormat="1" ht="14.25" customHeight="1">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row>
    <row r="89" ht="13.5" customHeight="1"/>
    <row r="90" ht="13.5" customHeight="1"/>
    <row r="91" ht="13.5" customHeight="1"/>
    <row r="92" ht="13.5" customHeight="1"/>
    <row r="93" ht="13.5" customHeight="1"/>
    <row r="94" ht="13.5" customHeight="1"/>
    <row r="95" ht="13.5" customHeight="1"/>
    <row r="100" ht="49.5" customHeight="1"/>
    <row r="103" ht="18.75" customHeight="1"/>
    <row r="104" ht="49.5" customHeight="1"/>
    <row r="106" ht="12.75" customHeight="1"/>
    <row r="107" ht="12.75" customHeight="1"/>
    <row r="108" ht="12.75" customHeight="1"/>
    <row r="109" ht="12.75">
      <c r="A109" s="50" t="s">
        <v>693</v>
      </c>
    </row>
    <row r="112" ht="12.75" customHeight="1"/>
    <row r="113" ht="12.75" customHeight="1"/>
    <row r="114" ht="12.75" customHeight="1"/>
  </sheetData>
  <sheetProtection password="C9CC" sheet="1" objects="1" scenarios="1"/>
  <mergeCells count="13">
    <mergeCell ref="D7:S7"/>
    <mergeCell ref="D8:S8"/>
    <mergeCell ref="F9:I9"/>
    <mergeCell ref="F10:I10"/>
    <mergeCell ref="D9:E9"/>
    <mergeCell ref="D10:E10"/>
    <mergeCell ref="D21:P21"/>
    <mergeCell ref="H22:R22"/>
    <mergeCell ref="H24:R24"/>
    <mergeCell ref="D15:I15"/>
    <mergeCell ref="H16:R16"/>
    <mergeCell ref="D18:P18"/>
    <mergeCell ref="H19:R19"/>
  </mergeCells>
  <printOptions/>
  <pageMargins left="0.5905511811023623" right="0.5905511811023623" top="0.31496062992125984" bottom="0.1968503937007874" header="0.31496062992125984" footer="0.31496062992125984"/>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sheetPr codeName="Sheet5">
    <pageSetUpPr fitToPage="1"/>
  </sheetPr>
  <dimension ref="A1:AF57"/>
  <sheetViews>
    <sheetView showGridLines="0" zoomScale="90" zoomScaleNormal="90" zoomScalePageLayoutView="0" workbookViewId="0" topLeftCell="D4">
      <selection activeCell="F9" sqref="F9"/>
    </sheetView>
  </sheetViews>
  <sheetFormatPr defaultColWidth="10.28125" defaultRowHeight="12.75"/>
  <cols>
    <col min="1" max="3" width="5.7109375" style="57" hidden="1" customWidth="1"/>
    <col min="4" max="4" width="10.28125" style="57" customWidth="1"/>
    <col min="5" max="5" width="11.57421875" style="57" customWidth="1"/>
    <col min="6" max="6" width="8.28125" style="57" customWidth="1"/>
    <col min="7" max="7" width="21.57421875" style="57" customWidth="1"/>
    <col min="8" max="10" width="12.7109375" style="57" customWidth="1"/>
    <col min="11" max="12" width="13.7109375" style="57" customWidth="1"/>
    <col min="13" max="18" width="12.7109375" style="57" customWidth="1"/>
    <col min="19" max="29" width="15.7109375" style="57" hidden="1" customWidth="1"/>
    <col min="30" max="31" width="10.28125" style="57" hidden="1" customWidth="1"/>
    <col min="32" max="16384" width="10.28125" style="57" customWidth="1"/>
  </cols>
  <sheetData>
    <row r="1" spans="1:31" ht="21.75" customHeight="1" hidden="1">
      <c r="A1" s="55" t="s">
        <v>277</v>
      </c>
      <c r="B1" s="56">
        <f>IF(OR((COVER_CD=""),(COVER_ED="")),"",COVER_ED&amp;RIGHT(COVER_CD*3+100,2))</f>
      </c>
      <c r="C1" s="29">
        <f ca="1">YEAR(NOW())-1</f>
        <v>2016</v>
      </c>
      <c r="G1" s="57" t="s">
        <v>888</v>
      </c>
      <c r="H1" s="6" t="s">
        <v>267</v>
      </c>
      <c r="I1" s="6" t="s">
        <v>268</v>
      </c>
      <c r="J1" s="6" t="s">
        <v>269</v>
      </c>
      <c r="K1" s="6" t="s">
        <v>270</v>
      </c>
      <c r="L1" s="6" t="s">
        <v>271</v>
      </c>
      <c r="M1" s="6" t="s">
        <v>272</v>
      </c>
      <c r="N1" s="6" t="s">
        <v>273</v>
      </c>
      <c r="O1" s="6" t="s">
        <v>274</v>
      </c>
      <c r="P1" s="6" t="s">
        <v>275</v>
      </c>
      <c r="Q1" s="6" t="s">
        <v>276</v>
      </c>
      <c r="R1" s="47" t="s">
        <v>1071</v>
      </c>
      <c r="S1" s="47" t="s">
        <v>1072</v>
      </c>
      <c r="T1" s="47" t="s">
        <v>1073</v>
      </c>
      <c r="U1" s="47" t="s">
        <v>1074</v>
      </c>
      <c r="V1" s="47" t="s">
        <v>1075</v>
      </c>
      <c r="W1" s="47" t="s">
        <v>1076</v>
      </c>
      <c r="X1" s="47" t="s">
        <v>1077</v>
      </c>
      <c r="Y1" s="47" t="s">
        <v>1078</v>
      </c>
      <c r="Z1" s="47" t="s">
        <v>1079</v>
      </c>
      <c r="AA1" s="47" t="s">
        <v>1080</v>
      </c>
      <c r="AB1" s="47" t="s">
        <v>1081</v>
      </c>
      <c r="AC1" s="47" t="s">
        <v>1082</v>
      </c>
      <c r="AD1" s="57" t="s">
        <v>1083</v>
      </c>
      <c r="AE1" s="57" t="s">
        <v>1083</v>
      </c>
    </row>
    <row r="2" spans="1:29" ht="21.75" customHeight="1" hidden="1">
      <c r="A2" s="55" t="s">
        <v>1084</v>
      </c>
      <c r="B2" s="4" t="s">
        <v>889</v>
      </c>
      <c r="C2" s="29">
        <f ca="1">YEAR(NOW())</f>
        <v>2017</v>
      </c>
      <c r="H2" s="6" t="s">
        <v>423</v>
      </c>
      <c r="I2" s="6" t="s">
        <v>424</v>
      </c>
      <c r="J2" s="6" t="s">
        <v>425</v>
      </c>
      <c r="K2" s="6" t="s">
        <v>426</v>
      </c>
      <c r="L2" s="6" t="s">
        <v>427</v>
      </c>
      <c r="M2" s="6" t="s">
        <v>428</v>
      </c>
      <c r="N2" s="6" t="s">
        <v>429</v>
      </c>
      <c r="O2" s="6" t="s">
        <v>430</v>
      </c>
      <c r="P2" s="6" t="s">
        <v>1086</v>
      </c>
      <c r="Q2" s="6" t="s">
        <v>431</v>
      </c>
      <c r="R2" s="6" t="s">
        <v>432</v>
      </c>
      <c r="S2" s="6" t="s">
        <v>1087</v>
      </c>
      <c r="T2" s="6" t="s">
        <v>1088</v>
      </c>
      <c r="U2" s="6" t="s">
        <v>1089</v>
      </c>
      <c r="V2" s="6" t="s">
        <v>890</v>
      </c>
      <c r="W2" s="6" t="s">
        <v>891</v>
      </c>
      <c r="X2" s="6" t="s">
        <v>892</v>
      </c>
      <c r="Y2" s="6" t="s">
        <v>893</v>
      </c>
      <c r="Z2" s="6" t="s">
        <v>894</v>
      </c>
      <c r="AA2" s="6" t="s">
        <v>895</v>
      </c>
      <c r="AB2" s="6" t="s">
        <v>896</v>
      </c>
      <c r="AC2" s="6" t="s">
        <v>897</v>
      </c>
    </row>
    <row r="3" spans="1:29" ht="21.75" customHeight="1" hidden="1">
      <c r="A3" s="55" t="s">
        <v>278</v>
      </c>
      <c r="B3" s="29">
        <f>F9</f>
      </c>
      <c r="C3" s="29">
        <f ca="1">YEAR(NOW())+1</f>
        <v>2018</v>
      </c>
      <c r="U3" s="57" t="s">
        <v>562</v>
      </c>
      <c r="X3" s="57" t="s">
        <v>562</v>
      </c>
      <c r="Y3" s="57" t="s">
        <v>562</v>
      </c>
      <c r="AB3" s="57" t="s">
        <v>562</v>
      </c>
      <c r="AC3" s="57" t="s">
        <v>562</v>
      </c>
    </row>
    <row r="4" spans="1:3" ht="12">
      <c r="A4" s="55" t="s">
        <v>1098</v>
      </c>
      <c r="B4" s="4">
        <v>0</v>
      </c>
      <c r="C4" s="29"/>
    </row>
    <row r="5" spans="1:3" ht="12">
      <c r="A5" s="55" t="s">
        <v>1099</v>
      </c>
      <c r="B5" s="59"/>
      <c r="C5" s="29"/>
    </row>
    <row r="6" spans="1:18" ht="18" customHeight="1">
      <c r="A6" s="55" t="s">
        <v>1100</v>
      </c>
      <c r="B6" s="59"/>
      <c r="C6" s="29"/>
      <c r="D6" s="83" t="s">
        <v>898</v>
      </c>
      <c r="E6" s="84"/>
      <c r="F6" s="84"/>
      <c r="G6" s="84"/>
      <c r="H6" s="84"/>
      <c r="I6" s="84"/>
      <c r="J6" s="84"/>
      <c r="K6" s="84"/>
      <c r="L6" s="84"/>
      <c r="M6" s="84"/>
      <c r="N6" s="84"/>
      <c r="O6" s="84"/>
      <c r="P6" s="84"/>
      <c r="Q6" s="84"/>
      <c r="R6" s="173"/>
    </row>
    <row r="7" spans="1:18" ht="18" customHeight="1">
      <c r="A7" s="55" t="s">
        <v>1102</v>
      </c>
      <c r="B7" s="59"/>
      <c r="C7" s="29"/>
      <c r="D7" s="366" t="s">
        <v>1103</v>
      </c>
      <c r="E7" s="366"/>
      <c r="F7" s="366"/>
      <c r="G7" s="366"/>
      <c r="H7" s="366"/>
      <c r="I7" s="366"/>
      <c r="J7" s="366"/>
      <c r="K7" s="366"/>
      <c r="L7" s="366"/>
      <c r="M7" s="366"/>
      <c r="N7" s="366"/>
      <c r="O7" s="366"/>
      <c r="P7" s="366"/>
      <c r="Q7" s="366"/>
      <c r="R7" s="256"/>
    </row>
    <row r="8" spans="1:18" ht="18" customHeight="1">
      <c r="A8" s="55" t="s">
        <v>280</v>
      </c>
      <c r="B8" s="29" t="str">
        <f>F10</f>
        <v>   </v>
      </c>
      <c r="C8" s="29"/>
      <c r="D8" s="86" t="s">
        <v>899</v>
      </c>
      <c r="E8" s="257"/>
      <c r="F8" s="257"/>
      <c r="G8" s="257"/>
      <c r="H8" s="257"/>
      <c r="I8" s="257"/>
      <c r="J8" s="257"/>
      <c r="K8" s="257"/>
      <c r="L8" s="257"/>
      <c r="M8" s="257"/>
      <c r="N8" s="257"/>
      <c r="O8" s="257"/>
      <c r="P8" s="257"/>
      <c r="Q8" s="257"/>
      <c r="R8" s="258"/>
    </row>
    <row r="9" spans="1:17" s="58" customFormat="1" ht="18" customHeight="1" hidden="1">
      <c r="A9" s="60" t="s">
        <v>1105</v>
      </c>
      <c r="B9" s="4" t="s">
        <v>1106</v>
      </c>
      <c r="C9" s="29"/>
      <c r="D9" s="86" t="s">
        <v>1107</v>
      </c>
      <c r="E9" s="87"/>
      <c r="F9" s="319">
        <f>COVER_FILENO</f>
      </c>
      <c r="G9" s="87"/>
      <c r="H9" s="87"/>
      <c r="I9" s="87"/>
      <c r="J9" s="87"/>
      <c r="K9" s="87"/>
      <c r="L9" s="87"/>
      <c r="M9" s="87"/>
      <c r="N9" s="87"/>
      <c r="O9" s="87"/>
      <c r="P9" s="87"/>
      <c r="Q9" s="87"/>
    </row>
    <row r="10" spans="1:15" s="64" customFormat="1" ht="18" customHeight="1">
      <c r="A10" s="60" t="s">
        <v>1108</v>
      </c>
      <c r="B10" s="29">
        <f>COVER_CD</f>
      </c>
      <c r="C10" s="29"/>
      <c r="D10" s="86" t="s">
        <v>1125</v>
      </c>
      <c r="F10" s="368" t="str">
        <f>IF(COVER_INSURER="","",COVER_INSURER)</f>
        <v>   </v>
      </c>
      <c r="G10" s="368"/>
      <c r="H10" s="368"/>
      <c r="I10" s="368"/>
      <c r="J10" s="368"/>
      <c r="L10" s="88"/>
      <c r="M10" s="88" t="s">
        <v>124</v>
      </c>
      <c r="N10" s="316" t="str">
        <f>IF(COVER_CD="","","Q"&amp;COVER_CD)&amp;" "&amp;IF(COVER_ED="","",COVER_ED)</f>
        <v> </v>
      </c>
      <c r="O10" s="83" t="s">
        <v>1126</v>
      </c>
    </row>
    <row r="11" spans="1:14" s="64" customFormat="1" ht="12">
      <c r="A11" s="60" t="s">
        <v>1127</v>
      </c>
      <c r="B11" s="29">
        <f>COVER_ED</f>
      </c>
      <c r="C11" s="29"/>
      <c r="D11" s="251"/>
      <c r="E11" s="88"/>
      <c r="F11" s="259"/>
      <c r="G11" s="88"/>
      <c r="H11" s="260"/>
      <c r="I11" s="84"/>
      <c r="J11" s="93"/>
      <c r="L11" s="88"/>
      <c r="M11" s="261"/>
      <c r="N11" s="83"/>
    </row>
    <row r="12" spans="4:18" s="64" customFormat="1" ht="12">
      <c r="D12" s="376" t="s">
        <v>1128</v>
      </c>
      <c r="E12" s="376"/>
      <c r="F12" s="376"/>
      <c r="G12" s="376"/>
      <c r="H12" s="260"/>
      <c r="I12" s="84"/>
      <c r="J12" s="93"/>
      <c r="L12" s="88"/>
      <c r="M12" s="261"/>
      <c r="N12" s="455" t="s">
        <v>729</v>
      </c>
      <c r="O12" s="455"/>
      <c r="P12" s="455"/>
      <c r="Q12" s="455"/>
      <c r="R12" s="455"/>
    </row>
    <row r="13" spans="4:29" ht="12">
      <c r="D13" s="171"/>
      <c r="E13" s="250"/>
      <c r="F13" s="262"/>
      <c r="G13" s="250"/>
      <c r="H13" s="250"/>
      <c r="I13" s="250"/>
      <c r="J13" s="250"/>
      <c r="K13" s="250"/>
      <c r="L13" s="250"/>
      <c r="M13" s="250"/>
      <c r="N13" s="250"/>
      <c r="O13" s="250"/>
      <c r="P13" s="250"/>
      <c r="Q13" s="250"/>
      <c r="R13" s="250"/>
      <c r="S13" s="451" t="s">
        <v>900</v>
      </c>
      <c r="T13" s="459"/>
      <c r="U13" s="460"/>
      <c r="V13" s="461" t="s">
        <v>901</v>
      </c>
      <c r="W13" s="462"/>
      <c r="X13" s="457" t="s">
        <v>902</v>
      </c>
      <c r="Y13" s="458"/>
      <c r="Z13" s="451" t="s">
        <v>946</v>
      </c>
      <c r="AA13" s="460"/>
      <c r="AB13" s="457" t="s">
        <v>903</v>
      </c>
      <c r="AC13" s="458"/>
    </row>
    <row r="14" spans="1:29" ht="37.5" customHeight="1">
      <c r="A14" s="57" t="s">
        <v>888</v>
      </c>
      <c r="D14" s="196" t="s">
        <v>904</v>
      </c>
      <c r="E14" s="263"/>
      <c r="F14" s="264"/>
      <c r="G14" s="265"/>
      <c r="H14" s="101" t="s">
        <v>1045</v>
      </c>
      <c r="I14" s="101" t="s">
        <v>1042</v>
      </c>
      <c r="J14" s="101" t="s">
        <v>1047</v>
      </c>
      <c r="K14" s="102" t="s">
        <v>1048</v>
      </c>
      <c r="L14" s="101" t="s">
        <v>1049</v>
      </c>
      <c r="M14" s="101" t="s">
        <v>1044</v>
      </c>
      <c r="N14" s="101" t="s">
        <v>1043</v>
      </c>
      <c r="O14" s="101" t="s">
        <v>1050</v>
      </c>
      <c r="P14" s="101" t="s">
        <v>1051</v>
      </c>
      <c r="Q14" s="101" t="s">
        <v>1052</v>
      </c>
      <c r="R14" s="101" t="s">
        <v>1053</v>
      </c>
      <c r="S14" s="101" t="str">
        <f>IF(COVER_CD="","",IF(COVER_CD=1,"31.3.",IF(COVER_CD=2,"30.6.",IF(COVER_CD=3,"30.9.",IF(COVER_CD=4,"31.12.")))))&amp;IF(COVER_ED="","""",COVER_ED)</f>
        <v>"</v>
      </c>
      <c r="T14" s="101" t="str">
        <f>IF(COVER_CD="","",IF(COVER_CD=1,"31.3.",IF(COVER_CD=2,"30.6.",IF(COVER_CD=3,"30.9.",IF(COVER_CD=4,"31.12.")))))&amp;IF(COVER_ED="","""",COVER_ED-1)</f>
        <v>"</v>
      </c>
      <c r="U14" s="189" t="s">
        <v>1138</v>
      </c>
      <c r="V14" s="101" t="str">
        <f>IF(COVER_CD="","",IF(COVER_CD=1,"31.3.",IF(COVER_CD=2,"30.6.",IF(COVER_CD=3,"30.9.",IF(COVER_CD=4,"31.12.")))))&amp;IF(COVER_ED="","""",COVER_ED)</f>
        <v>"</v>
      </c>
      <c r="W14" s="101" t="str">
        <f>IF(COVER_CD="","",IF(COVER_CD=1,"31.3.",IF(COVER_CD=2,"30.6.",IF(COVER_CD=3,"30.9.",IF(COVER_CD=4,"31.12.")))))&amp;IF(COVER_ED="","""",COVER_ED-1)</f>
        <v>"</v>
      </c>
      <c r="X14" s="101" t="str">
        <f>IF(COVER_CD="","",IF(COVER_CD=1,"31.3.",IF(COVER_CD=2,"30.6.",IF(COVER_CD=3,"30.9.",IF(COVER_CD=4,"31.12.")))))&amp;IF(COVER_ED="","""",COVER_ED)</f>
        <v>"</v>
      </c>
      <c r="Y14" s="101" t="str">
        <f>IF(COVER_CD="","",IF(COVER_CD=1,"31.3.",IF(COVER_CD=2,"30.6.",IF(COVER_CD=3,"30.9.",IF(COVER_CD=4,"31.12.")))))&amp;IF(COVER_ED="","""",COVER_ED-1)</f>
        <v>"</v>
      </c>
      <c r="Z14" s="101" t="str">
        <f>IF(COVER_CD="","",IF(COVER_CD=1,"31.3.",IF(COVER_CD=2,"30.6.",IF(COVER_CD=3,"30.9.",IF(COVER_CD=4,"31.12.")))))&amp;IF(COVER_ED="","""",COVER_ED)</f>
        <v>"</v>
      </c>
      <c r="AA14" s="101" t="str">
        <f>IF(COVER_CD="","",IF(COVER_CD=1,"31.3.",IF(COVER_CD=2,"30.6.",IF(COVER_CD=3,"30.9.",IF(COVER_CD=4,"31.12.")))))&amp;IF(COVER_ED="","""",COVER_ED-1)</f>
        <v>"</v>
      </c>
      <c r="AB14" s="101" t="str">
        <f>IF(COVER_CD="","",IF(COVER_CD=1,"31.3.",IF(COVER_CD=2,"30.6.",IF(COVER_CD=3,"30.9.",IF(COVER_CD=4,"31.12.")))))&amp;IF(COVER_ED="","""",COVER_ED)</f>
        <v>"</v>
      </c>
      <c r="AC14" s="101" t="str">
        <f>IF(COVER_CD="","",IF(COVER_CD=1,"31.3.",IF(COVER_CD=2,"30.6.",IF(COVER_CD=3,"30.9.",IF(COVER_CD=4,"31.12.")))))&amp;IF(COVER_ED="","""",COVER_ED-1)</f>
        <v>"</v>
      </c>
    </row>
    <row r="15" spans="1:32" ht="13.5" customHeight="1">
      <c r="A15" s="61">
        <v>1010</v>
      </c>
      <c r="B15" s="61" t="s">
        <v>1242</v>
      </c>
      <c r="D15" s="211" t="s">
        <v>905</v>
      </c>
      <c r="E15" s="266"/>
      <c r="F15" s="267"/>
      <c r="G15" s="268"/>
      <c r="H15" s="70">
        <v>0</v>
      </c>
      <c r="I15" s="70">
        <v>0</v>
      </c>
      <c r="J15" s="70">
        <v>0</v>
      </c>
      <c r="K15" s="70">
        <v>0</v>
      </c>
      <c r="L15" s="70">
        <v>0</v>
      </c>
      <c r="M15" s="70">
        <v>0</v>
      </c>
      <c r="N15" s="70">
        <v>0</v>
      </c>
      <c r="O15" s="70">
        <v>0</v>
      </c>
      <c r="P15" s="70">
        <v>0</v>
      </c>
      <c r="Q15" s="70">
        <v>0</v>
      </c>
      <c r="R15" s="306">
        <f aca="true" t="shared" si="0" ref="R15:R28">J15-L15-O15-P15-Q15</f>
        <v>0</v>
      </c>
      <c r="S15" s="75">
        <f>H32</f>
        <v>0</v>
      </c>
      <c r="T15" s="75">
        <f aca="true" t="shared" si="1" ref="T15:AC27">I32</f>
        <v>0</v>
      </c>
      <c r="U15" s="304" t="str">
        <f t="shared" si="1"/>
        <v>N/A</v>
      </c>
      <c r="V15" s="75">
        <f t="shared" si="1"/>
        <v>0</v>
      </c>
      <c r="W15" s="75">
        <f t="shared" si="1"/>
        <v>0</v>
      </c>
      <c r="X15" s="304" t="str">
        <f t="shared" si="1"/>
        <v>N/A</v>
      </c>
      <c r="Y15" s="304" t="str">
        <f t="shared" si="1"/>
        <v>N/A</v>
      </c>
      <c r="Z15" s="75"/>
      <c r="AA15" s="75"/>
      <c r="AB15" s="75"/>
      <c r="AC15" s="75"/>
      <c r="AF15" s="58"/>
    </row>
    <row r="16" spans="1:32" ht="13.5" customHeight="1">
      <c r="A16" s="61">
        <v>1020</v>
      </c>
      <c r="B16" s="61" t="s">
        <v>1243</v>
      </c>
      <c r="D16" s="211" t="s">
        <v>906</v>
      </c>
      <c r="E16" s="266"/>
      <c r="F16" s="267"/>
      <c r="G16" s="268"/>
      <c r="H16" s="70">
        <v>0</v>
      </c>
      <c r="I16" s="70">
        <v>0</v>
      </c>
      <c r="J16" s="70">
        <v>0</v>
      </c>
      <c r="K16" s="70">
        <v>0</v>
      </c>
      <c r="L16" s="70">
        <v>0</v>
      </c>
      <c r="M16" s="70">
        <v>0</v>
      </c>
      <c r="N16" s="70">
        <v>0</v>
      </c>
      <c r="O16" s="70">
        <v>0</v>
      </c>
      <c r="P16" s="70">
        <v>0</v>
      </c>
      <c r="Q16" s="70">
        <v>0</v>
      </c>
      <c r="R16" s="306">
        <f t="shared" si="0"/>
        <v>0</v>
      </c>
      <c r="S16" s="75">
        <f aca="true" t="shared" si="2" ref="S16:S27">H33</f>
        <v>0</v>
      </c>
      <c r="T16" s="75">
        <f t="shared" si="1"/>
        <v>0</v>
      </c>
      <c r="U16" s="304" t="str">
        <f t="shared" si="1"/>
        <v>N/A</v>
      </c>
      <c r="V16" s="75">
        <f t="shared" si="1"/>
        <v>0</v>
      </c>
      <c r="W16" s="75">
        <f t="shared" si="1"/>
        <v>0</v>
      </c>
      <c r="X16" s="304" t="str">
        <f t="shared" si="1"/>
        <v>N/A</v>
      </c>
      <c r="Y16" s="304" t="str">
        <f t="shared" si="1"/>
        <v>N/A</v>
      </c>
      <c r="Z16" s="75"/>
      <c r="AA16" s="75"/>
      <c r="AB16" s="75"/>
      <c r="AC16" s="75"/>
      <c r="AF16" s="58"/>
    </row>
    <row r="17" spans="1:32" ht="13.5" customHeight="1">
      <c r="A17" s="61">
        <v>1030</v>
      </c>
      <c r="B17" s="61" t="s">
        <v>1244</v>
      </c>
      <c r="D17" s="211" t="s">
        <v>907</v>
      </c>
      <c r="E17" s="266"/>
      <c r="F17" s="267"/>
      <c r="G17" s="268"/>
      <c r="H17" s="70">
        <v>0</v>
      </c>
      <c r="I17" s="70">
        <v>0</v>
      </c>
      <c r="J17" s="70">
        <v>0</v>
      </c>
      <c r="K17" s="70">
        <v>0</v>
      </c>
      <c r="L17" s="70">
        <v>0</v>
      </c>
      <c r="M17" s="70">
        <v>0</v>
      </c>
      <c r="N17" s="70">
        <v>0</v>
      </c>
      <c r="O17" s="70">
        <v>0</v>
      </c>
      <c r="P17" s="70">
        <v>0</v>
      </c>
      <c r="Q17" s="70">
        <v>0</v>
      </c>
      <c r="R17" s="306">
        <f t="shared" si="0"/>
        <v>0</v>
      </c>
      <c r="S17" s="75">
        <f t="shared" si="2"/>
        <v>0</v>
      </c>
      <c r="T17" s="75">
        <f t="shared" si="1"/>
        <v>0</v>
      </c>
      <c r="U17" s="304" t="str">
        <f t="shared" si="1"/>
        <v>N/A</v>
      </c>
      <c r="V17" s="75">
        <f t="shared" si="1"/>
        <v>0</v>
      </c>
      <c r="W17" s="75">
        <f t="shared" si="1"/>
        <v>0</v>
      </c>
      <c r="X17" s="304" t="str">
        <f t="shared" si="1"/>
        <v>N/A</v>
      </c>
      <c r="Y17" s="304" t="str">
        <f t="shared" si="1"/>
        <v>N/A</v>
      </c>
      <c r="Z17" s="75"/>
      <c r="AA17" s="75"/>
      <c r="AB17" s="75"/>
      <c r="AC17" s="75"/>
      <c r="AF17" s="58"/>
    </row>
    <row r="18" spans="1:32" ht="13.5" customHeight="1">
      <c r="A18" s="61">
        <v>1040</v>
      </c>
      <c r="B18" s="61" t="s">
        <v>1245</v>
      </c>
      <c r="D18" s="211" t="s">
        <v>908</v>
      </c>
      <c r="E18" s="266"/>
      <c r="F18" s="267"/>
      <c r="G18" s="268"/>
      <c r="H18" s="70">
        <v>0</v>
      </c>
      <c r="I18" s="70">
        <v>0</v>
      </c>
      <c r="J18" s="70">
        <v>0</v>
      </c>
      <c r="K18" s="70">
        <v>0</v>
      </c>
      <c r="L18" s="70">
        <v>0</v>
      </c>
      <c r="M18" s="70">
        <v>0</v>
      </c>
      <c r="N18" s="70">
        <v>0</v>
      </c>
      <c r="O18" s="70">
        <v>0</v>
      </c>
      <c r="P18" s="70">
        <v>0</v>
      </c>
      <c r="Q18" s="70">
        <v>0</v>
      </c>
      <c r="R18" s="306">
        <f t="shared" si="0"/>
        <v>0</v>
      </c>
      <c r="S18" s="75">
        <f t="shared" si="2"/>
        <v>0</v>
      </c>
      <c r="T18" s="75">
        <f t="shared" si="1"/>
        <v>0</v>
      </c>
      <c r="U18" s="304" t="str">
        <f t="shared" si="1"/>
        <v>N/A</v>
      </c>
      <c r="V18" s="75">
        <f t="shared" si="1"/>
        <v>0</v>
      </c>
      <c r="W18" s="75">
        <f t="shared" si="1"/>
        <v>0</v>
      </c>
      <c r="X18" s="304" t="str">
        <f t="shared" si="1"/>
        <v>N/A</v>
      </c>
      <c r="Y18" s="304" t="str">
        <f t="shared" si="1"/>
        <v>N/A</v>
      </c>
      <c r="Z18" s="75"/>
      <c r="AA18" s="75"/>
      <c r="AB18" s="75"/>
      <c r="AC18" s="75"/>
      <c r="AF18" s="58"/>
    </row>
    <row r="19" spans="1:32" ht="13.5" customHeight="1">
      <c r="A19" s="61">
        <v>1051</v>
      </c>
      <c r="B19" s="61" t="s">
        <v>1246</v>
      </c>
      <c r="D19" s="211" t="s">
        <v>909</v>
      </c>
      <c r="E19" s="266"/>
      <c r="F19" s="267"/>
      <c r="G19" s="268"/>
      <c r="H19" s="70">
        <v>0</v>
      </c>
      <c r="I19" s="70">
        <v>0</v>
      </c>
      <c r="J19" s="70">
        <v>0</v>
      </c>
      <c r="K19" s="70">
        <v>0</v>
      </c>
      <c r="L19" s="70">
        <v>0</v>
      </c>
      <c r="M19" s="70">
        <v>0</v>
      </c>
      <c r="N19" s="70">
        <v>0</v>
      </c>
      <c r="O19" s="70">
        <v>0</v>
      </c>
      <c r="P19" s="70">
        <v>0</v>
      </c>
      <c r="Q19" s="70">
        <v>0</v>
      </c>
      <c r="R19" s="306">
        <f t="shared" si="0"/>
        <v>0</v>
      </c>
      <c r="S19" s="75">
        <f t="shared" si="2"/>
        <v>0</v>
      </c>
      <c r="T19" s="75">
        <f t="shared" si="1"/>
        <v>0</v>
      </c>
      <c r="U19" s="304" t="str">
        <f t="shared" si="1"/>
        <v>N/A</v>
      </c>
      <c r="V19" s="75">
        <f t="shared" si="1"/>
        <v>0</v>
      </c>
      <c r="W19" s="75">
        <f t="shared" si="1"/>
        <v>0</v>
      </c>
      <c r="X19" s="304" t="str">
        <f t="shared" si="1"/>
        <v>N/A</v>
      </c>
      <c r="Y19" s="304" t="str">
        <f t="shared" si="1"/>
        <v>N/A</v>
      </c>
      <c r="Z19" s="75"/>
      <c r="AA19" s="75"/>
      <c r="AB19" s="75"/>
      <c r="AC19" s="75"/>
      <c r="AF19" s="58"/>
    </row>
    <row r="20" spans="1:32" ht="13.5" customHeight="1">
      <c r="A20" s="61">
        <v>1052</v>
      </c>
      <c r="B20" s="61" t="s">
        <v>1247</v>
      </c>
      <c r="D20" s="211" t="s">
        <v>910</v>
      </c>
      <c r="E20" s="266"/>
      <c r="F20" s="267"/>
      <c r="G20" s="268"/>
      <c r="H20" s="70">
        <v>0</v>
      </c>
      <c r="I20" s="70">
        <v>0</v>
      </c>
      <c r="J20" s="70">
        <v>0</v>
      </c>
      <c r="K20" s="70">
        <v>0</v>
      </c>
      <c r="L20" s="70">
        <v>0</v>
      </c>
      <c r="M20" s="70">
        <v>0</v>
      </c>
      <c r="N20" s="70">
        <v>0</v>
      </c>
      <c r="O20" s="70">
        <v>0</v>
      </c>
      <c r="P20" s="70">
        <v>0</v>
      </c>
      <c r="Q20" s="70">
        <v>0</v>
      </c>
      <c r="R20" s="306">
        <f t="shared" si="0"/>
        <v>0</v>
      </c>
      <c r="S20" s="75">
        <f t="shared" si="2"/>
        <v>0</v>
      </c>
      <c r="T20" s="75">
        <f t="shared" si="1"/>
        <v>0</v>
      </c>
      <c r="U20" s="304" t="str">
        <f t="shared" si="1"/>
        <v>N/A</v>
      </c>
      <c r="V20" s="75">
        <f t="shared" si="1"/>
        <v>0</v>
      </c>
      <c r="W20" s="75">
        <f t="shared" si="1"/>
        <v>0</v>
      </c>
      <c r="X20" s="304" t="str">
        <f t="shared" si="1"/>
        <v>N/A</v>
      </c>
      <c r="Y20" s="304" t="str">
        <f t="shared" si="1"/>
        <v>N/A</v>
      </c>
      <c r="Z20" s="75"/>
      <c r="AA20" s="75"/>
      <c r="AB20" s="75"/>
      <c r="AC20" s="75"/>
      <c r="AF20" s="58"/>
    </row>
    <row r="21" spans="1:32" ht="13.5" customHeight="1">
      <c r="A21" s="61">
        <v>1053</v>
      </c>
      <c r="B21" s="61" t="s">
        <v>1248</v>
      </c>
      <c r="D21" s="211" t="s">
        <v>911</v>
      </c>
      <c r="E21" s="266"/>
      <c r="F21" s="267"/>
      <c r="G21" s="268"/>
      <c r="H21" s="70">
        <v>0</v>
      </c>
      <c r="I21" s="70">
        <v>0</v>
      </c>
      <c r="J21" s="70">
        <v>0</v>
      </c>
      <c r="K21" s="70">
        <v>0</v>
      </c>
      <c r="L21" s="70">
        <v>0</v>
      </c>
      <c r="M21" s="70">
        <v>0</v>
      </c>
      <c r="N21" s="70">
        <v>0</v>
      </c>
      <c r="O21" s="70">
        <v>0</v>
      </c>
      <c r="P21" s="70">
        <v>0</v>
      </c>
      <c r="Q21" s="70">
        <v>0</v>
      </c>
      <c r="R21" s="306">
        <f t="shared" si="0"/>
        <v>0</v>
      </c>
      <c r="S21" s="75">
        <f t="shared" si="2"/>
        <v>0</v>
      </c>
      <c r="T21" s="75">
        <f t="shared" si="1"/>
        <v>0</v>
      </c>
      <c r="U21" s="304" t="str">
        <f t="shared" si="1"/>
        <v>N/A</v>
      </c>
      <c r="V21" s="75"/>
      <c r="W21" s="75"/>
      <c r="X21" s="304"/>
      <c r="Y21" s="304"/>
      <c r="Z21" s="75">
        <f t="shared" si="1"/>
        <v>0</v>
      </c>
      <c r="AA21" s="75">
        <f t="shared" si="1"/>
        <v>0</v>
      </c>
      <c r="AB21" s="75" t="str">
        <f t="shared" si="1"/>
        <v>N/A</v>
      </c>
      <c r="AC21" s="75" t="str">
        <f t="shared" si="1"/>
        <v>N/A</v>
      </c>
      <c r="AF21" s="58"/>
    </row>
    <row r="22" spans="1:32" ht="13.5" customHeight="1">
      <c r="A22" s="61">
        <v>1061</v>
      </c>
      <c r="B22" s="61" t="s">
        <v>1249</v>
      </c>
      <c r="D22" s="211" t="s">
        <v>912</v>
      </c>
      <c r="E22" s="266"/>
      <c r="F22" s="267"/>
      <c r="G22" s="268"/>
      <c r="H22" s="70">
        <v>0</v>
      </c>
      <c r="I22" s="70">
        <v>0</v>
      </c>
      <c r="J22" s="70">
        <v>0</v>
      </c>
      <c r="K22" s="70">
        <v>0</v>
      </c>
      <c r="L22" s="70">
        <v>0</v>
      </c>
      <c r="M22" s="70">
        <v>0</v>
      </c>
      <c r="N22" s="70">
        <v>0</v>
      </c>
      <c r="O22" s="70">
        <v>0</v>
      </c>
      <c r="P22" s="70">
        <v>0</v>
      </c>
      <c r="Q22" s="70">
        <v>0</v>
      </c>
      <c r="R22" s="306">
        <f t="shared" si="0"/>
        <v>0</v>
      </c>
      <c r="S22" s="75">
        <f t="shared" si="2"/>
        <v>0</v>
      </c>
      <c r="T22" s="75">
        <f t="shared" si="1"/>
        <v>0</v>
      </c>
      <c r="U22" s="304" t="str">
        <f t="shared" si="1"/>
        <v>N/A</v>
      </c>
      <c r="V22" s="75">
        <f t="shared" si="1"/>
        <v>0</v>
      </c>
      <c r="W22" s="75">
        <f t="shared" si="1"/>
        <v>0</v>
      </c>
      <c r="X22" s="304" t="str">
        <f t="shared" si="1"/>
        <v>N/A</v>
      </c>
      <c r="Y22" s="304" t="str">
        <f t="shared" si="1"/>
        <v>N/A</v>
      </c>
      <c r="Z22" s="75"/>
      <c r="AA22" s="75"/>
      <c r="AB22" s="75"/>
      <c r="AC22" s="75"/>
      <c r="AF22" s="58"/>
    </row>
    <row r="23" spans="1:32" ht="13.5" customHeight="1">
      <c r="A23" s="61">
        <v>1062</v>
      </c>
      <c r="B23" s="61" t="s">
        <v>1250</v>
      </c>
      <c r="D23" s="211" t="s">
        <v>913</v>
      </c>
      <c r="E23" s="266"/>
      <c r="F23" s="267"/>
      <c r="G23" s="268"/>
      <c r="H23" s="70">
        <v>0</v>
      </c>
      <c r="I23" s="70">
        <v>0</v>
      </c>
      <c r="J23" s="70">
        <v>0</v>
      </c>
      <c r="K23" s="70">
        <v>0</v>
      </c>
      <c r="L23" s="70">
        <v>0</v>
      </c>
      <c r="M23" s="70">
        <v>0</v>
      </c>
      <c r="N23" s="70">
        <v>0</v>
      </c>
      <c r="O23" s="70">
        <v>0</v>
      </c>
      <c r="P23" s="70">
        <v>0</v>
      </c>
      <c r="Q23" s="70">
        <v>0</v>
      </c>
      <c r="R23" s="306">
        <f t="shared" si="0"/>
        <v>0</v>
      </c>
      <c r="S23" s="75">
        <f t="shared" si="2"/>
        <v>0</v>
      </c>
      <c r="T23" s="75">
        <f t="shared" si="1"/>
        <v>0</v>
      </c>
      <c r="U23" s="304" t="str">
        <f t="shared" si="1"/>
        <v>N/A</v>
      </c>
      <c r="V23" s="75">
        <f t="shared" si="1"/>
        <v>0</v>
      </c>
      <c r="W23" s="75">
        <f t="shared" si="1"/>
        <v>0</v>
      </c>
      <c r="X23" s="304" t="str">
        <f t="shared" si="1"/>
        <v>N/A</v>
      </c>
      <c r="Y23" s="304" t="str">
        <f t="shared" si="1"/>
        <v>N/A</v>
      </c>
      <c r="Z23" s="75"/>
      <c r="AA23" s="75"/>
      <c r="AB23" s="75"/>
      <c r="AC23" s="75"/>
      <c r="AF23" s="58"/>
    </row>
    <row r="24" spans="1:32" ht="13.5" customHeight="1">
      <c r="A24" s="61">
        <v>1070</v>
      </c>
      <c r="B24" s="61" t="s">
        <v>1251</v>
      </c>
      <c r="D24" s="211" t="s">
        <v>914</v>
      </c>
      <c r="E24" s="266"/>
      <c r="F24" s="267"/>
      <c r="G24" s="268"/>
      <c r="H24" s="70">
        <v>0</v>
      </c>
      <c r="I24" s="70">
        <v>0</v>
      </c>
      <c r="J24" s="70">
        <v>0</v>
      </c>
      <c r="K24" s="70">
        <v>0</v>
      </c>
      <c r="L24" s="70">
        <v>0</v>
      </c>
      <c r="M24" s="70">
        <v>0</v>
      </c>
      <c r="N24" s="70">
        <v>0</v>
      </c>
      <c r="O24" s="70">
        <v>0</v>
      </c>
      <c r="P24" s="70">
        <v>0</v>
      </c>
      <c r="Q24" s="70">
        <v>0</v>
      </c>
      <c r="R24" s="306">
        <f t="shared" si="0"/>
        <v>0</v>
      </c>
      <c r="S24" s="75">
        <f t="shared" si="2"/>
        <v>0</v>
      </c>
      <c r="T24" s="75">
        <f t="shared" si="1"/>
        <v>0</v>
      </c>
      <c r="U24" s="304" t="str">
        <f t="shared" si="1"/>
        <v>N/A</v>
      </c>
      <c r="V24" s="75">
        <f t="shared" si="1"/>
        <v>0</v>
      </c>
      <c r="W24" s="75">
        <f t="shared" si="1"/>
        <v>0</v>
      </c>
      <c r="X24" s="304" t="str">
        <f t="shared" si="1"/>
        <v>N/A</v>
      </c>
      <c r="Y24" s="304" t="str">
        <f t="shared" si="1"/>
        <v>N/A</v>
      </c>
      <c r="Z24" s="75"/>
      <c r="AA24" s="75"/>
      <c r="AB24" s="75"/>
      <c r="AC24" s="75"/>
      <c r="AF24" s="58"/>
    </row>
    <row r="25" spans="1:32" ht="13.5" customHeight="1">
      <c r="A25" s="61">
        <v>1080</v>
      </c>
      <c r="B25" s="61" t="s">
        <v>1252</v>
      </c>
      <c r="D25" s="211" t="s">
        <v>915</v>
      </c>
      <c r="E25" s="266"/>
      <c r="F25" s="267"/>
      <c r="G25" s="268"/>
      <c r="H25" s="70">
        <v>0</v>
      </c>
      <c r="I25" s="70">
        <v>0</v>
      </c>
      <c r="J25" s="70">
        <v>0</v>
      </c>
      <c r="K25" s="70">
        <v>0</v>
      </c>
      <c r="L25" s="70">
        <v>0</v>
      </c>
      <c r="M25" s="70">
        <v>0</v>
      </c>
      <c r="N25" s="70">
        <v>0</v>
      </c>
      <c r="O25" s="70">
        <v>0</v>
      </c>
      <c r="P25" s="70">
        <v>0</v>
      </c>
      <c r="Q25" s="70">
        <v>0</v>
      </c>
      <c r="R25" s="306">
        <f t="shared" si="0"/>
        <v>0</v>
      </c>
      <c r="S25" s="75">
        <f t="shared" si="2"/>
        <v>0</v>
      </c>
      <c r="T25" s="75">
        <f t="shared" si="1"/>
        <v>0</v>
      </c>
      <c r="U25" s="304" t="str">
        <f t="shared" si="1"/>
        <v>N/A</v>
      </c>
      <c r="V25" s="75">
        <f t="shared" si="1"/>
        <v>0</v>
      </c>
      <c r="W25" s="75">
        <f t="shared" si="1"/>
        <v>0</v>
      </c>
      <c r="X25" s="304" t="str">
        <f t="shared" si="1"/>
        <v>N/A</v>
      </c>
      <c r="Y25" s="304" t="str">
        <f t="shared" si="1"/>
        <v>N/A</v>
      </c>
      <c r="Z25" s="75"/>
      <c r="AA25" s="75"/>
      <c r="AB25" s="75"/>
      <c r="AC25" s="75"/>
      <c r="AF25" s="58"/>
    </row>
    <row r="26" spans="1:32" ht="13.5" customHeight="1">
      <c r="A26" s="61">
        <v>1090</v>
      </c>
      <c r="B26" s="61" t="s">
        <v>1253</v>
      </c>
      <c r="D26" s="211" t="s">
        <v>916</v>
      </c>
      <c r="E26" s="266"/>
      <c r="F26" s="267"/>
      <c r="G26" s="268"/>
      <c r="H26" s="70">
        <v>0</v>
      </c>
      <c r="I26" s="70">
        <v>0</v>
      </c>
      <c r="J26" s="70">
        <v>0</v>
      </c>
      <c r="K26" s="70">
        <v>0</v>
      </c>
      <c r="L26" s="70">
        <v>0</v>
      </c>
      <c r="M26" s="70">
        <v>0</v>
      </c>
      <c r="N26" s="70">
        <v>0</v>
      </c>
      <c r="O26" s="70">
        <v>0</v>
      </c>
      <c r="P26" s="70">
        <v>0</v>
      </c>
      <c r="Q26" s="70">
        <v>0</v>
      </c>
      <c r="R26" s="306">
        <f t="shared" si="0"/>
        <v>0</v>
      </c>
      <c r="S26" s="75">
        <f t="shared" si="2"/>
        <v>0</v>
      </c>
      <c r="T26" s="75">
        <f t="shared" si="1"/>
        <v>0</v>
      </c>
      <c r="U26" s="304" t="str">
        <f t="shared" si="1"/>
        <v>N/A</v>
      </c>
      <c r="V26" s="75">
        <f t="shared" si="1"/>
        <v>0</v>
      </c>
      <c r="W26" s="75">
        <f t="shared" si="1"/>
        <v>0</v>
      </c>
      <c r="X26" s="304" t="str">
        <f t="shared" si="1"/>
        <v>N/A</v>
      </c>
      <c r="Y26" s="304" t="str">
        <f t="shared" si="1"/>
        <v>N/A</v>
      </c>
      <c r="Z26" s="75"/>
      <c r="AA26" s="75"/>
      <c r="AB26" s="75"/>
      <c r="AC26" s="75"/>
      <c r="AF26" s="58"/>
    </row>
    <row r="27" spans="1:32" ht="13.5" customHeight="1">
      <c r="A27" s="61">
        <v>1100</v>
      </c>
      <c r="B27" s="61" t="s">
        <v>1254</v>
      </c>
      <c r="D27" s="211" t="s">
        <v>917</v>
      </c>
      <c r="E27" s="266"/>
      <c r="F27" s="267"/>
      <c r="G27" s="268"/>
      <c r="H27" s="70">
        <v>0</v>
      </c>
      <c r="I27" s="70">
        <v>0</v>
      </c>
      <c r="J27" s="70">
        <v>0</v>
      </c>
      <c r="K27" s="70">
        <v>0</v>
      </c>
      <c r="L27" s="70">
        <v>0</v>
      </c>
      <c r="M27" s="70">
        <v>0</v>
      </c>
      <c r="N27" s="70">
        <v>0</v>
      </c>
      <c r="O27" s="70">
        <v>0</v>
      </c>
      <c r="P27" s="70">
        <v>0</v>
      </c>
      <c r="Q27" s="70">
        <v>0</v>
      </c>
      <c r="R27" s="306">
        <f t="shared" si="0"/>
        <v>0</v>
      </c>
      <c r="S27" s="75">
        <f t="shared" si="2"/>
        <v>0</v>
      </c>
      <c r="T27" s="75">
        <f t="shared" si="1"/>
        <v>0</v>
      </c>
      <c r="U27" s="304" t="str">
        <f t="shared" si="1"/>
        <v>N/A</v>
      </c>
      <c r="V27" s="75">
        <f t="shared" si="1"/>
        <v>0</v>
      </c>
      <c r="W27" s="75">
        <f t="shared" si="1"/>
        <v>0</v>
      </c>
      <c r="X27" s="304" t="str">
        <f t="shared" si="1"/>
        <v>N/A</v>
      </c>
      <c r="Y27" s="304" t="str">
        <f t="shared" si="1"/>
        <v>N/A</v>
      </c>
      <c r="Z27" s="75"/>
      <c r="AA27" s="75"/>
      <c r="AB27" s="75"/>
      <c r="AC27" s="75"/>
      <c r="AF27" s="58"/>
    </row>
    <row r="28" spans="1:32" ht="13.5" customHeight="1">
      <c r="A28" s="61" t="s">
        <v>1263</v>
      </c>
      <c r="B28" s="61" t="s">
        <v>918</v>
      </c>
      <c r="D28" s="211" t="s">
        <v>1183</v>
      </c>
      <c r="E28" s="266"/>
      <c r="F28" s="266"/>
      <c r="G28" s="269"/>
      <c r="H28" s="308">
        <f>SUM(H15:H27)</f>
        <v>0</v>
      </c>
      <c r="I28" s="308">
        <f aca="true" t="shared" si="3" ref="I28:Q28">SUM(I15:I27)</f>
        <v>0</v>
      </c>
      <c r="J28" s="308">
        <f t="shared" si="3"/>
        <v>0</v>
      </c>
      <c r="K28" s="308">
        <f t="shared" si="3"/>
        <v>0</v>
      </c>
      <c r="L28" s="308">
        <f t="shared" si="3"/>
        <v>0</v>
      </c>
      <c r="M28" s="308">
        <f t="shared" si="3"/>
        <v>0</v>
      </c>
      <c r="N28" s="308">
        <f t="shared" si="3"/>
        <v>0</v>
      </c>
      <c r="O28" s="308">
        <f t="shared" si="3"/>
        <v>0</v>
      </c>
      <c r="P28" s="308">
        <f t="shared" si="3"/>
        <v>0</v>
      </c>
      <c r="Q28" s="308">
        <f t="shared" si="3"/>
        <v>0</v>
      </c>
      <c r="R28" s="306">
        <f t="shared" si="0"/>
        <v>0</v>
      </c>
      <c r="S28" s="75">
        <f>H45</f>
        <v>0</v>
      </c>
      <c r="T28" s="75">
        <f>I45</f>
        <v>0</v>
      </c>
      <c r="U28" s="304" t="str">
        <f>J45</f>
        <v>N/A</v>
      </c>
      <c r="V28" s="75">
        <f>K45</f>
        <v>0</v>
      </c>
      <c r="W28" s="75">
        <f>L45</f>
        <v>0</v>
      </c>
      <c r="X28" s="304"/>
      <c r="Y28" s="304"/>
      <c r="Z28" s="304"/>
      <c r="AA28" s="304"/>
      <c r="AB28" s="304"/>
      <c r="AC28" s="304"/>
      <c r="AF28" s="58"/>
    </row>
    <row r="29" spans="1:18" ht="14.25" customHeight="1">
      <c r="A29" s="57" t="s">
        <v>1083</v>
      </c>
      <c r="D29" s="196" t="s">
        <v>904</v>
      </c>
      <c r="E29" s="263"/>
      <c r="F29" s="264"/>
      <c r="G29" s="265"/>
      <c r="H29" s="451" t="s">
        <v>1131</v>
      </c>
      <c r="I29" s="452"/>
      <c r="J29" s="453"/>
      <c r="K29" s="454" t="s">
        <v>919</v>
      </c>
      <c r="L29" s="413"/>
      <c r="M29" s="410" t="s">
        <v>1056</v>
      </c>
      <c r="N29" s="446"/>
      <c r="O29" s="412" t="s">
        <v>920</v>
      </c>
      <c r="P29" s="413"/>
      <c r="Q29" s="410" t="s">
        <v>1055</v>
      </c>
      <c r="R29" s="446"/>
    </row>
    <row r="30" spans="4:18" ht="14.25" customHeight="1">
      <c r="D30" s="225"/>
      <c r="E30" s="270"/>
      <c r="F30" s="271"/>
      <c r="G30" s="272"/>
      <c r="H30" s="101"/>
      <c r="I30" s="273"/>
      <c r="J30" s="449" t="s">
        <v>1054</v>
      </c>
      <c r="K30" s="101"/>
      <c r="L30" s="273"/>
      <c r="M30" s="447"/>
      <c r="N30" s="448"/>
      <c r="O30" s="274"/>
      <c r="P30" s="275"/>
      <c r="Q30" s="447"/>
      <c r="R30" s="448"/>
    </row>
    <row r="31" spans="4:18" ht="14.25" customHeight="1">
      <c r="D31" s="276"/>
      <c r="E31" s="271"/>
      <c r="F31" s="271"/>
      <c r="G31" s="272"/>
      <c r="H31" s="277">
        <f>IF(COVER_CD="","",IF(COVER_CD=1,"31.3.",IF(COVER_CD=2,"30.6.",IF(COVER_CD=3,"30.9.",IF(COVER_CD=4,"31.12.")))))&amp;IF(COVER_ED="","",COVER_ED)</f>
      </c>
      <c r="I31" s="277">
        <f>IF(COVER_CD="","",IF(COVER_CD=1,"31.3.",IF(COVER_CD=2,"30.6.",IF(COVER_CD=3,"30.9.",IF(COVER_CD=4,"31.12.")))))&amp;IF(COVER_ED="","",COVER_ED-1)</f>
      </c>
      <c r="J31" s="450"/>
      <c r="K31" s="277">
        <f>IF(COVER_CD="","",IF(COVER_CD=1,"31.3.",IF(COVER_CD=2,"30.6.",IF(COVER_CD=3,"30.9.",IF(COVER_CD=4,"31.12.")))))&amp;IF(COVER_ED="","",COVER_ED)</f>
      </c>
      <c r="L31" s="277">
        <f>IF(COVER_CD="","",IF(COVER_CD=1,"31.3.",IF(COVER_CD=2,"30.6.",IF(COVER_CD=3,"30.9.",IF(COVER_CD=4,"31.12.")))))&amp;IF(COVER_ED="","",COVER_ED-1)</f>
      </c>
      <c r="M31" s="101">
        <f>IF(COVER_CD="","",IF(COVER_CD=1,"31.3.",IF(COVER_CD=2,"30.6.",IF(COVER_CD=3,"30.9.",IF(COVER_CD=4,"31.12.")))))&amp;IF(COVER_ED="","",COVER_ED)</f>
      </c>
      <c r="N31" s="101">
        <f>IF(COVER_CD="","",IF(COVER_CD=1,"31.3.",IF(COVER_CD=2,"30.6.",IF(COVER_CD=3,"30.9.",IF(COVER_CD=4,"31.12.")))))&amp;IF(COVER_ED="","",COVER_ED-1)</f>
      </c>
      <c r="O31" s="101">
        <f>IF(COVER_CD="","",IF(COVER_CD=1,"31.3.",IF(COVER_CD=2,"30.6.",IF(COVER_CD=3,"30.9.",IF(COVER_CD=4,"31.12.")))))&amp;IF(COVER_ED="","",COVER_ED)</f>
      </c>
      <c r="P31" s="101">
        <f>IF(COVER_CD="","",IF(COVER_CD=1,"31.3.",IF(COVER_CD=2,"30.6.",IF(COVER_CD=3,"30.9.",IF(COVER_CD=4,"31.12.")))))&amp;IF(COVER_ED="","",COVER_ED-1)</f>
      </c>
      <c r="Q31" s="101">
        <f>IF(COVER_CD="","",IF(COVER_CD=1,"31.3.",IF(COVER_CD=2,"30.6.",IF(COVER_CD=3,"30.9.",IF(COVER_CD=4,"31.12.")))))&amp;IF(COVER_ED="","",COVER_ED)</f>
      </c>
      <c r="R31" s="101">
        <f>IF(COVER_CD="","",IF(COVER_CD=1,"31.3.",IF(COVER_CD=2,"30.6.",IF(COVER_CD=3,"30.9.",IF(COVER_CD=4,"31.12.")))))&amp;IF(COVER_ED="","",COVER_ED-1)</f>
      </c>
    </row>
    <row r="32" spans="4:18" ht="13.5" customHeight="1">
      <c r="D32" s="211" t="s">
        <v>905</v>
      </c>
      <c r="E32" s="266"/>
      <c r="F32" s="267"/>
      <c r="G32" s="268"/>
      <c r="H32" s="308">
        <f aca="true" t="shared" si="4" ref="H32:H44">H15</f>
        <v>0</v>
      </c>
      <c r="I32" s="63">
        <v>0</v>
      </c>
      <c r="J32" s="309" t="str">
        <f>IF(OR(I32="",I32=0,H32=""),"N/A",(H32-I32)/I32)</f>
        <v>N/A</v>
      </c>
      <c r="K32" s="63">
        <v>0</v>
      </c>
      <c r="L32" s="63">
        <v>0</v>
      </c>
      <c r="M32" s="312" t="str">
        <f aca="true" t="shared" si="5" ref="M32:N37">IF(OR(K32="",K32=0,H32=""),"N/A",H32/K32)</f>
        <v>N/A</v>
      </c>
      <c r="N32" s="312" t="str">
        <f t="shared" si="5"/>
        <v>N/A</v>
      </c>
      <c r="O32" s="313" t="s">
        <v>622</v>
      </c>
      <c r="P32" s="313" t="s">
        <v>622</v>
      </c>
      <c r="Q32" s="313" t="s">
        <v>622</v>
      </c>
      <c r="R32" s="313" t="s">
        <v>622</v>
      </c>
    </row>
    <row r="33" spans="4:18" ht="13.5" customHeight="1">
      <c r="D33" s="211" t="s">
        <v>906</v>
      </c>
      <c r="E33" s="266"/>
      <c r="F33" s="267"/>
      <c r="G33" s="268"/>
      <c r="H33" s="308">
        <f t="shared" si="4"/>
        <v>0</v>
      </c>
      <c r="I33" s="63">
        <v>0</v>
      </c>
      <c r="J33" s="309" t="str">
        <f aca="true" t="shared" si="6" ref="J33:J45">IF(OR(I33="",I33=0,H33=""),"N/A",(H33-I33)/I33)</f>
        <v>N/A</v>
      </c>
      <c r="K33" s="63">
        <v>0</v>
      </c>
      <c r="L33" s="63">
        <v>0</v>
      </c>
      <c r="M33" s="312" t="str">
        <f t="shared" si="5"/>
        <v>N/A</v>
      </c>
      <c r="N33" s="312" t="str">
        <f t="shared" si="5"/>
        <v>N/A</v>
      </c>
      <c r="O33" s="313" t="s">
        <v>622</v>
      </c>
      <c r="P33" s="313" t="s">
        <v>622</v>
      </c>
      <c r="Q33" s="313" t="s">
        <v>622</v>
      </c>
      <c r="R33" s="313" t="s">
        <v>622</v>
      </c>
    </row>
    <row r="34" spans="4:18" ht="13.5" customHeight="1">
      <c r="D34" s="211" t="s">
        <v>907</v>
      </c>
      <c r="E34" s="266"/>
      <c r="F34" s="267"/>
      <c r="G34" s="268"/>
      <c r="H34" s="308">
        <f t="shared" si="4"/>
        <v>0</v>
      </c>
      <c r="I34" s="63">
        <v>0</v>
      </c>
      <c r="J34" s="309" t="str">
        <f t="shared" si="6"/>
        <v>N/A</v>
      </c>
      <c r="K34" s="63">
        <v>0</v>
      </c>
      <c r="L34" s="63">
        <v>0</v>
      </c>
      <c r="M34" s="312" t="str">
        <f t="shared" si="5"/>
        <v>N/A</v>
      </c>
      <c r="N34" s="312" t="str">
        <f t="shared" si="5"/>
        <v>N/A</v>
      </c>
      <c r="O34" s="313" t="s">
        <v>622</v>
      </c>
      <c r="P34" s="313" t="s">
        <v>622</v>
      </c>
      <c r="Q34" s="313" t="s">
        <v>622</v>
      </c>
      <c r="R34" s="313" t="s">
        <v>622</v>
      </c>
    </row>
    <row r="35" spans="4:18" ht="13.5" customHeight="1">
      <c r="D35" s="211" t="s">
        <v>908</v>
      </c>
      <c r="E35" s="266"/>
      <c r="F35" s="267"/>
      <c r="G35" s="268"/>
      <c r="H35" s="308">
        <f t="shared" si="4"/>
        <v>0</v>
      </c>
      <c r="I35" s="63">
        <v>0</v>
      </c>
      <c r="J35" s="309" t="str">
        <f t="shared" si="6"/>
        <v>N/A</v>
      </c>
      <c r="K35" s="63">
        <v>0</v>
      </c>
      <c r="L35" s="63">
        <v>0</v>
      </c>
      <c r="M35" s="312" t="str">
        <f t="shared" si="5"/>
        <v>N/A</v>
      </c>
      <c r="N35" s="312" t="str">
        <f t="shared" si="5"/>
        <v>N/A</v>
      </c>
      <c r="O35" s="313" t="s">
        <v>622</v>
      </c>
      <c r="P35" s="313" t="s">
        <v>622</v>
      </c>
      <c r="Q35" s="313" t="s">
        <v>622</v>
      </c>
      <c r="R35" s="313" t="s">
        <v>622</v>
      </c>
    </row>
    <row r="36" spans="4:18" ht="13.5" customHeight="1">
      <c r="D36" s="211" t="s">
        <v>909</v>
      </c>
      <c r="E36" s="266"/>
      <c r="F36" s="267"/>
      <c r="G36" s="268"/>
      <c r="H36" s="308">
        <f t="shared" si="4"/>
        <v>0</v>
      </c>
      <c r="I36" s="63">
        <v>0</v>
      </c>
      <c r="J36" s="309" t="str">
        <f t="shared" si="6"/>
        <v>N/A</v>
      </c>
      <c r="K36" s="63">
        <v>0</v>
      </c>
      <c r="L36" s="63">
        <v>0</v>
      </c>
      <c r="M36" s="312" t="str">
        <f t="shared" si="5"/>
        <v>N/A</v>
      </c>
      <c r="N36" s="312" t="str">
        <f t="shared" si="5"/>
        <v>N/A</v>
      </c>
      <c r="O36" s="313" t="s">
        <v>622</v>
      </c>
      <c r="P36" s="313" t="s">
        <v>622</v>
      </c>
      <c r="Q36" s="313" t="s">
        <v>622</v>
      </c>
      <c r="R36" s="313" t="s">
        <v>622</v>
      </c>
    </row>
    <row r="37" spans="4:18" ht="13.5" customHeight="1">
      <c r="D37" s="211" t="s">
        <v>910</v>
      </c>
      <c r="E37" s="266"/>
      <c r="F37" s="267"/>
      <c r="G37" s="268"/>
      <c r="H37" s="308">
        <f t="shared" si="4"/>
        <v>0</v>
      </c>
      <c r="I37" s="63">
        <v>0</v>
      </c>
      <c r="J37" s="309" t="str">
        <f t="shared" si="6"/>
        <v>N/A</v>
      </c>
      <c r="K37" s="63">
        <v>0</v>
      </c>
      <c r="L37" s="63">
        <v>0</v>
      </c>
      <c r="M37" s="312" t="str">
        <f t="shared" si="5"/>
        <v>N/A</v>
      </c>
      <c r="N37" s="312" t="str">
        <f t="shared" si="5"/>
        <v>N/A</v>
      </c>
      <c r="O37" s="313" t="s">
        <v>622</v>
      </c>
      <c r="P37" s="313" t="s">
        <v>622</v>
      </c>
      <c r="Q37" s="313" t="s">
        <v>622</v>
      </c>
      <c r="R37" s="313" t="s">
        <v>622</v>
      </c>
    </row>
    <row r="38" spans="4:18" ht="13.5" customHeight="1">
      <c r="D38" s="211" t="s">
        <v>911</v>
      </c>
      <c r="E38" s="266"/>
      <c r="F38" s="267"/>
      <c r="G38" s="268"/>
      <c r="H38" s="308">
        <f t="shared" si="4"/>
        <v>0</v>
      </c>
      <c r="I38" s="63">
        <v>0</v>
      </c>
      <c r="J38" s="309" t="str">
        <f t="shared" si="6"/>
        <v>N/A</v>
      </c>
      <c r="K38" s="313" t="s">
        <v>622</v>
      </c>
      <c r="L38" s="313" t="s">
        <v>622</v>
      </c>
      <c r="M38" s="313" t="s">
        <v>622</v>
      </c>
      <c r="N38" s="313" t="s">
        <v>622</v>
      </c>
      <c r="O38" s="63">
        <v>0</v>
      </c>
      <c r="P38" s="63">
        <v>0</v>
      </c>
      <c r="Q38" s="311" t="str">
        <f>IF(OR(O38="",O38=0,H38=""),"N/A",H38/O38)</f>
        <v>N/A</v>
      </c>
      <c r="R38" s="311" t="str">
        <f>IF(OR(P38="",P38=0,I38=""),"N/A",I38/P38)</f>
        <v>N/A</v>
      </c>
    </row>
    <row r="39" spans="4:18" ht="13.5" customHeight="1">
      <c r="D39" s="211" t="s">
        <v>912</v>
      </c>
      <c r="E39" s="266"/>
      <c r="F39" s="267"/>
      <c r="G39" s="268"/>
      <c r="H39" s="308">
        <f t="shared" si="4"/>
        <v>0</v>
      </c>
      <c r="I39" s="63">
        <v>0</v>
      </c>
      <c r="J39" s="309" t="str">
        <f t="shared" si="6"/>
        <v>N/A</v>
      </c>
      <c r="K39" s="63">
        <v>0</v>
      </c>
      <c r="L39" s="63">
        <v>0</v>
      </c>
      <c r="M39" s="312" t="str">
        <f aca="true" t="shared" si="7" ref="M39:M44">IF(OR(K39="",K39=0,H39=""),"N/A",H39/K39)</f>
        <v>N/A</v>
      </c>
      <c r="N39" s="312" t="str">
        <f aca="true" t="shared" si="8" ref="N39:N44">IF(OR(L39="",L39=0,I39=""),"N/A",I39/L39)</f>
        <v>N/A</v>
      </c>
      <c r="O39" s="313" t="s">
        <v>622</v>
      </c>
      <c r="P39" s="313" t="s">
        <v>622</v>
      </c>
      <c r="Q39" s="313" t="s">
        <v>622</v>
      </c>
      <c r="R39" s="313" t="s">
        <v>622</v>
      </c>
    </row>
    <row r="40" spans="4:18" ht="13.5" customHeight="1">
      <c r="D40" s="211" t="s">
        <v>913</v>
      </c>
      <c r="E40" s="266"/>
      <c r="F40" s="267"/>
      <c r="G40" s="268"/>
      <c r="H40" s="308">
        <f t="shared" si="4"/>
        <v>0</v>
      </c>
      <c r="I40" s="63">
        <v>0</v>
      </c>
      <c r="J40" s="309" t="str">
        <f t="shared" si="6"/>
        <v>N/A</v>
      </c>
      <c r="K40" s="63">
        <v>0</v>
      </c>
      <c r="L40" s="63">
        <v>0</v>
      </c>
      <c r="M40" s="312" t="str">
        <f t="shared" si="7"/>
        <v>N/A</v>
      </c>
      <c r="N40" s="312" t="str">
        <f t="shared" si="8"/>
        <v>N/A</v>
      </c>
      <c r="O40" s="313" t="s">
        <v>622</v>
      </c>
      <c r="P40" s="313" t="s">
        <v>622</v>
      </c>
      <c r="Q40" s="313" t="s">
        <v>622</v>
      </c>
      <c r="R40" s="313" t="s">
        <v>622</v>
      </c>
    </row>
    <row r="41" spans="4:18" ht="13.5" customHeight="1">
      <c r="D41" s="211" t="s">
        <v>914</v>
      </c>
      <c r="E41" s="266"/>
      <c r="F41" s="267"/>
      <c r="G41" s="268"/>
      <c r="H41" s="308">
        <f t="shared" si="4"/>
        <v>0</v>
      </c>
      <c r="I41" s="63">
        <v>0</v>
      </c>
      <c r="J41" s="309" t="str">
        <f t="shared" si="6"/>
        <v>N/A</v>
      </c>
      <c r="K41" s="63">
        <v>0</v>
      </c>
      <c r="L41" s="63">
        <v>0</v>
      </c>
      <c r="M41" s="312" t="str">
        <f t="shared" si="7"/>
        <v>N/A</v>
      </c>
      <c r="N41" s="312" t="str">
        <f t="shared" si="8"/>
        <v>N/A</v>
      </c>
      <c r="O41" s="313" t="s">
        <v>622</v>
      </c>
      <c r="P41" s="313" t="s">
        <v>622</v>
      </c>
      <c r="Q41" s="313" t="s">
        <v>622</v>
      </c>
      <c r="R41" s="313" t="s">
        <v>622</v>
      </c>
    </row>
    <row r="42" spans="4:18" ht="13.5" customHeight="1">
      <c r="D42" s="211" t="s">
        <v>915</v>
      </c>
      <c r="E42" s="266"/>
      <c r="F42" s="267"/>
      <c r="G42" s="268"/>
      <c r="H42" s="308">
        <f t="shared" si="4"/>
        <v>0</v>
      </c>
      <c r="I42" s="63">
        <v>0</v>
      </c>
      <c r="J42" s="309" t="str">
        <f t="shared" si="6"/>
        <v>N/A</v>
      </c>
      <c r="K42" s="63">
        <v>0</v>
      </c>
      <c r="L42" s="63">
        <v>0</v>
      </c>
      <c r="M42" s="312" t="str">
        <f t="shared" si="7"/>
        <v>N/A</v>
      </c>
      <c r="N42" s="312" t="str">
        <f t="shared" si="8"/>
        <v>N/A</v>
      </c>
      <c r="O42" s="313" t="s">
        <v>622</v>
      </c>
      <c r="P42" s="313" t="s">
        <v>622</v>
      </c>
      <c r="Q42" s="313" t="s">
        <v>622</v>
      </c>
      <c r="R42" s="313" t="s">
        <v>622</v>
      </c>
    </row>
    <row r="43" spans="4:18" ht="13.5" customHeight="1">
      <c r="D43" s="278" t="s">
        <v>916</v>
      </c>
      <c r="E43" s="253"/>
      <c r="F43" s="211"/>
      <c r="G43" s="268"/>
      <c r="H43" s="308">
        <f t="shared" si="4"/>
        <v>0</v>
      </c>
      <c r="I43" s="63">
        <v>0</v>
      </c>
      <c r="J43" s="309" t="str">
        <f t="shared" si="6"/>
        <v>N/A</v>
      </c>
      <c r="K43" s="63">
        <v>0</v>
      </c>
      <c r="L43" s="63">
        <v>0</v>
      </c>
      <c r="M43" s="312" t="str">
        <f t="shared" si="7"/>
        <v>N/A</v>
      </c>
      <c r="N43" s="312" t="str">
        <f t="shared" si="8"/>
        <v>N/A</v>
      </c>
      <c r="O43" s="313" t="s">
        <v>622</v>
      </c>
      <c r="P43" s="313" t="s">
        <v>622</v>
      </c>
      <c r="Q43" s="313" t="s">
        <v>622</v>
      </c>
      <c r="R43" s="313" t="s">
        <v>622</v>
      </c>
    </row>
    <row r="44" spans="4:18" ht="13.5" customHeight="1">
      <c r="D44" s="278" t="s">
        <v>917</v>
      </c>
      <c r="E44" s="253"/>
      <c r="F44" s="255"/>
      <c r="G44" s="269"/>
      <c r="H44" s="308">
        <f t="shared" si="4"/>
        <v>0</v>
      </c>
      <c r="I44" s="63">
        <v>0</v>
      </c>
      <c r="J44" s="309" t="str">
        <f t="shared" si="6"/>
        <v>N/A</v>
      </c>
      <c r="K44" s="63">
        <v>0</v>
      </c>
      <c r="L44" s="63">
        <v>0</v>
      </c>
      <c r="M44" s="312" t="str">
        <f t="shared" si="7"/>
        <v>N/A</v>
      </c>
      <c r="N44" s="312" t="str">
        <f t="shared" si="8"/>
        <v>N/A</v>
      </c>
      <c r="O44" s="313" t="s">
        <v>622</v>
      </c>
      <c r="P44" s="313" t="s">
        <v>622</v>
      </c>
      <c r="Q44" s="313" t="s">
        <v>622</v>
      </c>
      <c r="R44" s="313" t="s">
        <v>622</v>
      </c>
    </row>
    <row r="45" spans="1:32" ht="13.5" customHeight="1" hidden="1">
      <c r="A45" s="61"/>
      <c r="B45" s="61"/>
      <c r="D45" s="211" t="s">
        <v>1183</v>
      </c>
      <c r="E45" s="266"/>
      <c r="F45" s="266"/>
      <c r="G45" s="269"/>
      <c r="H45" s="75">
        <f>SUM(H32:H44)</f>
        <v>0</v>
      </c>
      <c r="I45" s="75">
        <f>SUM(I32:I44)</f>
        <v>0</v>
      </c>
      <c r="J45" s="80" t="str">
        <f t="shared" si="6"/>
        <v>N/A</v>
      </c>
      <c r="K45" s="75">
        <f>SUM(K32:K44)</f>
        <v>0</v>
      </c>
      <c r="L45" s="75">
        <f>SUM(L32:L44)</f>
        <v>0</v>
      </c>
      <c r="M45" s="81"/>
      <c r="N45" s="81"/>
      <c r="O45" s="75"/>
      <c r="P45" s="75"/>
      <c r="Q45" s="82"/>
      <c r="R45" s="82"/>
      <c r="AF45" s="58"/>
    </row>
    <row r="46" spans="4:18" ht="12">
      <c r="D46" s="270"/>
      <c r="E46" s="271"/>
      <c r="F46" s="271"/>
      <c r="G46" s="271"/>
      <c r="H46" s="271"/>
      <c r="I46" s="271"/>
      <c r="J46" s="279"/>
      <c r="K46" s="271"/>
      <c r="L46" s="271"/>
      <c r="M46" s="271"/>
      <c r="N46" s="271"/>
      <c r="O46" s="271"/>
      <c r="P46" s="271"/>
      <c r="Q46" s="271"/>
      <c r="R46" s="271"/>
    </row>
    <row r="47" spans="4:18" ht="12">
      <c r="D47" s="144" t="s">
        <v>686</v>
      </c>
      <c r="E47" s="271"/>
      <c r="F47" s="271"/>
      <c r="G47" s="271"/>
      <c r="H47" s="271"/>
      <c r="I47" s="271"/>
      <c r="J47" s="280"/>
      <c r="K47" s="271"/>
      <c r="L47" s="271"/>
      <c r="M47" s="271"/>
      <c r="N47" s="271"/>
      <c r="O47" s="271"/>
      <c r="P47" s="271"/>
      <c r="Q47" s="271"/>
      <c r="R47" s="271"/>
    </row>
    <row r="48" spans="4:29" ht="12">
      <c r="D48" s="270"/>
      <c r="E48" s="271"/>
      <c r="F48" s="271"/>
      <c r="G48" s="271"/>
      <c r="H48" s="271"/>
      <c r="I48" s="271"/>
      <c r="J48" s="280"/>
      <c r="K48" s="271"/>
      <c r="L48" s="271"/>
      <c r="M48" s="271"/>
      <c r="N48" s="271"/>
      <c r="O48" s="271"/>
      <c r="P48" s="271"/>
      <c r="Q48" s="271"/>
      <c r="R48" s="271"/>
      <c r="S48" s="58"/>
      <c r="T48" s="58"/>
      <c r="U48" s="58"/>
      <c r="V48" s="58"/>
      <c r="W48" s="58"/>
      <c r="X48" s="58"/>
      <c r="Y48" s="58"/>
      <c r="Z48" s="58"/>
      <c r="AA48" s="58"/>
      <c r="AB48" s="58"/>
      <c r="AC48" s="58"/>
    </row>
    <row r="49" spans="4:17" s="58" customFormat="1" ht="12">
      <c r="D49" s="345" t="s">
        <v>921</v>
      </c>
      <c r="E49" s="456"/>
      <c r="F49" s="456"/>
      <c r="G49" s="456"/>
      <c r="H49" s="456"/>
      <c r="I49" s="456"/>
      <c r="J49" s="280"/>
      <c r="K49" s="137"/>
      <c r="L49" s="137"/>
      <c r="M49" s="137"/>
      <c r="N49" s="137"/>
      <c r="O49" s="137"/>
      <c r="P49" s="137"/>
      <c r="Q49" s="137"/>
    </row>
    <row r="50" spans="4:18" s="58" customFormat="1" ht="37.5" customHeight="1">
      <c r="D50" s="347"/>
      <c r="E50" s="348"/>
      <c r="F50" s="348"/>
      <c r="G50" s="348"/>
      <c r="H50" s="348"/>
      <c r="I50" s="348"/>
      <c r="J50" s="348"/>
      <c r="K50" s="348"/>
      <c r="L50" s="348"/>
      <c r="M50" s="348"/>
      <c r="N50" s="348"/>
      <c r="O50" s="348"/>
      <c r="P50" s="348"/>
      <c r="Q50" s="348"/>
      <c r="R50" s="349"/>
    </row>
    <row r="51" spans="4:17" s="58" customFormat="1" ht="12">
      <c r="D51" s="138"/>
      <c r="E51" s="136"/>
      <c r="F51" s="136"/>
      <c r="G51" s="248"/>
      <c r="H51" s="137"/>
      <c r="I51" s="137"/>
      <c r="J51" s="137"/>
      <c r="K51" s="137"/>
      <c r="L51" s="137"/>
      <c r="M51" s="137"/>
      <c r="N51" s="137"/>
      <c r="O51" s="137"/>
      <c r="P51" s="137"/>
      <c r="Q51" s="137"/>
    </row>
    <row r="52" spans="4:16" s="58" customFormat="1" ht="12">
      <c r="D52" s="345" t="s">
        <v>922</v>
      </c>
      <c r="E52" s="407"/>
      <c r="F52" s="407"/>
      <c r="G52" s="407"/>
      <c r="H52" s="407"/>
      <c r="I52" s="407"/>
      <c r="J52" s="407"/>
      <c r="K52" s="407"/>
      <c r="L52" s="407"/>
      <c r="M52" s="407"/>
      <c r="N52" s="407"/>
      <c r="O52" s="407"/>
      <c r="P52" s="407"/>
    </row>
    <row r="53" spans="4:18" s="58" customFormat="1" ht="37.5" customHeight="1">
      <c r="D53" s="347"/>
      <c r="E53" s="348"/>
      <c r="F53" s="348"/>
      <c r="G53" s="348"/>
      <c r="H53" s="348"/>
      <c r="I53" s="348"/>
      <c r="J53" s="348"/>
      <c r="K53" s="348"/>
      <c r="L53" s="348"/>
      <c r="M53" s="348"/>
      <c r="N53" s="348"/>
      <c r="O53" s="348"/>
      <c r="P53" s="348"/>
      <c r="Q53" s="348"/>
      <c r="R53" s="349"/>
    </row>
    <row r="54" spans="2:17" s="58" customFormat="1" ht="12">
      <c r="B54" s="58" t="s">
        <v>1191</v>
      </c>
      <c r="D54" s="238"/>
      <c r="E54" s="220"/>
      <c r="F54" s="235"/>
      <c r="G54" s="231"/>
      <c r="H54" s="231"/>
      <c r="I54" s="231"/>
      <c r="J54" s="231"/>
      <c r="K54" s="231"/>
      <c r="L54" s="231"/>
      <c r="M54" s="231"/>
      <c r="N54" s="231"/>
      <c r="O54" s="233"/>
      <c r="P54" s="233"/>
      <c r="Q54" s="237"/>
    </row>
    <row r="55" spans="2:16" s="58" customFormat="1" ht="12">
      <c r="B55" s="58" t="s">
        <v>1192</v>
      </c>
      <c r="D55" s="345" t="s">
        <v>1209</v>
      </c>
      <c r="E55" s="407"/>
      <c r="F55" s="407"/>
      <c r="G55" s="407"/>
      <c r="H55" s="407"/>
      <c r="I55" s="407"/>
      <c r="J55" s="407"/>
      <c r="K55" s="407"/>
      <c r="L55" s="407"/>
      <c r="M55" s="407"/>
      <c r="N55" s="407"/>
      <c r="O55" s="407"/>
      <c r="P55" s="407"/>
    </row>
    <row r="56" spans="2:29" s="58" customFormat="1" ht="16.5" customHeight="1">
      <c r="B56" s="294">
        <v>2</v>
      </c>
      <c r="D56" s="196" t="s">
        <v>1189</v>
      </c>
      <c r="E56" s="282"/>
      <c r="F56" s="282"/>
      <c r="G56" s="315" t="s">
        <v>624</v>
      </c>
      <c r="H56" s="263" t="s">
        <v>623</v>
      </c>
      <c r="I56" s="263"/>
      <c r="J56" s="282"/>
      <c r="K56" s="282"/>
      <c r="L56" s="282"/>
      <c r="M56" s="282"/>
      <c r="N56" s="282"/>
      <c r="O56" s="282"/>
      <c r="P56" s="282"/>
      <c r="Q56" s="282"/>
      <c r="R56" s="281"/>
      <c r="S56" s="57"/>
      <c r="T56" s="57"/>
      <c r="U56" s="57"/>
      <c r="V56" s="57"/>
      <c r="W56" s="57"/>
      <c r="X56" s="57"/>
      <c r="Y56" s="57"/>
      <c r="Z56" s="57"/>
      <c r="AA56" s="57"/>
      <c r="AB56" s="57"/>
      <c r="AC56" s="57"/>
    </row>
    <row r="57" spans="4:18" ht="37.5" customHeight="1">
      <c r="D57" s="342"/>
      <c r="E57" s="343"/>
      <c r="F57" s="343"/>
      <c r="G57" s="343"/>
      <c r="H57" s="343"/>
      <c r="I57" s="343"/>
      <c r="J57" s="343"/>
      <c r="K57" s="343"/>
      <c r="L57" s="343"/>
      <c r="M57" s="343"/>
      <c r="N57" s="343"/>
      <c r="O57" s="343"/>
      <c r="P57" s="343"/>
      <c r="Q57" s="343"/>
      <c r="R57" s="344"/>
    </row>
    <row r="99" ht="12.75" customHeight="1"/>
    <row r="100" ht="12.75" customHeight="1"/>
    <row r="101" ht="12.75" customHeight="1"/>
  </sheetData>
  <sheetProtection password="C9CC" sheet="1" objects="1" scenarios="1"/>
  <mergeCells count="21">
    <mergeCell ref="AB13:AC13"/>
    <mergeCell ref="S13:U13"/>
    <mergeCell ref="X13:Y13"/>
    <mergeCell ref="V13:W13"/>
    <mergeCell ref="Z13:AA13"/>
    <mergeCell ref="D57:R57"/>
    <mergeCell ref="D49:I49"/>
    <mergeCell ref="D52:P52"/>
    <mergeCell ref="D55:P55"/>
    <mergeCell ref="D50:R50"/>
    <mergeCell ref="D53:R53"/>
    <mergeCell ref="Q29:R30"/>
    <mergeCell ref="M29:N30"/>
    <mergeCell ref="J30:J31"/>
    <mergeCell ref="D7:Q7"/>
    <mergeCell ref="H29:J29"/>
    <mergeCell ref="K29:L29"/>
    <mergeCell ref="O29:P29"/>
    <mergeCell ref="D12:G12"/>
    <mergeCell ref="F10:J10"/>
    <mergeCell ref="N12:R12"/>
  </mergeCells>
  <dataValidations count="1">
    <dataValidation type="whole" allowBlank="1" showInputMessage="1" showErrorMessage="1" error="Please enter integer" sqref="H15:Q27 O38:P38 K32:L37 K39:L44 H32:I44">
      <formula1>-999999999999999</formula1>
      <formula2>999999999999999</formula2>
    </dataValidation>
  </dataValidations>
  <printOptions/>
  <pageMargins left="0.5511811023622047" right="0.5118110236220472" top="0" bottom="0" header="0.31496062992125984" footer="0.11811023622047245"/>
  <pageSetup fitToHeight="0" fitToWidth="1" horizontalDpi="600" verticalDpi="600" orientation="landscape" paperSize="9" scale="71" r:id="rId3"/>
  <ignoredErrors>
    <ignoredError sqref="H1:AC1" numberStoredAsText="1"/>
    <ignoredError sqref="L31:P31" formula="1"/>
  </ignoredErrors>
  <drawing r:id="rId2"/>
  <legacyDrawing r:id="rId1"/>
</worksheet>
</file>

<file path=xl/worksheets/sheet12.xml><?xml version="1.0" encoding="utf-8"?>
<worksheet xmlns="http://schemas.openxmlformats.org/spreadsheetml/2006/main" xmlns:r="http://schemas.openxmlformats.org/officeDocument/2006/relationships">
  <sheetPr codeName="Sheet9"/>
  <dimension ref="A1:AW109"/>
  <sheetViews>
    <sheetView showGridLines="0" zoomScale="75" zoomScaleNormal="75" zoomScalePageLayoutView="0" workbookViewId="0" topLeftCell="D4">
      <selection activeCell="B12" sqref="B12"/>
    </sheetView>
  </sheetViews>
  <sheetFormatPr defaultColWidth="10.28125" defaultRowHeight="12.75"/>
  <cols>
    <col min="1" max="3" width="5.7109375" style="50" hidden="1" customWidth="1"/>
    <col min="4" max="4" width="10.140625" style="50" customWidth="1"/>
    <col min="5" max="5" width="10.28125" style="50" customWidth="1"/>
    <col min="6" max="6" width="9.140625" style="50" customWidth="1"/>
    <col min="7" max="7" width="16.140625" style="50" customWidth="1"/>
    <col min="8" max="8" width="9.57421875" style="50" customWidth="1"/>
    <col min="9" max="19" width="14.7109375" style="50" customWidth="1"/>
    <col min="20" max="30" width="15.7109375" style="50" customWidth="1"/>
    <col min="31" max="16384" width="10.28125" style="50" customWidth="1"/>
  </cols>
  <sheetData>
    <row r="1" spans="1:10" ht="21.75" customHeight="1" hidden="1">
      <c r="A1" s="1" t="s">
        <v>277</v>
      </c>
      <c r="B1" s="28">
        <f>IF(OR((COVER_CD=""),(COVER_ED="")),"",COVER_ED&amp;RIGHT(COVER_CD*3+100,2))</f>
      </c>
      <c r="C1" s="27">
        <f ca="1">YEAR(NOW())-1</f>
        <v>2016</v>
      </c>
      <c r="G1" s="8" t="s">
        <v>418</v>
      </c>
      <c r="H1" s="6" t="s">
        <v>267</v>
      </c>
      <c r="J1" s="50" t="s">
        <v>1212</v>
      </c>
    </row>
    <row r="2" spans="1:8" ht="21.75" customHeight="1" hidden="1">
      <c r="A2" s="1" t="s">
        <v>1084</v>
      </c>
      <c r="B2" s="2" t="s">
        <v>885</v>
      </c>
      <c r="C2" s="27">
        <f ca="1">YEAR(NOW())</f>
        <v>2017</v>
      </c>
      <c r="H2" s="6" t="s">
        <v>1218</v>
      </c>
    </row>
    <row r="3" spans="1:8" ht="21.75" customHeight="1" hidden="1">
      <c r="A3" s="1" t="s">
        <v>278</v>
      </c>
      <c r="B3" s="27">
        <f>F9</f>
      </c>
      <c r="C3" s="27">
        <f ca="1">YEAR(NOW())+1</f>
        <v>2018</v>
      </c>
      <c r="H3" s="50" t="s">
        <v>563</v>
      </c>
    </row>
    <row r="4" spans="1:3" ht="12.75">
      <c r="A4" s="1" t="s">
        <v>1098</v>
      </c>
      <c r="B4" s="2">
        <v>0</v>
      </c>
      <c r="C4" s="27"/>
    </row>
    <row r="5" spans="1:3" ht="12.75">
      <c r="A5" s="1" t="s">
        <v>1099</v>
      </c>
      <c r="B5" s="3"/>
      <c r="C5" s="27"/>
    </row>
    <row r="6" spans="1:19" s="49" customFormat="1" ht="21.75" customHeight="1">
      <c r="A6" s="1" t="s">
        <v>1100</v>
      </c>
      <c r="B6" s="3"/>
      <c r="C6" s="27"/>
      <c r="D6" s="147"/>
      <c r="E6" s="148"/>
      <c r="F6" s="148"/>
      <c r="G6" s="148" t="s">
        <v>945</v>
      </c>
      <c r="H6" s="148"/>
      <c r="I6" s="148"/>
      <c r="J6" s="148"/>
      <c r="K6" s="148"/>
      <c r="L6" s="148"/>
      <c r="M6" s="148"/>
      <c r="N6" s="148"/>
      <c r="O6" s="148"/>
      <c r="P6" s="148"/>
      <c r="Q6" s="148"/>
      <c r="R6" s="148"/>
      <c r="S6" s="149"/>
    </row>
    <row r="7" spans="1:19" s="49" customFormat="1" ht="21.75" customHeight="1">
      <c r="A7" s="1" t="s">
        <v>1102</v>
      </c>
      <c r="B7" s="3"/>
      <c r="C7" s="27"/>
      <c r="D7" s="379"/>
      <c r="E7" s="379"/>
      <c r="F7" s="379"/>
      <c r="G7" s="379"/>
      <c r="H7" s="379"/>
      <c r="I7" s="379"/>
      <c r="J7" s="379"/>
      <c r="K7" s="379"/>
      <c r="L7" s="379"/>
      <c r="M7" s="379"/>
      <c r="N7" s="379"/>
      <c r="O7" s="379"/>
      <c r="P7" s="379"/>
      <c r="Q7" s="379"/>
      <c r="R7" s="379"/>
      <c r="S7" s="379"/>
    </row>
    <row r="8" spans="1:19" s="49" customFormat="1" ht="21.75" customHeight="1">
      <c r="A8" s="1" t="s">
        <v>280</v>
      </c>
      <c r="B8" s="29" t="str">
        <f>F10</f>
        <v>   </v>
      </c>
      <c r="C8" s="27"/>
      <c r="D8" s="379"/>
      <c r="E8" s="380"/>
      <c r="F8" s="380"/>
      <c r="G8" s="380"/>
      <c r="H8" s="380"/>
      <c r="I8" s="380"/>
      <c r="J8" s="380"/>
      <c r="K8" s="380"/>
      <c r="L8" s="380"/>
      <c r="M8" s="380"/>
      <c r="N8" s="380"/>
      <c r="O8" s="380"/>
      <c r="P8" s="380"/>
      <c r="Q8" s="380"/>
      <c r="R8" s="380"/>
      <c r="S8" s="380"/>
    </row>
    <row r="9" spans="1:19" s="49" customFormat="1" ht="18" customHeight="1" hidden="1">
      <c r="A9" s="5" t="s">
        <v>1105</v>
      </c>
      <c r="B9" s="4" t="s">
        <v>1106</v>
      </c>
      <c r="C9" s="27"/>
      <c r="D9" s="379" t="s">
        <v>1107</v>
      </c>
      <c r="E9" s="379"/>
      <c r="F9" s="388">
        <f>COVER_FILENO</f>
      </c>
      <c r="G9" s="388"/>
      <c r="H9" s="388"/>
      <c r="I9" s="388"/>
      <c r="J9" s="150"/>
      <c r="K9" s="150"/>
      <c r="L9" s="150"/>
      <c r="M9" s="150"/>
      <c r="N9" s="150"/>
      <c r="O9" s="150"/>
      <c r="P9" s="150"/>
      <c r="Q9" s="150"/>
      <c r="R9" s="150"/>
      <c r="S9" s="150"/>
    </row>
    <row r="10" spans="1:16" s="49" customFormat="1" ht="12.75">
      <c r="A10" s="5" t="s">
        <v>1108</v>
      </c>
      <c r="B10" s="29">
        <f>COVER_CD</f>
      </c>
      <c r="C10" s="27"/>
      <c r="D10" s="379" t="s">
        <v>1125</v>
      </c>
      <c r="E10" s="379"/>
      <c r="F10" s="388" t="str">
        <f>IF(COVER_INSURER="","",COVER_INSURER)</f>
        <v>   </v>
      </c>
      <c r="G10" s="388"/>
      <c r="H10" s="388"/>
      <c r="I10" s="388"/>
      <c r="M10" s="151" t="s">
        <v>124</v>
      </c>
      <c r="N10" s="152">
        <f>IF(COVER_CD="","","Q"&amp;COVER_CD)</f>
      </c>
      <c r="O10" s="153">
        <f>IF(COVER_ED="","",COVER_ED)</f>
      </c>
      <c r="P10" s="147" t="s">
        <v>1126</v>
      </c>
    </row>
    <row r="11" spans="1:16" s="49" customFormat="1" ht="12.75">
      <c r="A11" s="5" t="s">
        <v>1127</v>
      </c>
      <c r="B11" s="29">
        <f>COVER_ED</f>
      </c>
      <c r="C11" s="27"/>
      <c r="D11" s="154"/>
      <c r="E11" s="155"/>
      <c r="F11" s="156"/>
      <c r="G11" s="151"/>
      <c r="H11" s="157"/>
      <c r="I11" s="154"/>
      <c r="J11" s="154"/>
      <c r="K11" s="158"/>
      <c r="O11" s="159"/>
      <c r="P11" s="147"/>
    </row>
    <row r="12" spans="4:49" s="48" customFormat="1" ht="12.75">
      <c r="D12" s="160"/>
      <c r="E12" s="160"/>
      <c r="F12" s="160"/>
      <c r="G12" s="160"/>
      <c r="H12" s="161"/>
      <c r="I12" s="162"/>
      <c r="J12" s="162"/>
      <c r="K12" s="162"/>
      <c r="L12" s="162"/>
      <c r="M12" s="162"/>
      <c r="N12" s="162"/>
      <c r="O12" s="162"/>
      <c r="P12" s="162"/>
      <c r="Q12" s="162"/>
      <c r="R12" s="162"/>
      <c r="S12" s="162"/>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row>
    <row r="13" spans="4:49" s="48" customFormat="1" ht="12.75">
      <c r="D13" s="163" t="s">
        <v>1064</v>
      </c>
      <c r="E13" s="160"/>
      <c r="F13" s="160"/>
      <c r="G13" s="160"/>
      <c r="H13" s="161"/>
      <c r="I13" s="162"/>
      <c r="J13" s="162"/>
      <c r="K13" s="162"/>
      <c r="L13" s="162"/>
      <c r="M13" s="162"/>
      <c r="N13" s="162"/>
      <c r="O13" s="162"/>
      <c r="P13" s="162"/>
      <c r="Q13" s="162"/>
      <c r="R13" s="162"/>
      <c r="S13" s="162"/>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row>
    <row r="14" spans="4:49" s="49" customFormat="1" ht="12.75">
      <c r="D14" s="160"/>
      <c r="E14" s="160"/>
      <c r="F14" s="160"/>
      <c r="G14" s="160"/>
      <c r="H14" s="161"/>
      <c r="I14" s="162"/>
      <c r="J14" s="162"/>
      <c r="K14" s="162"/>
      <c r="L14" s="162"/>
      <c r="M14" s="162"/>
      <c r="N14" s="162"/>
      <c r="O14" s="162"/>
      <c r="P14" s="162"/>
      <c r="Q14" s="162"/>
      <c r="R14" s="162"/>
      <c r="S14" s="162"/>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row>
    <row r="15" spans="1:19" ht="12.75">
      <c r="A15" s="51" t="s">
        <v>418</v>
      </c>
      <c r="D15" s="408" t="s">
        <v>943</v>
      </c>
      <c r="E15" s="409"/>
      <c r="F15" s="409"/>
      <c r="G15" s="409"/>
      <c r="H15" s="409"/>
      <c r="I15" s="409"/>
      <c r="J15" s="164"/>
      <c r="K15" s="164"/>
      <c r="L15" s="164"/>
      <c r="M15" s="164"/>
      <c r="N15" s="164"/>
      <c r="O15" s="164"/>
      <c r="P15" s="164"/>
      <c r="Q15" s="164"/>
      <c r="R15" s="164"/>
      <c r="S15" s="165"/>
    </row>
    <row r="16" spans="1:18" ht="60" customHeight="1">
      <c r="A16" s="6">
        <v>1010</v>
      </c>
      <c r="B16" s="52" t="s">
        <v>1216</v>
      </c>
      <c r="H16" s="440">
        <f>'GQ4'!D50</f>
        <v>0</v>
      </c>
      <c r="I16" s="441"/>
      <c r="J16" s="441"/>
      <c r="K16" s="441"/>
      <c r="L16" s="441"/>
      <c r="M16" s="441"/>
      <c r="N16" s="441"/>
      <c r="O16" s="441"/>
      <c r="P16" s="441"/>
      <c r="Q16" s="441"/>
      <c r="R16" s="442"/>
    </row>
    <row r="17" ht="31.5" customHeight="1"/>
    <row r="18" spans="3:16" ht="13.5" customHeight="1">
      <c r="C18" s="6"/>
      <c r="D18" s="345" t="s">
        <v>944</v>
      </c>
      <c r="E18" s="407"/>
      <c r="F18" s="407"/>
      <c r="G18" s="407"/>
      <c r="H18" s="407"/>
      <c r="I18" s="407"/>
      <c r="J18" s="407"/>
      <c r="K18" s="407"/>
      <c r="L18" s="407"/>
      <c r="M18" s="407"/>
      <c r="N18" s="407"/>
      <c r="O18" s="407"/>
      <c r="P18" s="407"/>
    </row>
    <row r="19" spans="1:19" ht="66.75" customHeight="1">
      <c r="A19" s="6">
        <v>1020</v>
      </c>
      <c r="B19" s="52" t="s">
        <v>1217</v>
      </c>
      <c r="C19" s="6"/>
      <c r="D19" s="144"/>
      <c r="E19" s="136"/>
      <c r="F19" s="136"/>
      <c r="G19" s="248"/>
      <c r="H19" s="443">
        <f>'GQ4'!D53</f>
        <v>0</v>
      </c>
      <c r="I19" s="444"/>
      <c r="J19" s="444"/>
      <c r="K19" s="444"/>
      <c r="L19" s="444"/>
      <c r="M19" s="444"/>
      <c r="N19" s="444"/>
      <c r="O19" s="444"/>
      <c r="P19" s="444"/>
      <c r="Q19" s="444"/>
      <c r="R19" s="445"/>
      <c r="S19" s="58"/>
    </row>
    <row r="20" spans="3:19" ht="20.25" customHeight="1">
      <c r="C20" s="6"/>
      <c r="D20" s="136"/>
      <c r="E20" s="136"/>
      <c r="F20" s="136"/>
      <c r="G20" s="248"/>
      <c r="H20" s="143"/>
      <c r="I20" s="143"/>
      <c r="J20" s="143"/>
      <c r="K20" s="143"/>
      <c r="L20" s="143"/>
      <c r="M20" s="143"/>
      <c r="N20" s="143"/>
      <c r="O20" s="143"/>
      <c r="P20" s="143"/>
      <c r="Q20" s="143"/>
      <c r="R20" s="58"/>
      <c r="S20" s="58"/>
    </row>
    <row r="21" spans="1:19" ht="13.5" customHeight="1">
      <c r="A21" s="6"/>
      <c r="B21" s="52"/>
      <c r="C21" s="6"/>
      <c r="D21" s="345" t="s">
        <v>1209</v>
      </c>
      <c r="E21" s="407"/>
      <c r="F21" s="407"/>
      <c r="G21" s="407"/>
      <c r="H21" s="407"/>
      <c r="I21" s="407"/>
      <c r="J21" s="407"/>
      <c r="K21" s="407"/>
      <c r="L21" s="407"/>
      <c r="M21" s="407"/>
      <c r="N21" s="407"/>
      <c r="O21" s="407"/>
      <c r="P21" s="407"/>
      <c r="Q21" s="137"/>
      <c r="R21" s="58"/>
      <c r="S21" s="58"/>
    </row>
    <row r="22" spans="1:19" ht="12.75" customHeight="1">
      <c r="A22" s="6"/>
      <c r="B22" s="52"/>
      <c r="C22" s="6"/>
      <c r="H22" s="437" t="s">
        <v>1210</v>
      </c>
      <c r="I22" s="438"/>
      <c r="J22" s="438"/>
      <c r="K22" s="438"/>
      <c r="L22" s="438"/>
      <c r="M22" s="438"/>
      <c r="N22" s="438"/>
      <c r="O22" s="438"/>
      <c r="P22" s="438"/>
      <c r="Q22" s="438"/>
      <c r="R22" s="439"/>
      <c r="S22" s="58"/>
    </row>
    <row r="23" spans="1:19" ht="12.75" customHeight="1">
      <c r="A23" s="6">
        <v>1030</v>
      </c>
      <c r="B23" s="52" t="s">
        <v>713</v>
      </c>
      <c r="C23" s="6"/>
      <c r="H23" s="292">
        <f>'GQ4'!B56</f>
        <v>2</v>
      </c>
      <c r="I23" s="249"/>
      <c r="J23" s="249"/>
      <c r="K23" s="249"/>
      <c r="L23" s="249"/>
      <c r="M23" s="249"/>
      <c r="N23" s="249"/>
      <c r="O23" s="249"/>
      <c r="P23" s="249"/>
      <c r="Q23" s="249"/>
      <c r="R23" s="293"/>
      <c r="S23" s="58"/>
    </row>
    <row r="24" spans="1:19" ht="12.75" customHeight="1">
      <c r="A24" s="6">
        <v>1040</v>
      </c>
      <c r="B24" s="52" t="s">
        <v>1197</v>
      </c>
      <c r="C24" s="6"/>
      <c r="D24" s="138"/>
      <c r="E24" s="136"/>
      <c r="F24" s="136"/>
      <c r="G24" s="248"/>
      <c r="H24" s="391">
        <f>'GQ4'!D57</f>
        <v>0</v>
      </c>
      <c r="I24" s="392"/>
      <c r="J24" s="392"/>
      <c r="K24" s="392"/>
      <c r="L24" s="392"/>
      <c r="M24" s="392"/>
      <c r="N24" s="392"/>
      <c r="O24" s="392"/>
      <c r="P24" s="392"/>
      <c r="Q24" s="392"/>
      <c r="R24" s="393"/>
      <c r="S24" s="58"/>
    </row>
    <row r="25" spans="1:19" ht="12.75" customHeight="1">
      <c r="A25" s="6"/>
      <c r="B25" s="52"/>
      <c r="C25" s="6"/>
      <c r="Q25" s="58"/>
      <c r="R25" s="58"/>
      <c r="S25" s="58"/>
    </row>
    <row r="26" spans="1:19" ht="13.5" customHeight="1">
      <c r="A26" s="6" t="s">
        <v>1083</v>
      </c>
      <c r="B26" s="52"/>
      <c r="C26" s="6"/>
      <c r="O26" s="249"/>
      <c r="P26" s="249"/>
      <c r="Q26" s="249"/>
      <c r="R26" s="58"/>
      <c r="S26" s="58"/>
    </row>
    <row r="27" spans="4:17" s="58" customFormat="1" ht="12">
      <c r="D27" s="238"/>
      <c r="E27" s="235"/>
      <c r="F27" s="231"/>
      <c r="G27" s="231"/>
      <c r="H27" s="231"/>
      <c r="I27" s="231"/>
      <c r="J27" s="231"/>
      <c r="K27" s="231"/>
      <c r="L27" s="231"/>
      <c r="M27" s="231"/>
      <c r="N27" s="231"/>
      <c r="O27" s="233"/>
      <c r="P27" s="233"/>
      <c r="Q27" s="237"/>
    </row>
    <row r="28" s="58" customFormat="1" ht="12"/>
    <row r="29" spans="15:17" s="58" customFormat="1" ht="12">
      <c r="O29" s="249"/>
      <c r="P29" s="249"/>
      <c r="Q29" s="249"/>
    </row>
    <row r="30" spans="15:17" s="58" customFormat="1" ht="49.5" customHeight="1">
      <c r="O30" s="233"/>
      <c r="P30" s="233"/>
      <c r="Q30" s="237"/>
    </row>
    <row r="31" spans="4:17" s="58" customFormat="1" ht="12">
      <c r="D31" s="238"/>
      <c r="E31" s="235"/>
      <c r="F31" s="231"/>
      <c r="G31" s="231"/>
      <c r="H31" s="231"/>
      <c r="I31" s="231"/>
      <c r="J31" s="231"/>
      <c r="K31" s="231"/>
      <c r="L31" s="231"/>
      <c r="M31" s="231"/>
      <c r="N31" s="231"/>
      <c r="O31" s="233"/>
      <c r="P31" s="233"/>
      <c r="Q31" s="237"/>
    </row>
    <row r="32" spans="4:19" s="58" customFormat="1" ht="12.75">
      <c r="D32" s="50"/>
      <c r="E32" s="50"/>
      <c r="F32" s="50"/>
      <c r="G32" s="50"/>
      <c r="H32" s="50"/>
      <c r="I32" s="50"/>
      <c r="J32" s="50"/>
      <c r="K32" s="50"/>
      <c r="L32" s="50"/>
      <c r="M32" s="50"/>
      <c r="N32" s="50"/>
      <c r="O32" s="50"/>
      <c r="P32" s="50"/>
      <c r="Q32" s="50"/>
      <c r="R32" s="50"/>
      <c r="S32" s="50"/>
    </row>
    <row r="33" spans="4:19" s="58" customFormat="1" ht="49.5" customHeight="1">
      <c r="D33" s="50"/>
      <c r="E33" s="50"/>
      <c r="F33" s="50"/>
      <c r="G33" s="50"/>
      <c r="H33" s="50"/>
      <c r="I33" s="50"/>
      <c r="J33" s="50"/>
      <c r="K33" s="50"/>
      <c r="L33" s="50"/>
      <c r="M33" s="50"/>
      <c r="N33" s="50"/>
      <c r="O33" s="50"/>
      <c r="P33" s="50"/>
      <c r="Q33" s="50"/>
      <c r="R33" s="50"/>
      <c r="S33" s="50"/>
    </row>
    <row r="34" spans="4:19" s="58" customFormat="1" ht="12.75">
      <c r="D34" s="50"/>
      <c r="E34" s="50"/>
      <c r="F34" s="50"/>
      <c r="G34" s="50"/>
      <c r="H34" s="50"/>
      <c r="I34" s="50"/>
      <c r="J34" s="50"/>
      <c r="K34" s="50"/>
      <c r="L34" s="50"/>
      <c r="M34" s="50"/>
      <c r="N34" s="50"/>
      <c r="O34" s="50"/>
      <c r="P34" s="50"/>
      <c r="Q34" s="50"/>
      <c r="R34" s="50"/>
      <c r="S34" s="50"/>
    </row>
    <row r="35" spans="4:19" s="58" customFormat="1" ht="12.75">
      <c r="D35" s="50"/>
      <c r="E35" s="50"/>
      <c r="F35" s="50"/>
      <c r="G35" s="50"/>
      <c r="H35" s="50"/>
      <c r="I35" s="50"/>
      <c r="J35" s="50"/>
      <c r="K35" s="50"/>
      <c r="L35" s="50"/>
      <c r="M35" s="50"/>
      <c r="N35" s="50"/>
      <c r="O35" s="50"/>
      <c r="P35" s="50"/>
      <c r="Q35" s="50"/>
      <c r="R35" s="50"/>
      <c r="S35" s="50"/>
    </row>
    <row r="36" spans="4:19" s="58" customFormat="1" ht="19.5" customHeight="1">
      <c r="D36" s="50"/>
      <c r="E36" s="50"/>
      <c r="F36" s="50"/>
      <c r="G36" s="50"/>
      <c r="H36" s="50"/>
      <c r="I36" s="50"/>
      <c r="J36" s="50"/>
      <c r="K36" s="50"/>
      <c r="L36" s="50"/>
      <c r="M36" s="50"/>
      <c r="N36" s="50"/>
      <c r="O36" s="50"/>
      <c r="P36" s="50"/>
      <c r="Q36" s="50"/>
      <c r="R36" s="50"/>
      <c r="S36" s="50"/>
    </row>
    <row r="37" spans="4:19" s="58" customFormat="1" ht="41.25" customHeight="1">
      <c r="D37" s="50"/>
      <c r="E37" s="50"/>
      <c r="F37" s="50"/>
      <c r="G37" s="50"/>
      <c r="H37" s="50"/>
      <c r="I37" s="50"/>
      <c r="J37" s="50"/>
      <c r="K37" s="50"/>
      <c r="L37" s="50"/>
      <c r="M37" s="50"/>
      <c r="N37" s="50"/>
      <c r="O37" s="50"/>
      <c r="P37" s="50"/>
      <c r="Q37" s="50"/>
      <c r="R37" s="50"/>
      <c r="S37" s="50"/>
    </row>
    <row r="38" spans="4:19" s="58" customFormat="1" ht="12.75">
      <c r="D38" s="50"/>
      <c r="E38" s="50"/>
      <c r="F38" s="50"/>
      <c r="G38" s="50"/>
      <c r="H38" s="50"/>
      <c r="I38" s="50"/>
      <c r="J38" s="50"/>
      <c r="K38" s="50"/>
      <c r="L38" s="50"/>
      <c r="M38" s="50"/>
      <c r="N38" s="50"/>
      <c r="O38" s="50"/>
      <c r="P38" s="50"/>
      <c r="Q38" s="50"/>
      <c r="R38" s="50"/>
      <c r="S38" s="50"/>
    </row>
    <row r="39" spans="1:3" ht="13.5" customHeight="1">
      <c r="A39" s="6"/>
      <c r="B39" s="52"/>
      <c r="C39" s="6"/>
    </row>
    <row r="40" spans="1:3" ht="13.5" customHeight="1">
      <c r="A40" s="6"/>
      <c r="B40" s="52"/>
      <c r="C40" s="6"/>
    </row>
    <row r="41" spans="1:3" ht="13.5" customHeight="1">
      <c r="A41" s="6"/>
      <c r="B41" s="52"/>
      <c r="C41" s="6"/>
    </row>
    <row r="42" spans="1:3" ht="13.5" customHeight="1">
      <c r="A42" s="6"/>
      <c r="B42" s="52"/>
      <c r="C42" s="6"/>
    </row>
    <row r="43" spans="1:3" ht="13.5" customHeight="1">
      <c r="A43" s="6"/>
      <c r="B43" s="52"/>
      <c r="C43" s="6"/>
    </row>
    <row r="44" spans="1:3" ht="13.5" customHeight="1">
      <c r="A44" s="6"/>
      <c r="B44" s="52"/>
      <c r="C44" s="6"/>
    </row>
    <row r="45" spans="1:3" ht="13.5" customHeight="1">
      <c r="A45" s="6"/>
      <c r="B45" s="52"/>
      <c r="C45" s="6"/>
    </row>
    <row r="46" spans="1:3" ht="13.5" customHeight="1">
      <c r="A46" s="6"/>
      <c r="B46" s="52"/>
      <c r="C46" s="6"/>
    </row>
    <row r="47" spans="1:3" ht="13.5" customHeight="1">
      <c r="A47" s="6"/>
      <c r="B47" s="52"/>
      <c r="C47" s="6"/>
    </row>
    <row r="48" spans="1:3" ht="13.5" customHeight="1">
      <c r="A48" s="6"/>
      <c r="B48" s="52"/>
      <c r="C48" s="6"/>
    </row>
    <row r="49" spans="1:3" ht="13.5" customHeight="1">
      <c r="A49" s="6"/>
      <c r="B49" s="52"/>
      <c r="C49" s="6"/>
    </row>
    <row r="50" spans="1:3" ht="13.5" customHeight="1">
      <c r="A50" s="6"/>
      <c r="B50" s="52"/>
      <c r="C50" s="6"/>
    </row>
    <row r="51" spans="1:3" ht="13.5" customHeight="1">
      <c r="A51" s="6"/>
      <c r="B51" s="52"/>
      <c r="C51" s="6"/>
    </row>
    <row r="52" spans="1:3" ht="13.5" customHeight="1">
      <c r="A52" s="6"/>
      <c r="B52" s="52"/>
      <c r="C52" s="6"/>
    </row>
    <row r="53" spans="1:3" ht="13.5" customHeight="1">
      <c r="A53" s="6"/>
      <c r="B53" s="52"/>
      <c r="C53" s="6"/>
    </row>
    <row r="54" spans="1:3" ht="13.5" customHeight="1">
      <c r="A54" s="6"/>
      <c r="B54" s="52"/>
      <c r="C54" s="6"/>
    </row>
    <row r="55" spans="1:3" ht="13.5" customHeight="1">
      <c r="A55" s="6"/>
      <c r="B55" s="52"/>
      <c r="C55" s="6"/>
    </row>
    <row r="56" spans="1:3" ht="13.5" customHeight="1">
      <c r="A56" s="6"/>
      <c r="B56" s="52"/>
      <c r="C56" s="6"/>
    </row>
    <row r="57" ht="14.25" customHeight="1"/>
    <row r="58" ht="55.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spans="1:3" ht="13.5" customHeight="1">
      <c r="A78" s="6"/>
      <c r="B78" s="53"/>
      <c r="C78" s="6"/>
    </row>
    <row r="79" ht="13.5" customHeight="1"/>
    <row r="80" ht="13.5" customHeight="1"/>
    <row r="81" ht="13.5" customHeight="1"/>
    <row r="82" ht="13.5" customHeight="1"/>
    <row r="83" ht="13.5" customHeight="1"/>
    <row r="84" ht="13.5" customHeight="1"/>
    <row r="87" spans="4:49" s="54" customFormat="1" ht="12.75">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row>
    <row r="88" spans="4:49" s="54" customFormat="1" ht="14.25" customHeight="1">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row>
    <row r="89" ht="13.5" customHeight="1"/>
    <row r="90" ht="13.5" customHeight="1"/>
    <row r="91" ht="13.5" customHeight="1"/>
    <row r="92" ht="13.5" customHeight="1"/>
    <row r="93" ht="13.5" customHeight="1"/>
    <row r="94" ht="13.5" customHeight="1"/>
    <row r="95" ht="13.5" customHeight="1"/>
    <row r="100" ht="49.5" customHeight="1"/>
    <row r="101" ht="12.75" customHeight="1"/>
    <row r="102" ht="12.75" customHeight="1"/>
    <row r="103" ht="12.75" customHeight="1"/>
    <row r="104" ht="49.5" customHeight="1"/>
    <row r="106" ht="12.75" customHeight="1"/>
    <row r="107" ht="12.75" customHeight="1"/>
    <row r="108" ht="12.75" customHeight="1"/>
    <row r="109" ht="12.75">
      <c r="A109" s="50" t="s">
        <v>1212</v>
      </c>
    </row>
  </sheetData>
  <sheetProtection password="C9CC" sheet="1" objects="1" scenarios="1"/>
  <mergeCells count="13">
    <mergeCell ref="D21:P21"/>
    <mergeCell ref="H22:R22"/>
    <mergeCell ref="H24:R24"/>
    <mergeCell ref="D15:I15"/>
    <mergeCell ref="H16:R16"/>
    <mergeCell ref="D18:P18"/>
    <mergeCell ref="H19:R19"/>
    <mergeCell ref="D7:S7"/>
    <mergeCell ref="D8:S8"/>
    <mergeCell ref="F9:I9"/>
    <mergeCell ref="F10:I10"/>
    <mergeCell ref="D9:E9"/>
    <mergeCell ref="D10:E10"/>
  </mergeCells>
  <printOptions/>
  <pageMargins left="0.5905511811023623" right="0.5905511811023623" top="0.31496062992125984" bottom="0.1968503937007874"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11"/>
  <dimension ref="A1:B364"/>
  <sheetViews>
    <sheetView zoomScalePageLayoutView="0" workbookViewId="0" topLeftCell="A1">
      <selection activeCell="B30" sqref="B30"/>
    </sheetView>
  </sheetViews>
  <sheetFormatPr defaultColWidth="8.8515625" defaultRowHeight="12.75"/>
  <cols>
    <col min="1" max="1" width="11.421875" style="25" bestFit="1" customWidth="1"/>
    <col min="2" max="2" width="11.7109375" style="25" bestFit="1" customWidth="1"/>
    <col min="3" max="3" width="42.7109375" style="25" bestFit="1" customWidth="1"/>
    <col min="4" max="4" width="52.00390625" style="25" bestFit="1" customWidth="1"/>
    <col min="5" max="5" width="42.8515625" style="25" bestFit="1" customWidth="1"/>
    <col min="6" max="6" width="64.00390625" style="25" bestFit="1" customWidth="1"/>
    <col min="7" max="16384" width="8.8515625" style="25" customWidth="1"/>
  </cols>
  <sheetData>
    <row r="1" spans="1:2" ht="12.75">
      <c r="A1" s="24" t="s">
        <v>282</v>
      </c>
      <c r="B1" s="24" t="s">
        <v>433</v>
      </c>
    </row>
    <row r="2" spans="1:2" ht="12.75">
      <c r="A2" s="25" t="s">
        <v>382</v>
      </c>
      <c r="B2" s="25" t="s">
        <v>1299</v>
      </c>
    </row>
    <row r="3" spans="1:2" ht="12.75">
      <c r="A3" s="25" t="s">
        <v>276</v>
      </c>
      <c r="B3" s="25" t="s">
        <v>1300</v>
      </c>
    </row>
    <row r="4" spans="1:2" ht="12.75">
      <c r="A4" s="25" t="s">
        <v>193</v>
      </c>
      <c r="B4" s="25" t="s">
        <v>1301</v>
      </c>
    </row>
    <row r="5" spans="1:2" ht="12.75">
      <c r="A5" s="25" t="s">
        <v>593</v>
      </c>
      <c r="B5" s="25" t="s">
        <v>594</v>
      </c>
    </row>
    <row r="6" spans="1:2" ht="12.75">
      <c r="A6" s="25" t="s">
        <v>143</v>
      </c>
      <c r="B6" s="25" t="s">
        <v>1302</v>
      </c>
    </row>
    <row r="7" spans="1:2" ht="12.75">
      <c r="A7" s="25" t="s">
        <v>383</v>
      </c>
      <c r="B7" s="25" t="s">
        <v>1303</v>
      </c>
    </row>
    <row r="8" spans="1:2" ht="12.75">
      <c r="A8" s="25" t="s">
        <v>212</v>
      </c>
      <c r="B8" s="25" t="s">
        <v>595</v>
      </c>
    </row>
    <row r="9" spans="1:2" ht="12.75">
      <c r="A9" s="25" t="s">
        <v>596</v>
      </c>
      <c r="B9" s="25" t="s">
        <v>597</v>
      </c>
    </row>
    <row r="10" spans="1:2" ht="12.75">
      <c r="A10" s="25" t="s">
        <v>246</v>
      </c>
      <c r="B10" s="25" t="s">
        <v>1304</v>
      </c>
    </row>
    <row r="11" spans="1:2" ht="12.75">
      <c r="A11" s="25" t="s">
        <v>235</v>
      </c>
      <c r="B11" s="25" t="s">
        <v>1293</v>
      </c>
    </row>
    <row r="12" spans="1:2" ht="12.75">
      <c r="A12" s="25" t="s">
        <v>178</v>
      </c>
      <c r="B12" s="25" t="s">
        <v>1294</v>
      </c>
    </row>
    <row r="13" spans="1:2" ht="12.75">
      <c r="A13" s="25" t="s">
        <v>353</v>
      </c>
      <c r="B13" s="25" t="s">
        <v>1310</v>
      </c>
    </row>
    <row r="14" spans="1:2" ht="12.75">
      <c r="A14" s="25" t="s">
        <v>189</v>
      </c>
      <c r="B14" s="25" t="s">
        <v>1295</v>
      </c>
    </row>
    <row r="15" spans="1:2" ht="12.75">
      <c r="A15" s="25" t="s">
        <v>411</v>
      </c>
      <c r="B15" s="25" t="s">
        <v>1333</v>
      </c>
    </row>
    <row r="16" spans="1:2" ht="12.75">
      <c r="A16" s="25" t="s">
        <v>380</v>
      </c>
      <c r="B16" s="25" t="s">
        <v>1296</v>
      </c>
    </row>
    <row r="17" spans="1:2" ht="12.75">
      <c r="A17" s="25" t="s">
        <v>354</v>
      </c>
      <c r="B17" s="25" t="s">
        <v>1311</v>
      </c>
    </row>
    <row r="18" spans="1:2" ht="12.75">
      <c r="A18" s="25" t="s">
        <v>251</v>
      </c>
      <c r="B18" s="25" t="s">
        <v>1297</v>
      </c>
    </row>
    <row r="19" spans="1:2" ht="12.75">
      <c r="A19" s="25" t="s">
        <v>355</v>
      </c>
      <c r="B19" s="25" t="s">
        <v>1312</v>
      </c>
    </row>
    <row r="20" spans="1:2" ht="12.75">
      <c r="A20" s="25" t="s">
        <v>186</v>
      </c>
      <c r="B20" s="25" t="s">
        <v>598</v>
      </c>
    </row>
    <row r="21" spans="1:2" ht="12.75">
      <c r="A21" s="25" t="s">
        <v>381</v>
      </c>
      <c r="B21" s="25" t="s">
        <v>1298</v>
      </c>
    </row>
    <row r="22" spans="1:2" ht="12.75">
      <c r="A22" s="25" t="s">
        <v>245</v>
      </c>
      <c r="B22" s="25" t="s">
        <v>1280</v>
      </c>
    </row>
    <row r="23" spans="1:2" ht="12.75">
      <c r="A23" s="25" t="s">
        <v>356</v>
      </c>
      <c r="B23" s="25" t="s">
        <v>1313</v>
      </c>
    </row>
    <row r="24" spans="1:2" ht="12.75">
      <c r="A24" s="25" t="s">
        <v>135</v>
      </c>
      <c r="B24" s="25" t="s">
        <v>1281</v>
      </c>
    </row>
    <row r="25" spans="1:2" ht="12.75">
      <c r="A25" s="25" t="s">
        <v>357</v>
      </c>
      <c r="B25" s="25" t="s">
        <v>1314</v>
      </c>
    </row>
    <row r="26" spans="1:2" ht="12.75">
      <c r="A26" s="25" t="s">
        <v>185</v>
      </c>
      <c r="B26" s="25" t="s">
        <v>1289</v>
      </c>
    </row>
    <row r="27" spans="1:2" ht="12.75">
      <c r="A27" s="25" t="s">
        <v>222</v>
      </c>
      <c r="B27" s="25" t="s">
        <v>1290</v>
      </c>
    </row>
    <row r="28" spans="1:2" ht="12.75">
      <c r="A28" s="25" t="s">
        <v>377</v>
      </c>
      <c r="B28" s="25" t="s">
        <v>599</v>
      </c>
    </row>
    <row r="29" spans="1:2" ht="12.75">
      <c r="A29" s="25" t="s">
        <v>600</v>
      </c>
      <c r="B29" s="25" t="s">
        <v>601</v>
      </c>
    </row>
    <row r="30" spans="1:2" ht="12.75">
      <c r="A30" s="25" t="s">
        <v>378</v>
      </c>
      <c r="B30" s="25" t="s">
        <v>1291</v>
      </c>
    </row>
    <row r="31" spans="1:2" ht="12.75">
      <c r="A31" s="25" t="s">
        <v>379</v>
      </c>
      <c r="B31" s="25" t="s">
        <v>1292</v>
      </c>
    </row>
    <row r="32" spans="1:2" ht="12.75">
      <c r="A32" s="25" t="s">
        <v>228</v>
      </c>
      <c r="B32" s="25" t="s">
        <v>561</v>
      </c>
    </row>
    <row r="33" spans="1:2" ht="12.75">
      <c r="A33" s="25" t="s">
        <v>162</v>
      </c>
      <c r="B33" s="25" t="s">
        <v>564</v>
      </c>
    </row>
    <row r="34" spans="1:2" ht="12.75">
      <c r="A34" s="25" t="s">
        <v>242</v>
      </c>
      <c r="B34" s="25" t="s">
        <v>565</v>
      </c>
    </row>
    <row r="35" spans="1:2" ht="12.75">
      <c r="A35" s="25" t="s">
        <v>264</v>
      </c>
      <c r="B35" s="25" t="s">
        <v>566</v>
      </c>
    </row>
    <row r="36" spans="1:2" ht="12.75">
      <c r="A36" s="25" t="s">
        <v>229</v>
      </c>
      <c r="B36" s="25" t="s">
        <v>602</v>
      </c>
    </row>
    <row r="37" spans="1:2" ht="12.75">
      <c r="A37" s="25" t="s">
        <v>128</v>
      </c>
      <c r="B37" s="25" t="s">
        <v>567</v>
      </c>
    </row>
    <row r="38" spans="1:2" ht="12.75">
      <c r="A38" s="25" t="s">
        <v>131</v>
      </c>
      <c r="B38" s="25" t="s">
        <v>1279</v>
      </c>
    </row>
    <row r="39" spans="1:2" ht="12.75">
      <c r="A39" s="25" t="s">
        <v>151</v>
      </c>
      <c r="B39" s="25" t="s">
        <v>603</v>
      </c>
    </row>
    <row r="40" spans="1:2" ht="12.75">
      <c r="A40" s="25" t="s">
        <v>376</v>
      </c>
      <c r="B40" s="25" t="s">
        <v>558</v>
      </c>
    </row>
    <row r="41" spans="1:2" ht="12.75">
      <c r="A41" s="25" t="s">
        <v>257</v>
      </c>
      <c r="B41" s="25" t="s">
        <v>604</v>
      </c>
    </row>
    <row r="42" spans="1:2" ht="12.75">
      <c r="A42" s="25" t="s">
        <v>142</v>
      </c>
      <c r="B42" s="25" t="s">
        <v>605</v>
      </c>
    </row>
    <row r="43" spans="1:2" ht="12.75">
      <c r="A43" s="25" t="s">
        <v>358</v>
      </c>
      <c r="B43" s="25" t="s">
        <v>1315</v>
      </c>
    </row>
    <row r="44" spans="1:2" ht="12.75">
      <c r="A44" s="25" t="s">
        <v>266</v>
      </c>
      <c r="B44" s="25" t="s">
        <v>559</v>
      </c>
    </row>
    <row r="45" spans="1:2" ht="12.75">
      <c r="A45" s="25" t="s">
        <v>130</v>
      </c>
      <c r="B45" s="25" t="s">
        <v>589</v>
      </c>
    </row>
    <row r="46" spans="1:2" ht="12.75">
      <c r="A46" s="25" t="s">
        <v>606</v>
      </c>
      <c r="B46" s="25" t="s">
        <v>607</v>
      </c>
    </row>
    <row r="47" spans="1:2" ht="12.75">
      <c r="A47" s="25" t="s">
        <v>359</v>
      </c>
      <c r="B47" s="25" t="s">
        <v>1316</v>
      </c>
    </row>
    <row r="48" spans="1:2" ht="12.75">
      <c r="A48" s="25" t="s">
        <v>138</v>
      </c>
      <c r="B48" s="25" t="s">
        <v>560</v>
      </c>
    </row>
    <row r="49" spans="1:2" ht="12.75">
      <c r="A49" s="25" t="s">
        <v>176</v>
      </c>
      <c r="B49" s="25" t="s">
        <v>608</v>
      </c>
    </row>
    <row r="50" spans="1:2" ht="12.75">
      <c r="A50" s="25" t="s">
        <v>360</v>
      </c>
      <c r="B50" s="25" t="s">
        <v>1317</v>
      </c>
    </row>
    <row r="51" spans="1:2" ht="12.75">
      <c r="A51" s="25" t="s">
        <v>183</v>
      </c>
      <c r="B51" s="25" t="s">
        <v>557</v>
      </c>
    </row>
    <row r="52" spans="1:2" ht="12.75">
      <c r="A52" s="25" t="s">
        <v>217</v>
      </c>
      <c r="B52" s="25" t="s">
        <v>609</v>
      </c>
    </row>
    <row r="53" spans="1:2" ht="12.75">
      <c r="A53" s="25" t="s">
        <v>201</v>
      </c>
      <c r="B53" s="25" t="s">
        <v>610</v>
      </c>
    </row>
    <row r="54" spans="1:2" ht="12.75">
      <c r="A54" s="25" t="s">
        <v>361</v>
      </c>
      <c r="B54" s="25" t="s">
        <v>1318</v>
      </c>
    </row>
    <row r="55" spans="1:2" ht="12.75">
      <c r="A55" s="25" t="s">
        <v>362</v>
      </c>
      <c r="B55" s="25" t="s">
        <v>1319</v>
      </c>
    </row>
    <row r="56" spans="1:2" ht="12.75">
      <c r="A56" s="25" t="s">
        <v>375</v>
      </c>
      <c r="B56" s="25" t="s">
        <v>611</v>
      </c>
    </row>
    <row r="57" spans="1:2" ht="12.75">
      <c r="A57" s="25" t="s">
        <v>255</v>
      </c>
      <c r="B57" s="25" t="s">
        <v>612</v>
      </c>
    </row>
    <row r="58" spans="1:2" ht="12.75">
      <c r="A58" s="25" t="s">
        <v>161</v>
      </c>
      <c r="B58" s="25" t="s">
        <v>613</v>
      </c>
    </row>
    <row r="59" spans="1:2" ht="12.75">
      <c r="A59" s="25" t="s">
        <v>241</v>
      </c>
      <c r="B59" s="25" t="s">
        <v>614</v>
      </c>
    </row>
    <row r="60" spans="1:2" ht="12.75">
      <c r="A60" s="25" t="s">
        <v>194</v>
      </c>
      <c r="B60" s="25" t="s">
        <v>554</v>
      </c>
    </row>
    <row r="61" spans="1:2" ht="12.75">
      <c r="A61" s="25" t="s">
        <v>141</v>
      </c>
      <c r="B61" s="25" t="s">
        <v>615</v>
      </c>
    </row>
    <row r="62" spans="1:2" ht="12.75">
      <c r="A62" s="25" t="s">
        <v>226</v>
      </c>
      <c r="B62" s="25" t="s">
        <v>616</v>
      </c>
    </row>
    <row r="63" spans="1:2" ht="12.75">
      <c r="A63" s="25" t="s">
        <v>374</v>
      </c>
      <c r="B63" s="25" t="s">
        <v>555</v>
      </c>
    </row>
    <row r="64" spans="1:2" ht="12.75">
      <c r="A64" s="25" t="s">
        <v>397</v>
      </c>
      <c r="B64" s="25" t="s">
        <v>1320</v>
      </c>
    </row>
    <row r="65" spans="1:2" ht="12.75">
      <c r="A65" s="25" t="s">
        <v>259</v>
      </c>
      <c r="B65" s="25" t="s">
        <v>617</v>
      </c>
    </row>
    <row r="66" spans="1:2" ht="12.75">
      <c r="A66" s="25" t="s">
        <v>200</v>
      </c>
      <c r="B66" s="25" t="s">
        <v>556</v>
      </c>
    </row>
    <row r="67" spans="1:2" ht="12.75">
      <c r="A67" s="25" t="s">
        <v>177</v>
      </c>
      <c r="B67" s="25" t="s">
        <v>548</v>
      </c>
    </row>
    <row r="68" spans="1:2" ht="12.75">
      <c r="A68" s="25" t="s">
        <v>371</v>
      </c>
      <c r="B68" s="25" t="s">
        <v>549</v>
      </c>
    </row>
    <row r="69" spans="1:2" ht="12.75">
      <c r="A69" s="25" t="s">
        <v>398</v>
      </c>
      <c r="B69" s="25" t="s">
        <v>1321</v>
      </c>
    </row>
    <row r="70" spans="1:2" ht="12.75">
      <c r="A70" s="25" t="s">
        <v>159</v>
      </c>
      <c r="B70" s="25" t="s">
        <v>550</v>
      </c>
    </row>
    <row r="71" spans="1:2" ht="12.75">
      <c r="A71" s="25" t="s">
        <v>198</v>
      </c>
      <c r="B71" s="25" t="s">
        <v>618</v>
      </c>
    </row>
    <row r="72" spans="1:2" ht="12.75">
      <c r="A72" s="25" t="s">
        <v>372</v>
      </c>
      <c r="B72" s="25" t="s">
        <v>551</v>
      </c>
    </row>
    <row r="73" spans="1:2" ht="12.75">
      <c r="A73" s="25" t="s">
        <v>223</v>
      </c>
      <c r="B73" s="25" t="s">
        <v>552</v>
      </c>
    </row>
    <row r="74" spans="1:2" ht="12.75">
      <c r="A74" s="25" t="s">
        <v>373</v>
      </c>
      <c r="B74" s="25" t="s">
        <v>553</v>
      </c>
    </row>
    <row r="75" spans="1:2" ht="12.75">
      <c r="A75" s="25" t="s">
        <v>399</v>
      </c>
      <c r="B75" s="25" t="s">
        <v>1322</v>
      </c>
    </row>
    <row r="76" spans="1:2" ht="12.75">
      <c r="A76" s="25" t="s">
        <v>368</v>
      </c>
      <c r="B76" s="25" t="s">
        <v>546</v>
      </c>
    </row>
    <row r="77" spans="1:2" ht="12.75">
      <c r="A77" s="25" t="s">
        <v>140</v>
      </c>
      <c r="B77" s="25" t="s">
        <v>619</v>
      </c>
    </row>
    <row r="78" spans="1:2" ht="12.75">
      <c r="A78" s="25" t="s">
        <v>369</v>
      </c>
      <c r="B78" s="25" t="s">
        <v>547</v>
      </c>
    </row>
    <row r="79" spans="1:2" ht="12.75">
      <c r="A79" s="25" t="s">
        <v>132</v>
      </c>
      <c r="B79" s="25" t="s">
        <v>620</v>
      </c>
    </row>
    <row r="80" spans="1:2" ht="12.75">
      <c r="A80" s="25" t="s">
        <v>370</v>
      </c>
      <c r="B80" s="25" t="s">
        <v>621</v>
      </c>
    </row>
    <row r="81" spans="1:2" ht="12.75">
      <c r="A81" s="25" t="s">
        <v>400</v>
      </c>
      <c r="B81" s="25" t="s">
        <v>1323</v>
      </c>
    </row>
    <row r="82" spans="1:2" ht="12.75">
      <c r="A82" s="25" t="s">
        <v>247</v>
      </c>
      <c r="B82" s="25" t="s">
        <v>625</v>
      </c>
    </row>
    <row r="83" spans="1:2" ht="12.75">
      <c r="A83" s="25" t="s">
        <v>156</v>
      </c>
      <c r="B83" s="25" t="s">
        <v>543</v>
      </c>
    </row>
    <row r="84" spans="1:2" ht="12.75">
      <c r="A84" s="25" t="s">
        <v>152</v>
      </c>
      <c r="B84" s="25" t="s">
        <v>626</v>
      </c>
    </row>
    <row r="85" spans="1:2" ht="12.75">
      <c r="A85" s="25" t="s">
        <v>153</v>
      </c>
      <c r="B85" s="25" t="s">
        <v>627</v>
      </c>
    </row>
    <row r="86" spans="1:2" ht="12.75">
      <c r="A86" s="25" t="s">
        <v>232</v>
      </c>
      <c r="B86" s="25" t="s">
        <v>544</v>
      </c>
    </row>
    <row r="87" spans="1:2" ht="12.75">
      <c r="A87" s="25" t="s">
        <v>190</v>
      </c>
      <c r="B87" s="25" t="s">
        <v>628</v>
      </c>
    </row>
    <row r="88" spans="1:2" ht="12.75">
      <c r="A88" s="25" t="s">
        <v>187</v>
      </c>
      <c r="B88" s="25" t="s">
        <v>545</v>
      </c>
    </row>
    <row r="89" spans="1:2" ht="12.75">
      <c r="A89" s="25" t="s">
        <v>167</v>
      </c>
      <c r="B89" s="25" t="s">
        <v>633</v>
      </c>
    </row>
    <row r="90" spans="1:2" ht="12.75">
      <c r="A90" s="25" t="s">
        <v>145</v>
      </c>
      <c r="B90" s="25" t="s">
        <v>537</v>
      </c>
    </row>
    <row r="91" spans="1:2" ht="12.75">
      <c r="A91" s="25" t="s">
        <v>188</v>
      </c>
      <c r="B91" s="25" t="s">
        <v>538</v>
      </c>
    </row>
    <row r="92" spans="1:2" ht="12.75">
      <c r="A92" s="25" t="s">
        <v>401</v>
      </c>
      <c r="B92" s="25" t="s">
        <v>1324</v>
      </c>
    </row>
    <row r="93" spans="1:2" ht="12.75">
      <c r="A93" s="25" t="s">
        <v>165</v>
      </c>
      <c r="B93" s="25" t="s">
        <v>539</v>
      </c>
    </row>
    <row r="94" spans="1:2" ht="12.75">
      <c r="A94" s="25" t="s">
        <v>254</v>
      </c>
      <c r="B94" s="25" t="s">
        <v>634</v>
      </c>
    </row>
    <row r="95" spans="1:2" ht="12.75">
      <c r="A95" s="25" t="s">
        <v>402</v>
      </c>
      <c r="B95" s="25" t="s">
        <v>1325</v>
      </c>
    </row>
    <row r="96" spans="1:2" ht="12.75">
      <c r="A96" s="25" t="s">
        <v>367</v>
      </c>
      <c r="B96" s="25" t="s">
        <v>540</v>
      </c>
    </row>
    <row r="97" spans="1:2" ht="12.75">
      <c r="A97" s="25" t="s">
        <v>237</v>
      </c>
      <c r="B97" s="25" t="s">
        <v>542</v>
      </c>
    </row>
    <row r="98" spans="1:2" ht="12.75">
      <c r="A98" s="25" t="s">
        <v>148</v>
      </c>
      <c r="B98" s="25" t="s">
        <v>31</v>
      </c>
    </row>
    <row r="99" spans="1:2" ht="12.75">
      <c r="A99" s="25" t="s">
        <v>244</v>
      </c>
      <c r="B99" s="25" t="s">
        <v>635</v>
      </c>
    </row>
    <row r="100" spans="1:2" ht="12.75">
      <c r="A100" s="25" t="s">
        <v>146</v>
      </c>
      <c r="B100" s="25" t="s">
        <v>533</v>
      </c>
    </row>
    <row r="101" spans="1:2" ht="12.75">
      <c r="A101" s="25" t="s">
        <v>261</v>
      </c>
      <c r="B101" s="25" t="s">
        <v>923</v>
      </c>
    </row>
    <row r="102" spans="1:2" ht="12.75">
      <c r="A102" s="25" t="s">
        <v>93</v>
      </c>
      <c r="B102" s="25" t="s">
        <v>924</v>
      </c>
    </row>
    <row r="103" spans="1:2" ht="12.75">
      <c r="A103" s="25" t="s">
        <v>125</v>
      </c>
      <c r="B103" s="25" t="s">
        <v>29</v>
      </c>
    </row>
    <row r="104" spans="1:2" ht="12.75">
      <c r="A104" s="25" t="s">
        <v>134</v>
      </c>
      <c r="B104" s="25" t="s">
        <v>534</v>
      </c>
    </row>
    <row r="105" spans="1:2" ht="12.75">
      <c r="A105" s="25" t="s">
        <v>260</v>
      </c>
      <c r="B105" s="25" t="s">
        <v>925</v>
      </c>
    </row>
    <row r="106" spans="1:2" ht="12.75">
      <c r="A106" s="25" t="s">
        <v>174</v>
      </c>
      <c r="B106" s="25" t="s">
        <v>535</v>
      </c>
    </row>
    <row r="107" spans="1:2" ht="12.75">
      <c r="A107" s="25" t="s">
        <v>168</v>
      </c>
      <c r="B107" s="25" t="s">
        <v>536</v>
      </c>
    </row>
    <row r="108" spans="1:2" ht="12.75">
      <c r="A108" s="25" t="s">
        <v>258</v>
      </c>
      <c r="B108" s="25" t="s">
        <v>926</v>
      </c>
    </row>
    <row r="109" spans="1:2" ht="12.75">
      <c r="A109" s="25" t="s">
        <v>403</v>
      </c>
      <c r="B109" s="25" t="s">
        <v>1326</v>
      </c>
    </row>
    <row r="110" spans="1:2" ht="12.75">
      <c r="A110" s="25" t="s">
        <v>197</v>
      </c>
      <c r="B110" s="25" t="s">
        <v>532</v>
      </c>
    </row>
    <row r="111" spans="1:2" ht="12.75">
      <c r="A111" s="25" t="s">
        <v>404</v>
      </c>
      <c r="B111" s="25" t="s">
        <v>1327</v>
      </c>
    </row>
    <row r="112" spans="1:2" ht="12.75">
      <c r="A112" s="25" t="s">
        <v>405</v>
      </c>
      <c r="B112" s="25" t="s">
        <v>1328</v>
      </c>
    </row>
    <row r="113" spans="1:2" ht="12.75">
      <c r="A113" s="25" t="s">
        <v>365</v>
      </c>
      <c r="B113" s="25" t="s">
        <v>927</v>
      </c>
    </row>
    <row r="114" spans="1:2" ht="12.75">
      <c r="A114" s="25" t="s">
        <v>184</v>
      </c>
      <c r="B114" s="25" t="s">
        <v>928</v>
      </c>
    </row>
    <row r="115" spans="1:2" ht="12.75">
      <c r="A115" s="25" t="s">
        <v>96</v>
      </c>
      <c r="B115" s="25" t="s">
        <v>929</v>
      </c>
    </row>
    <row r="116" spans="1:2" ht="12.75">
      <c r="A116" s="25" t="s">
        <v>195</v>
      </c>
      <c r="B116" s="25" t="s">
        <v>930</v>
      </c>
    </row>
    <row r="117" spans="1:2" ht="12.75">
      <c r="A117" s="25" t="s">
        <v>366</v>
      </c>
      <c r="B117" s="25" t="s">
        <v>931</v>
      </c>
    </row>
    <row r="118" spans="1:2" ht="12.75">
      <c r="A118" s="25" t="s">
        <v>216</v>
      </c>
      <c r="B118" s="25" t="s">
        <v>932</v>
      </c>
    </row>
    <row r="119" spans="1:2" ht="12.75">
      <c r="A119" s="25" t="s">
        <v>136</v>
      </c>
      <c r="B119" s="25" t="s">
        <v>933</v>
      </c>
    </row>
    <row r="120" spans="1:2" ht="12.75">
      <c r="A120" s="25" t="s">
        <v>406</v>
      </c>
      <c r="B120" s="25" t="s">
        <v>1329</v>
      </c>
    </row>
    <row r="121" spans="1:2" ht="12.75">
      <c r="A121" s="25" t="s">
        <v>407</v>
      </c>
      <c r="B121" s="25" t="s">
        <v>1330</v>
      </c>
    </row>
    <row r="122" spans="1:2" ht="12.75">
      <c r="A122" s="25" t="s">
        <v>42</v>
      </c>
      <c r="B122" s="25" t="s">
        <v>43</v>
      </c>
    </row>
    <row r="123" spans="1:2" ht="12.75">
      <c r="A123" s="25" t="s">
        <v>164</v>
      </c>
      <c r="B123" s="25" t="s">
        <v>934</v>
      </c>
    </row>
    <row r="124" spans="1:2" ht="12.75">
      <c r="A124" s="25" t="s">
        <v>139</v>
      </c>
      <c r="B124" s="25" t="s">
        <v>529</v>
      </c>
    </row>
    <row r="125" spans="1:2" ht="12.75">
      <c r="A125" s="25" t="s">
        <v>182</v>
      </c>
      <c r="B125" s="25" t="s">
        <v>947</v>
      </c>
    </row>
    <row r="126" spans="1:2" ht="12.75">
      <c r="A126" s="25" t="s">
        <v>175</v>
      </c>
      <c r="B126" s="25" t="s">
        <v>37</v>
      </c>
    </row>
    <row r="127" spans="1:2" ht="12.75">
      <c r="A127" s="25" t="s">
        <v>234</v>
      </c>
      <c r="B127" s="25" t="s">
        <v>948</v>
      </c>
    </row>
    <row r="128" spans="1:2" ht="12.75">
      <c r="A128" s="25" t="s">
        <v>52</v>
      </c>
      <c r="B128" s="25" t="s">
        <v>53</v>
      </c>
    </row>
    <row r="129" spans="1:2" ht="12.75">
      <c r="A129" s="25" t="s">
        <v>55</v>
      </c>
      <c r="B129" s="25" t="s">
        <v>56</v>
      </c>
    </row>
    <row r="130" spans="1:2" ht="12.75">
      <c r="A130" s="25" t="s">
        <v>44</v>
      </c>
      <c r="B130" s="25" t="s">
        <v>45</v>
      </c>
    </row>
    <row r="131" spans="1:2" ht="12.75">
      <c r="A131" s="25" t="s">
        <v>48</v>
      </c>
      <c r="B131" s="25" t="s">
        <v>49</v>
      </c>
    </row>
    <row r="132" spans="1:2" ht="12.75">
      <c r="A132" s="25" t="s">
        <v>54</v>
      </c>
      <c r="B132" s="25" t="s">
        <v>949</v>
      </c>
    </row>
    <row r="133" spans="1:2" ht="12.75">
      <c r="A133" s="25" t="s">
        <v>409</v>
      </c>
      <c r="B133" s="25" t="s">
        <v>1331</v>
      </c>
    </row>
    <row r="134" spans="1:2" ht="12.75">
      <c r="A134" s="25" t="s">
        <v>363</v>
      </c>
      <c r="B134" s="25" t="s">
        <v>530</v>
      </c>
    </row>
    <row r="135" spans="1:2" ht="12.75">
      <c r="A135" s="25" t="s">
        <v>63</v>
      </c>
      <c r="B135" s="25" t="s">
        <v>950</v>
      </c>
    </row>
    <row r="136" spans="1:2" ht="12.75">
      <c r="A136" s="25" t="s">
        <v>364</v>
      </c>
      <c r="B136" s="25" t="s">
        <v>531</v>
      </c>
    </row>
    <row r="137" spans="1:2" ht="12.75">
      <c r="A137" s="25" t="s">
        <v>32</v>
      </c>
      <c r="B137" s="25" t="s">
        <v>33</v>
      </c>
    </row>
    <row r="138" spans="1:2" ht="12.75">
      <c r="A138" s="25" t="s">
        <v>150</v>
      </c>
      <c r="B138" s="25" t="s">
        <v>951</v>
      </c>
    </row>
    <row r="139" spans="1:2" ht="12.75">
      <c r="A139" s="25" t="s">
        <v>349</v>
      </c>
      <c r="B139" s="25" t="s">
        <v>525</v>
      </c>
    </row>
    <row r="140" spans="1:2" ht="12.75">
      <c r="A140" s="25" t="s">
        <v>952</v>
      </c>
      <c r="B140" s="25" t="s">
        <v>953</v>
      </c>
    </row>
    <row r="141" spans="1:2" ht="12.75">
      <c r="A141" s="25" t="s">
        <v>954</v>
      </c>
      <c r="B141" s="25" t="s">
        <v>955</v>
      </c>
    </row>
    <row r="142" spans="1:2" ht="12.75">
      <c r="A142" s="25" t="s">
        <v>191</v>
      </c>
      <c r="B142" s="25" t="s">
        <v>526</v>
      </c>
    </row>
    <row r="143" spans="1:2" ht="12.75">
      <c r="A143" s="25" t="s">
        <v>202</v>
      </c>
      <c r="B143" s="25" t="s">
        <v>956</v>
      </c>
    </row>
    <row r="144" spans="1:2" ht="12.75">
      <c r="A144" s="25" t="s">
        <v>231</v>
      </c>
      <c r="B144" s="25" t="s">
        <v>527</v>
      </c>
    </row>
    <row r="145" spans="1:2" ht="12.75">
      <c r="A145" s="25" t="s">
        <v>256</v>
      </c>
      <c r="B145" s="25" t="s">
        <v>528</v>
      </c>
    </row>
    <row r="146" spans="1:2" ht="12.75">
      <c r="A146" s="25" t="s">
        <v>957</v>
      </c>
      <c r="B146" s="25" t="s">
        <v>958</v>
      </c>
    </row>
    <row r="147" spans="1:2" ht="12.75">
      <c r="A147" s="25" t="s">
        <v>144</v>
      </c>
      <c r="B147" s="25" t="s">
        <v>1282</v>
      </c>
    </row>
    <row r="148" spans="1:2" ht="12.75">
      <c r="A148" s="25" t="s">
        <v>959</v>
      </c>
      <c r="B148" s="25" t="s">
        <v>960</v>
      </c>
    </row>
    <row r="149" spans="1:2" ht="12.75">
      <c r="A149" s="25" t="s">
        <v>961</v>
      </c>
      <c r="B149" s="25" t="s">
        <v>962</v>
      </c>
    </row>
    <row r="150" spans="1:2" ht="12.75">
      <c r="A150" s="25" t="s">
        <v>963</v>
      </c>
      <c r="B150" s="25" t="s">
        <v>964</v>
      </c>
    </row>
    <row r="151" spans="1:2" ht="12.75">
      <c r="A151" s="25" t="s">
        <v>225</v>
      </c>
      <c r="B151" s="25" t="s">
        <v>965</v>
      </c>
    </row>
    <row r="152" spans="1:2" ht="12.75">
      <c r="A152" s="25" t="s">
        <v>410</v>
      </c>
      <c r="B152" s="25" t="s">
        <v>1332</v>
      </c>
    </row>
    <row r="153" spans="1:2" ht="12.75">
      <c r="A153" s="25" t="s">
        <v>412</v>
      </c>
      <c r="B153" s="25" t="s">
        <v>1334</v>
      </c>
    </row>
    <row r="154" spans="1:2" ht="12.75">
      <c r="A154" s="25" t="s">
        <v>413</v>
      </c>
      <c r="B154" s="25" t="s">
        <v>1335</v>
      </c>
    </row>
    <row r="155" spans="1:2" ht="12.75">
      <c r="A155" s="25" t="s">
        <v>116</v>
      </c>
      <c r="B155" s="25" t="s">
        <v>521</v>
      </c>
    </row>
    <row r="156" spans="1:2" ht="12.75">
      <c r="A156" s="25" t="s">
        <v>147</v>
      </c>
      <c r="B156" s="25" t="s">
        <v>522</v>
      </c>
    </row>
    <row r="157" spans="1:2" ht="12.75">
      <c r="A157" s="25" t="s">
        <v>46</v>
      </c>
      <c r="B157" s="25" t="s">
        <v>47</v>
      </c>
    </row>
    <row r="158" spans="1:2" ht="12.75">
      <c r="A158" s="25" t="s">
        <v>57</v>
      </c>
      <c r="B158" s="25" t="s">
        <v>58</v>
      </c>
    </row>
    <row r="159" spans="1:2" ht="12.75">
      <c r="A159" s="25" t="s">
        <v>50</v>
      </c>
      <c r="B159" s="25" t="s">
        <v>51</v>
      </c>
    </row>
    <row r="160" spans="1:2" ht="12.75">
      <c r="A160" s="25" t="s">
        <v>214</v>
      </c>
      <c r="B160" s="25" t="s">
        <v>523</v>
      </c>
    </row>
    <row r="161" spans="1:2" ht="12.75">
      <c r="A161" s="25" t="s">
        <v>199</v>
      </c>
      <c r="B161" s="25" t="s">
        <v>966</v>
      </c>
    </row>
    <row r="162" spans="1:2" ht="12.75">
      <c r="A162" s="25" t="s">
        <v>59</v>
      </c>
      <c r="B162" s="25" t="s">
        <v>60</v>
      </c>
    </row>
    <row r="163" spans="1:2" ht="12.75">
      <c r="A163" s="25" t="s">
        <v>61</v>
      </c>
      <c r="B163" s="25" t="s">
        <v>62</v>
      </c>
    </row>
    <row r="164" spans="1:2" ht="12.75">
      <c r="A164" s="25" t="s">
        <v>348</v>
      </c>
      <c r="B164" s="25" t="s">
        <v>524</v>
      </c>
    </row>
    <row r="165" spans="1:2" ht="12.75">
      <c r="A165" s="25" t="s">
        <v>64</v>
      </c>
      <c r="B165" s="25" t="s">
        <v>967</v>
      </c>
    </row>
    <row r="166" spans="1:2" ht="12.75">
      <c r="A166" s="25" t="s">
        <v>65</v>
      </c>
      <c r="B166" s="25" t="s">
        <v>455</v>
      </c>
    </row>
    <row r="167" spans="1:2" ht="12.75">
      <c r="A167" s="25" t="s">
        <v>414</v>
      </c>
      <c r="B167" s="25" t="s">
        <v>1336</v>
      </c>
    </row>
    <row r="168" spans="1:2" ht="12.75">
      <c r="A168" s="25" t="s">
        <v>579</v>
      </c>
      <c r="B168" s="25" t="s">
        <v>968</v>
      </c>
    </row>
    <row r="169" spans="1:2" ht="12.75">
      <c r="A169" s="25" t="s">
        <v>343</v>
      </c>
      <c r="B169" s="25" t="s">
        <v>519</v>
      </c>
    </row>
    <row r="170" spans="1:2" ht="12.75">
      <c r="A170" s="25" t="s">
        <v>117</v>
      </c>
      <c r="B170" s="25" t="s">
        <v>969</v>
      </c>
    </row>
    <row r="171" spans="1:2" ht="12.75">
      <c r="A171" s="25" t="s">
        <v>970</v>
      </c>
      <c r="B171" s="25" t="s">
        <v>971</v>
      </c>
    </row>
    <row r="172" spans="1:2" ht="12.75">
      <c r="A172" s="25" t="s">
        <v>344</v>
      </c>
      <c r="B172" s="25" t="s">
        <v>972</v>
      </c>
    </row>
    <row r="173" spans="1:2" ht="12.75">
      <c r="A173" s="25" t="s">
        <v>345</v>
      </c>
      <c r="B173" s="25" t="s">
        <v>973</v>
      </c>
    </row>
    <row r="174" spans="1:2" ht="12.75">
      <c r="A174" s="25" t="s">
        <v>974</v>
      </c>
      <c r="B174" s="25" t="s">
        <v>975</v>
      </c>
    </row>
    <row r="175" spans="1:2" ht="12.75">
      <c r="A175" s="25" t="s">
        <v>976</v>
      </c>
      <c r="B175" s="25" t="s">
        <v>977</v>
      </c>
    </row>
    <row r="176" spans="1:2" ht="12.75">
      <c r="A176" s="25" t="s">
        <v>978</v>
      </c>
      <c r="B176" s="25" t="s">
        <v>979</v>
      </c>
    </row>
    <row r="177" spans="1:2" ht="12.75">
      <c r="A177" s="25" t="s">
        <v>980</v>
      </c>
      <c r="B177" s="25" t="s">
        <v>981</v>
      </c>
    </row>
    <row r="178" spans="1:2" ht="12.75">
      <c r="A178" s="25" t="s">
        <v>982</v>
      </c>
      <c r="B178" s="25" t="s">
        <v>983</v>
      </c>
    </row>
    <row r="179" spans="1:2" ht="12.75">
      <c r="A179" s="25" t="s">
        <v>346</v>
      </c>
      <c r="B179" s="25" t="s">
        <v>984</v>
      </c>
    </row>
    <row r="180" spans="1:2" ht="12.75">
      <c r="A180" s="25" t="s">
        <v>985</v>
      </c>
      <c r="B180" s="25" t="s">
        <v>986</v>
      </c>
    </row>
    <row r="181" spans="1:2" ht="12.75">
      <c r="A181" s="25" t="s">
        <v>987</v>
      </c>
      <c r="B181" s="25" t="s">
        <v>988</v>
      </c>
    </row>
    <row r="182" spans="1:2" ht="12.75">
      <c r="A182" s="25" t="s">
        <v>347</v>
      </c>
      <c r="B182" s="25" t="s">
        <v>520</v>
      </c>
    </row>
    <row r="183" spans="1:2" ht="12.75">
      <c r="A183" s="25" t="s">
        <v>989</v>
      </c>
      <c r="B183" s="25" t="s">
        <v>990</v>
      </c>
    </row>
    <row r="184" spans="1:2" ht="12.75">
      <c r="A184" s="25" t="s">
        <v>991</v>
      </c>
      <c r="B184" s="25" t="s">
        <v>516</v>
      </c>
    </row>
    <row r="185" spans="1:2" ht="12.75">
      <c r="A185" s="25" t="s">
        <v>992</v>
      </c>
      <c r="B185" s="25" t="s">
        <v>993</v>
      </c>
    </row>
    <row r="186" spans="1:2" ht="12.75">
      <c r="A186" s="25" t="s">
        <v>994</v>
      </c>
      <c r="B186" s="25" t="s">
        <v>995</v>
      </c>
    </row>
    <row r="187" spans="1:2" ht="12.75">
      <c r="A187" s="25" t="s">
        <v>392</v>
      </c>
      <c r="B187" s="25" t="s">
        <v>996</v>
      </c>
    </row>
    <row r="188" spans="1:2" ht="12.75">
      <c r="A188" s="25" t="s">
        <v>997</v>
      </c>
      <c r="B188" s="25" t="s">
        <v>998</v>
      </c>
    </row>
    <row r="189" spans="1:2" ht="12.75">
      <c r="A189" s="25" t="s">
        <v>393</v>
      </c>
      <c r="B189" s="25" t="s">
        <v>999</v>
      </c>
    </row>
    <row r="190" spans="1:2" ht="12.75">
      <c r="A190" s="25" t="s">
        <v>249</v>
      </c>
      <c r="B190" s="25" t="s">
        <v>515</v>
      </c>
    </row>
    <row r="191" spans="1:2" ht="12.75">
      <c r="A191" s="25" t="s">
        <v>415</v>
      </c>
      <c r="B191" s="25" t="s">
        <v>1337</v>
      </c>
    </row>
    <row r="192" spans="1:2" ht="12.75">
      <c r="A192" s="25" t="s">
        <v>1000</v>
      </c>
      <c r="B192" s="25" t="s">
        <v>1001</v>
      </c>
    </row>
    <row r="193" spans="1:2" ht="12.75">
      <c r="A193" s="25" t="s">
        <v>416</v>
      </c>
      <c r="B193" s="25" t="s">
        <v>1338</v>
      </c>
    </row>
    <row r="194" spans="1:2" ht="12.75">
      <c r="A194" s="25" t="s">
        <v>1002</v>
      </c>
      <c r="B194" s="25" t="s">
        <v>1003</v>
      </c>
    </row>
    <row r="195" spans="1:2" ht="12.75">
      <c r="A195" s="25" t="s">
        <v>1004</v>
      </c>
      <c r="B195" s="25" t="s">
        <v>1005</v>
      </c>
    </row>
    <row r="196" spans="1:2" ht="12.75">
      <c r="A196" s="25" t="s">
        <v>207</v>
      </c>
      <c r="B196" s="25" t="s">
        <v>1006</v>
      </c>
    </row>
    <row r="197" spans="1:2" ht="12.75">
      <c r="A197" s="25" t="s">
        <v>1007</v>
      </c>
      <c r="B197" s="25" t="s">
        <v>1008</v>
      </c>
    </row>
    <row r="198" spans="1:2" ht="12.75">
      <c r="A198" s="25" t="s">
        <v>394</v>
      </c>
      <c r="B198" s="25" t="s">
        <v>516</v>
      </c>
    </row>
    <row r="199" spans="1:2" ht="12.75">
      <c r="A199" s="25" t="s">
        <v>395</v>
      </c>
      <c r="B199" s="25" t="s">
        <v>517</v>
      </c>
    </row>
    <row r="200" spans="1:2" ht="12.75">
      <c r="A200" s="25" t="s">
        <v>396</v>
      </c>
      <c r="B200" s="25" t="s">
        <v>518</v>
      </c>
    </row>
    <row r="201" spans="1:2" ht="12.75">
      <c r="A201" s="25" t="s">
        <v>388</v>
      </c>
      <c r="B201" s="25" t="s">
        <v>511</v>
      </c>
    </row>
    <row r="202" spans="1:2" ht="12.75">
      <c r="A202" s="25" t="s">
        <v>417</v>
      </c>
      <c r="B202" s="25" t="s">
        <v>1339</v>
      </c>
    </row>
    <row r="203" spans="1:2" ht="12.75">
      <c r="A203" s="25" t="s">
        <v>389</v>
      </c>
      <c r="B203" s="25" t="s">
        <v>512</v>
      </c>
    </row>
    <row r="204" spans="1:2" ht="12.75">
      <c r="A204" s="25" t="s">
        <v>390</v>
      </c>
      <c r="B204" s="25" t="s">
        <v>513</v>
      </c>
    </row>
    <row r="205" spans="1:2" ht="12.75">
      <c r="A205" s="25" t="s">
        <v>391</v>
      </c>
      <c r="B205" s="25" t="s">
        <v>514</v>
      </c>
    </row>
    <row r="206" spans="1:2" ht="12.75">
      <c r="A206" s="25" t="s">
        <v>118</v>
      </c>
      <c r="B206" s="25" t="s">
        <v>1009</v>
      </c>
    </row>
    <row r="207" spans="1:2" ht="12.75">
      <c r="A207" s="25" t="s">
        <v>119</v>
      </c>
      <c r="B207" s="25" t="s">
        <v>1010</v>
      </c>
    </row>
    <row r="208" spans="1:2" ht="12.75">
      <c r="A208" s="25" t="s">
        <v>331</v>
      </c>
      <c r="B208" s="25" t="s">
        <v>505</v>
      </c>
    </row>
    <row r="209" spans="1:2" ht="12.75">
      <c r="A209" s="25" t="s">
        <v>166</v>
      </c>
      <c r="B209" s="25" t="s">
        <v>506</v>
      </c>
    </row>
    <row r="210" spans="1:2" ht="12.75">
      <c r="A210" s="25" t="s">
        <v>385</v>
      </c>
      <c r="B210" s="25" t="s">
        <v>507</v>
      </c>
    </row>
    <row r="211" spans="1:2" ht="12.75">
      <c r="A211" s="25" t="s">
        <v>386</v>
      </c>
      <c r="B211" s="25" t="s">
        <v>508</v>
      </c>
    </row>
    <row r="212" spans="1:2" ht="12.75">
      <c r="A212" s="25" t="s">
        <v>265</v>
      </c>
      <c r="B212" s="25" t="s">
        <v>1283</v>
      </c>
    </row>
    <row r="213" spans="1:2" ht="12.75">
      <c r="A213" s="25" t="s">
        <v>157</v>
      </c>
      <c r="B213" s="25" t="s">
        <v>509</v>
      </c>
    </row>
    <row r="214" spans="1:2" ht="12.75">
      <c r="A214" s="25" t="s">
        <v>387</v>
      </c>
      <c r="B214" s="25" t="s">
        <v>510</v>
      </c>
    </row>
    <row r="215" spans="1:2" ht="12.75">
      <c r="A215" s="25" t="s">
        <v>126</v>
      </c>
      <c r="B215" s="25" t="s">
        <v>1011</v>
      </c>
    </row>
    <row r="216" spans="1:2" ht="12.75">
      <c r="A216" s="25" t="s">
        <v>328</v>
      </c>
      <c r="B216" s="25" t="s">
        <v>500</v>
      </c>
    </row>
    <row r="217" spans="1:2" ht="12.75">
      <c r="A217" s="25" t="s">
        <v>163</v>
      </c>
      <c r="B217" s="25" t="s">
        <v>501</v>
      </c>
    </row>
    <row r="218" spans="1:2" ht="12.75">
      <c r="A218" s="25" t="s">
        <v>66</v>
      </c>
      <c r="B218" s="25" t="s">
        <v>0</v>
      </c>
    </row>
    <row r="219" spans="1:2" ht="12.75">
      <c r="A219" s="25" t="s">
        <v>329</v>
      </c>
      <c r="B219" s="25" t="s">
        <v>502</v>
      </c>
    </row>
    <row r="220" spans="1:2" ht="12.75">
      <c r="A220" s="25" t="s">
        <v>67</v>
      </c>
      <c r="B220" s="25" t="s">
        <v>1</v>
      </c>
    </row>
    <row r="221" spans="1:2" ht="12.75">
      <c r="A221" s="25" t="s">
        <v>330</v>
      </c>
      <c r="B221" s="25" t="s">
        <v>503</v>
      </c>
    </row>
    <row r="222" spans="1:2" ht="12.75">
      <c r="A222" s="25" t="s">
        <v>239</v>
      </c>
      <c r="B222" s="25" t="s">
        <v>504</v>
      </c>
    </row>
    <row r="223" spans="1:2" ht="12.75">
      <c r="A223" s="25" t="s">
        <v>120</v>
      </c>
      <c r="B223" s="25" t="s">
        <v>495</v>
      </c>
    </row>
    <row r="224" spans="1:2" ht="12.75">
      <c r="A224" s="25" t="s">
        <v>326</v>
      </c>
      <c r="B224" s="25" t="s">
        <v>496</v>
      </c>
    </row>
    <row r="225" spans="1:2" ht="12.75">
      <c r="A225" s="25" t="s">
        <v>68</v>
      </c>
      <c r="B225" s="25" t="s">
        <v>2</v>
      </c>
    </row>
    <row r="226" spans="1:2" ht="12.75">
      <c r="A226" s="25" t="s">
        <v>243</v>
      </c>
      <c r="B226" s="25" t="s">
        <v>497</v>
      </c>
    </row>
    <row r="227" spans="1:2" ht="12.75">
      <c r="A227" s="25" t="s">
        <v>327</v>
      </c>
      <c r="B227" s="25" t="s">
        <v>498</v>
      </c>
    </row>
    <row r="228" spans="1:2" ht="12.75">
      <c r="A228" s="25" t="s">
        <v>221</v>
      </c>
      <c r="B228" s="25" t="s">
        <v>499</v>
      </c>
    </row>
    <row r="229" spans="1:2" ht="12.75">
      <c r="A229" s="25" t="s">
        <v>253</v>
      </c>
      <c r="B229" s="25" t="s">
        <v>1012</v>
      </c>
    </row>
    <row r="230" spans="1:2" ht="12.75">
      <c r="A230" s="25" t="s">
        <v>69</v>
      </c>
      <c r="B230" s="25" t="s">
        <v>3</v>
      </c>
    </row>
    <row r="231" spans="1:2" ht="12.75">
      <c r="A231" s="25" t="s">
        <v>70</v>
      </c>
      <c r="B231" s="25" t="s">
        <v>4</v>
      </c>
    </row>
    <row r="232" spans="1:2" ht="12.75">
      <c r="A232" s="25" t="s">
        <v>121</v>
      </c>
      <c r="B232" s="25" t="s">
        <v>489</v>
      </c>
    </row>
    <row r="233" spans="1:2" ht="12.75">
      <c r="A233" s="25" t="s">
        <v>323</v>
      </c>
      <c r="B233" s="25" t="s">
        <v>490</v>
      </c>
    </row>
    <row r="234" spans="1:2" ht="12.75">
      <c r="A234" s="25" t="s">
        <v>154</v>
      </c>
      <c r="B234" s="25" t="s">
        <v>491</v>
      </c>
    </row>
    <row r="235" spans="1:2" ht="12.75">
      <c r="A235" s="25" t="s">
        <v>71</v>
      </c>
      <c r="B235" s="25" t="s">
        <v>5</v>
      </c>
    </row>
    <row r="236" spans="1:2" ht="12.75">
      <c r="A236" s="25" t="s">
        <v>72</v>
      </c>
      <c r="B236" s="25" t="s">
        <v>6</v>
      </c>
    </row>
    <row r="237" spans="1:2" ht="12.75">
      <c r="A237" s="25" t="s">
        <v>324</v>
      </c>
      <c r="B237" s="25" t="s">
        <v>492</v>
      </c>
    </row>
    <row r="238" spans="1:2" ht="12.75">
      <c r="A238" s="25" t="s">
        <v>169</v>
      </c>
      <c r="B238" s="25" t="s">
        <v>493</v>
      </c>
    </row>
    <row r="239" spans="1:2" ht="12.75">
      <c r="A239" s="25" t="s">
        <v>240</v>
      </c>
      <c r="B239" s="25" t="s">
        <v>1013</v>
      </c>
    </row>
    <row r="240" spans="1:2" ht="12.75">
      <c r="A240" s="25" t="s">
        <v>73</v>
      </c>
      <c r="B240" s="25" t="s">
        <v>7</v>
      </c>
    </row>
    <row r="241" spans="1:2" ht="12.75">
      <c r="A241" s="25" t="s">
        <v>74</v>
      </c>
      <c r="B241" s="25" t="s">
        <v>8</v>
      </c>
    </row>
    <row r="242" spans="1:2" ht="12.75">
      <c r="A242" s="25" t="s">
        <v>325</v>
      </c>
      <c r="B242" s="25" t="s">
        <v>494</v>
      </c>
    </row>
    <row r="243" spans="1:2" ht="12.75">
      <c r="A243" s="25" t="s">
        <v>75</v>
      </c>
      <c r="B243" s="25" t="s">
        <v>9</v>
      </c>
    </row>
    <row r="244" spans="1:2" ht="12.75">
      <c r="A244" s="25" t="s">
        <v>317</v>
      </c>
      <c r="B244" s="25" t="s">
        <v>483</v>
      </c>
    </row>
    <row r="245" spans="1:2" ht="12.75">
      <c r="A245" s="25" t="s">
        <v>318</v>
      </c>
      <c r="B245" s="25" t="s">
        <v>484</v>
      </c>
    </row>
    <row r="246" spans="1:2" ht="12.75">
      <c r="A246" s="25" t="s">
        <v>76</v>
      </c>
      <c r="B246" s="25" t="s">
        <v>10</v>
      </c>
    </row>
    <row r="247" spans="1:2" ht="12.75">
      <c r="A247" s="25" t="s">
        <v>319</v>
      </c>
      <c r="B247" s="25" t="s">
        <v>485</v>
      </c>
    </row>
    <row r="248" spans="1:2" ht="12.75">
      <c r="A248" s="25" t="s">
        <v>320</v>
      </c>
      <c r="B248" s="25" t="s">
        <v>486</v>
      </c>
    </row>
    <row r="249" spans="1:2" ht="12.75">
      <c r="A249" s="25" t="s">
        <v>321</v>
      </c>
      <c r="B249" s="25" t="s">
        <v>487</v>
      </c>
    </row>
    <row r="250" spans="1:2" ht="12.75">
      <c r="A250" s="25" t="s">
        <v>322</v>
      </c>
      <c r="B250" s="25" t="s">
        <v>488</v>
      </c>
    </row>
    <row r="251" spans="1:2" ht="12.75">
      <c r="A251" s="25" t="s">
        <v>313</v>
      </c>
      <c r="B251" s="25" t="s">
        <v>477</v>
      </c>
    </row>
    <row r="252" spans="1:2" ht="12.75">
      <c r="A252" s="25" t="s">
        <v>236</v>
      </c>
      <c r="B252" s="25" t="s">
        <v>478</v>
      </c>
    </row>
    <row r="253" spans="1:2" ht="12.75">
      <c r="A253" s="25" t="s">
        <v>211</v>
      </c>
      <c r="B253" s="25" t="s">
        <v>479</v>
      </c>
    </row>
    <row r="254" spans="1:2" ht="12.75">
      <c r="A254" s="25" t="s">
        <v>314</v>
      </c>
      <c r="B254" s="25" t="s">
        <v>480</v>
      </c>
    </row>
    <row r="255" spans="1:2" ht="12.75">
      <c r="A255" s="25" t="s">
        <v>315</v>
      </c>
      <c r="B255" s="25" t="s">
        <v>481</v>
      </c>
    </row>
    <row r="256" spans="1:2" ht="12.75">
      <c r="A256" s="25" t="s">
        <v>316</v>
      </c>
      <c r="B256" s="25" t="s">
        <v>482</v>
      </c>
    </row>
    <row r="257" spans="1:2" ht="12.75">
      <c r="A257" s="25" t="s">
        <v>310</v>
      </c>
      <c r="B257" s="25" t="s">
        <v>1014</v>
      </c>
    </row>
    <row r="258" spans="1:2" ht="12.75">
      <c r="A258" s="25" t="s">
        <v>311</v>
      </c>
      <c r="B258" s="25" t="s">
        <v>473</v>
      </c>
    </row>
    <row r="259" spans="1:2" ht="12.75">
      <c r="A259" s="25" t="s">
        <v>312</v>
      </c>
      <c r="B259" s="25" t="s">
        <v>1015</v>
      </c>
    </row>
    <row r="260" spans="1:2" ht="12.75">
      <c r="A260" s="25" t="s">
        <v>204</v>
      </c>
      <c r="B260" s="25" t="s">
        <v>1017</v>
      </c>
    </row>
    <row r="261" spans="1:2" ht="12.75">
      <c r="A261" s="25" t="s">
        <v>127</v>
      </c>
      <c r="B261" s="25" t="s">
        <v>474</v>
      </c>
    </row>
    <row r="262" spans="1:2" ht="12.75">
      <c r="A262" s="25" t="s">
        <v>210</v>
      </c>
      <c r="B262" s="25" t="s">
        <v>475</v>
      </c>
    </row>
    <row r="263" spans="1:2" ht="12.75">
      <c r="A263" s="25" t="s">
        <v>304</v>
      </c>
      <c r="B263" s="25" t="s">
        <v>468</v>
      </c>
    </row>
    <row r="264" spans="1:2" ht="12.75">
      <c r="A264" s="25" t="s">
        <v>77</v>
      </c>
      <c r="B264" s="25" t="s">
        <v>11</v>
      </c>
    </row>
    <row r="265" spans="1:2" ht="12.75">
      <c r="A265" s="25" t="s">
        <v>218</v>
      </c>
      <c r="B265" s="25" t="s">
        <v>469</v>
      </c>
    </row>
    <row r="266" spans="1:2" ht="12.75">
      <c r="A266" s="25" t="s">
        <v>305</v>
      </c>
      <c r="B266" s="25" t="s">
        <v>470</v>
      </c>
    </row>
    <row r="267" spans="1:2" ht="12.75">
      <c r="A267" s="25" t="s">
        <v>306</v>
      </c>
      <c r="B267" s="25" t="s">
        <v>1018</v>
      </c>
    </row>
    <row r="268" spans="1:2" ht="12.75">
      <c r="A268" s="25" t="s">
        <v>307</v>
      </c>
      <c r="B268" s="25" t="s">
        <v>471</v>
      </c>
    </row>
    <row r="269" spans="1:2" ht="12.75">
      <c r="A269" s="25" t="s">
        <v>78</v>
      </c>
      <c r="B269" s="25" t="s">
        <v>12</v>
      </c>
    </row>
    <row r="270" spans="1:2" ht="12.75">
      <c r="A270" s="25" t="s">
        <v>308</v>
      </c>
      <c r="B270" s="25" t="s">
        <v>1019</v>
      </c>
    </row>
    <row r="271" spans="1:2" ht="12.75">
      <c r="A271" s="25" t="s">
        <v>79</v>
      </c>
      <c r="B271" s="25" t="s">
        <v>13</v>
      </c>
    </row>
    <row r="272" spans="1:2" ht="12.75">
      <c r="A272" s="25" t="s">
        <v>309</v>
      </c>
      <c r="B272" s="25" t="s">
        <v>472</v>
      </c>
    </row>
    <row r="273" spans="1:2" ht="12.75">
      <c r="A273" s="25" t="s">
        <v>196</v>
      </c>
      <c r="B273" s="25" t="s">
        <v>1020</v>
      </c>
    </row>
    <row r="274" spans="1:2" ht="12.75">
      <c r="A274" s="25" t="s">
        <v>299</v>
      </c>
      <c r="B274" s="25" t="s">
        <v>464</v>
      </c>
    </row>
    <row r="275" spans="1:2" ht="12.75">
      <c r="A275" s="25" t="s">
        <v>300</v>
      </c>
      <c r="B275" s="25" t="s">
        <v>1021</v>
      </c>
    </row>
    <row r="276" spans="1:2" ht="12.75">
      <c r="A276" s="25" t="s">
        <v>301</v>
      </c>
      <c r="B276" s="25" t="s">
        <v>467</v>
      </c>
    </row>
    <row r="277" spans="1:2" ht="12.75">
      <c r="A277" s="25" t="s">
        <v>302</v>
      </c>
      <c r="B277" s="25" t="s">
        <v>1022</v>
      </c>
    </row>
    <row r="278" spans="1:2" ht="12.75">
      <c r="A278" s="25" t="s">
        <v>80</v>
      </c>
      <c r="B278" s="25" t="s">
        <v>14</v>
      </c>
    </row>
    <row r="279" spans="1:2" ht="12.75">
      <c r="A279" s="25" t="s">
        <v>303</v>
      </c>
      <c r="B279" s="25" t="s">
        <v>1023</v>
      </c>
    </row>
    <row r="280" spans="1:2" ht="12.75">
      <c r="A280" s="25" t="s">
        <v>81</v>
      </c>
      <c r="B280" s="25" t="s">
        <v>15</v>
      </c>
    </row>
    <row r="281" spans="1:2" ht="12.75">
      <c r="A281" s="25" t="s">
        <v>342</v>
      </c>
      <c r="B281" s="25" t="s">
        <v>459</v>
      </c>
    </row>
    <row r="282" spans="1:2" ht="12.75">
      <c r="A282" s="25" t="s">
        <v>158</v>
      </c>
      <c r="B282" s="25" t="s">
        <v>460</v>
      </c>
    </row>
    <row r="283" spans="1:2" ht="12.75">
      <c r="A283" s="25" t="s">
        <v>295</v>
      </c>
      <c r="B283" s="25" t="s">
        <v>461</v>
      </c>
    </row>
    <row r="284" spans="1:2" ht="12.75">
      <c r="A284" s="25" t="s">
        <v>82</v>
      </c>
      <c r="B284" s="25" t="s">
        <v>16</v>
      </c>
    </row>
    <row r="285" spans="1:2" ht="12.75">
      <c r="A285" s="25" t="s">
        <v>83</v>
      </c>
      <c r="B285" s="25" t="s">
        <v>17</v>
      </c>
    </row>
    <row r="286" spans="1:2" ht="12.75">
      <c r="A286" s="25" t="s">
        <v>84</v>
      </c>
      <c r="B286" s="25" t="s">
        <v>18</v>
      </c>
    </row>
    <row r="287" spans="1:2" ht="12.75">
      <c r="A287" s="25" t="s">
        <v>296</v>
      </c>
      <c r="B287" s="25" t="s">
        <v>462</v>
      </c>
    </row>
    <row r="288" spans="1:2" ht="12.75">
      <c r="A288" s="25" t="s">
        <v>85</v>
      </c>
      <c r="B288" s="25" t="s">
        <v>19</v>
      </c>
    </row>
    <row r="289" spans="1:2" ht="12.75">
      <c r="A289" s="25" t="s">
        <v>86</v>
      </c>
      <c r="B289" s="25" t="s">
        <v>20</v>
      </c>
    </row>
    <row r="290" spans="1:2" ht="12.75">
      <c r="A290" s="25" t="s">
        <v>297</v>
      </c>
      <c r="B290" s="25" t="s">
        <v>1284</v>
      </c>
    </row>
    <row r="291" spans="1:2" ht="12.75">
      <c r="A291" s="25" t="s">
        <v>298</v>
      </c>
      <c r="B291" s="25" t="s">
        <v>463</v>
      </c>
    </row>
    <row r="292" spans="1:2" ht="12.75">
      <c r="A292" s="25" t="s">
        <v>213</v>
      </c>
      <c r="B292" s="25" t="s">
        <v>1024</v>
      </c>
    </row>
    <row r="293" spans="1:2" ht="12.75">
      <c r="A293" s="25" t="s">
        <v>209</v>
      </c>
      <c r="B293" s="25" t="s">
        <v>1025</v>
      </c>
    </row>
    <row r="294" spans="1:2" ht="12.75">
      <c r="A294" s="25" t="s">
        <v>337</v>
      </c>
      <c r="B294" s="25" t="s">
        <v>455</v>
      </c>
    </row>
    <row r="295" spans="1:2" ht="12.75">
      <c r="A295" s="25" t="s">
        <v>338</v>
      </c>
      <c r="B295" s="25" t="s">
        <v>456</v>
      </c>
    </row>
    <row r="296" spans="1:2" ht="12.75">
      <c r="A296" s="25" t="s">
        <v>339</v>
      </c>
      <c r="B296" s="25" t="s">
        <v>457</v>
      </c>
    </row>
    <row r="297" spans="1:2" ht="12.75">
      <c r="A297" s="25" t="s">
        <v>87</v>
      </c>
      <c r="B297" s="25" t="s">
        <v>21</v>
      </c>
    </row>
    <row r="298" spans="1:2" ht="12.75">
      <c r="A298" s="25" t="s">
        <v>341</v>
      </c>
      <c r="B298" s="25" t="s">
        <v>458</v>
      </c>
    </row>
    <row r="299" spans="1:2" ht="12.75">
      <c r="A299" s="25" t="s">
        <v>333</v>
      </c>
      <c r="B299" s="25" t="s">
        <v>1026</v>
      </c>
    </row>
    <row r="300" spans="1:2" ht="12.75">
      <c r="A300" s="25" t="s">
        <v>334</v>
      </c>
      <c r="B300" s="25" t="s">
        <v>452</v>
      </c>
    </row>
    <row r="301" spans="1:2" ht="12.75">
      <c r="A301" s="25" t="s">
        <v>335</v>
      </c>
      <c r="B301" s="25" t="s">
        <v>453</v>
      </c>
    </row>
    <row r="302" spans="1:2" ht="12.75">
      <c r="A302" s="25" t="s">
        <v>180</v>
      </c>
      <c r="B302" s="25" t="s">
        <v>1028</v>
      </c>
    </row>
    <row r="303" spans="1:2" ht="12.75">
      <c r="A303" s="25" t="s">
        <v>88</v>
      </c>
      <c r="B303" s="25" t="s">
        <v>22</v>
      </c>
    </row>
    <row r="304" spans="1:2" ht="12.75">
      <c r="A304" s="25" t="s">
        <v>336</v>
      </c>
      <c r="B304" s="25" t="s">
        <v>1029</v>
      </c>
    </row>
    <row r="305" spans="1:2" ht="12.75">
      <c r="A305" s="25" t="s">
        <v>179</v>
      </c>
      <c r="B305" s="25" t="s">
        <v>454</v>
      </c>
    </row>
    <row r="306" spans="1:2" ht="12.75">
      <c r="A306" s="25" t="s">
        <v>233</v>
      </c>
      <c r="B306" s="25" t="s">
        <v>447</v>
      </c>
    </row>
    <row r="307" spans="1:2" ht="12.75">
      <c r="A307" s="25" t="s">
        <v>192</v>
      </c>
      <c r="B307" s="25" t="s">
        <v>1285</v>
      </c>
    </row>
    <row r="308" spans="1:2" ht="12.75">
      <c r="A308" s="25" t="s">
        <v>332</v>
      </c>
      <c r="B308" s="25" t="s">
        <v>448</v>
      </c>
    </row>
    <row r="309" spans="1:2" ht="12.75">
      <c r="A309" s="25" t="s">
        <v>252</v>
      </c>
      <c r="B309" s="25" t="s">
        <v>449</v>
      </c>
    </row>
    <row r="310" spans="1:2" ht="12.75">
      <c r="A310" s="25" t="s">
        <v>205</v>
      </c>
      <c r="B310" s="25" t="s">
        <v>450</v>
      </c>
    </row>
    <row r="311" spans="1:2" ht="12.75">
      <c r="A311" s="25" t="s">
        <v>129</v>
      </c>
      <c r="B311" s="25" t="s">
        <v>451</v>
      </c>
    </row>
    <row r="312" spans="1:2" ht="12.75">
      <c r="A312" s="25" t="s">
        <v>290</v>
      </c>
      <c r="B312" s="25" t="s">
        <v>442</v>
      </c>
    </row>
    <row r="313" spans="1:2" ht="12.75">
      <c r="A313" s="25" t="s">
        <v>291</v>
      </c>
      <c r="B313" s="25" t="s">
        <v>443</v>
      </c>
    </row>
    <row r="314" spans="1:2" ht="12.75">
      <c r="A314" s="25" t="s">
        <v>292</v>
      </c>
      <c r="B314" s="25" t="s">
        <v>444</v>
      </c>
    </row>
    <row r="315" spans="1:2" ht="12.75">
      <c r="A315" s="25" t="s">
        <v>149</v>
      </c>
      <c r="B315" s="25" t="s">
        <v>445</v>
      </c>
    </row>
    <row r="316" spans="1:2" ht="12.75">
      <c r="A316" s="25" t="s">
        <v>293</v>
      </c>
      <c r="B316" s="25" t="s">
        <v>1030</v>
      </c>
    </row>
    <row r="317" spans="1:2" ht="12.75">
      <c r="A317" s="25" t="s">
        <v>294</v>
      </c>
      <c r="B317" s="25" t="s">
        <v>446</v>
      </c>
    </row>
    <row r="318" spans="1:2" ht="12.75">
      <c r="A318" s="25" t="s">
        <v>286</v>
      </c>
      <c r="B318" s="25" t="s">
        <v>438</v>
      </c>
    </row>
    <row r="319" spans="1:2" ht="12.75">
      <c r="A319" s="25" t="s">
        <v>287</v>
      </c>
      <c r="B319" s="25" t="s">
        <v>439</v>
      </c>
    </row>
    <row r="320" spans="1:2" ht="12.75">
      <c r="A320" s="25" t="s">
        <v>288</v>
      </c>
      <c r="B320" s="25" t="s">
        <v>440</v>
      </c>
    </row>
    <row r="321" spans="1:2" ht="12.75">
      <c r="A321" s="25" t="s">
        <v>203</v>
      </c>
      <c r="B321" s="25" t="s">
        <v>1031</v>
      </c>
    </row>
    <row r="322" spans="1:2" ht="12.75">
      <c r="A322" s="25" t="s">
        <v>89</v>
      </c>
      <c r="B322" s="25" t="s">
        <v>23</v>
      </c>
    </row>
    <row r="323" spans="1:2" ht="12.75">
      <c r="A323" s="25" t="s">
        <v>289</v>
      </c>
      <c r="B323" s="25" t="s">
        <v>441</v>
      </c>
    </row>
    <row r="324" spans="1:2" ht="12.75">
      <c r="A324" s="25" t="s">
        <v>170</v>
      </c>
      <c r="B324" s="25" t="s">
        <v>1032</v>
      </c>
    </row>
    <row r="325" spans="1:2" ht="12.75">
      <c r="A325" s="25" t="s">
        <v>283</v>
      </c>
      <c r="B325" s="25" t="s">
        <v>434</v>
      </c>
    </row>
    <row r="326" spans="1:2" ht="12.75">
      <c r="A326" s="25" t="s">
        <v>284</v>
      </c>
      <c r="B326" s="25" t="s">
        <v>435</v>
      </c>
    </row>
    <row r="327" spans="1:2" ht="12.75">
      <c r="A327" s="25" t="s">
        <v>215</v>
      </c>
      <c r="B327" s="25" t="s">
        <v>436</v>
      </c>
    </row>
    <row r="328" spans="1:2" ht="12.75">
      <c r="A328" s="25" t="s">
        <v>263</v>
      </c>
      <c r="B328" s="25" t="s">
        <v>437</v>
      </c>
    </row>
    <row r="329" spans="1:2" ht="12.75">
      <c r="A329" s="25" t="s">
        <v>171</v>
      </c>
      <c r="B329" s="25" t="s">
        <v>1033</v>
      </c>
    </row>
    <row r="330" spans="1:2" ht="12.75">
      <c r="A330" s="25" t="s">
        <v>285</v>
      </c>
      <c r="B330" s="25" t="s">
        <v>1034</v>
      </c>
    </row>
    <row r="331" spans="1:2" ht="12.75">
      <c r="A331" s="25" t="s">
        <v>384</v>
      </c>
      <c r="B331" s="25" t="s">
        <v>1305</v>
      </c>
    </row>
    <row r="332" spans="1:2" ht="12.75">
      <c r="A332" s="25" t="s">
        <v>238</v>
      </c>
      <c r="B332" s="25" t="s">
        <v>1035</v>
      </c>
    </row>
    <row r="333" spans="1:2" ht="12.75">
      <c r="A333" s="25" t="s">
        <v>94</v>
      </c>
      <c r="B333" s="25" t="s">
        <v>27</v>
      </c>
    </row>
    <row r="334" spans="1:2" ht="12.75">
      <c r="A334" s="25" t="s">
        <v>350</v>
      </c>
      <c r="B334" s="25" t="s">
        <v>1306</v>
      </c>
    </row>
    <row r="335" spans="1:2" ht="12.75">
      <c r="A335" s="25" t="s">
        <v>227</v>
      </c>
      <c r="B335" s="25" t="s">
        <v>1036</v>
      </c>
    </row>
    <row r="336" spans="1:2" ht="12.75">
      <c r="A336" s="25" t="s">
        <v>90</v>
      </c>
      <c r="B336" s="25" t="s">
        <v>24</v>
      </c>
    </row>
    <row r="337" spans="1:2" ht="12.75">
      <c r="A337" s="25" t="s">
        <v>206</v>
      </c>
      <c r="B337" s="25" t="s">
        <v>1037</v>
      </c>
    </row>
    <row r="338" spans="1:2" ht="12.75">
      <c r="A338" s="25" t="s">
        <v>173</v>
      </c>
      <c r="B338" s="25" t="s">
        <v>1038</v>
      </c>
    </row>
    <row r="339" spans="1:2" ht="12.75">
      <c r="A339" s="25" t="s">
        <v>137</v>
      </c>
      <c r="B339" s="25" t="s">
        <v>1039</v>
      </c>
    </row>
    <row r="340" spans="1:2" ht="12.75">
      <c r="A340" s="25" t="s">
        <v>219</v>
      </c>
      <c r="B340" s="25" t="s">
        <v>1040</v>
      </c>
    </row>
    <row r="341" spans="1:2" ht="12.75">
      <c r="A341" s="25" t="s">
        <v>172</v>
      </c>
      <c r="B341" s="25" t="s">
        <v>28</v>
      </c>
    </row>
    <row r="342" spans="1:2" ht="12.75">
      <c r="A342" s="25" t="s">
        <v>95</v>
      </c>
      <c r="B342" s="25" t="s">
        <v>1041</v>
      </c>
    </row>
    <row r="343" spans="1:2" ht="12.75">
      <c r="A343" s="25" t="s">
        <v>91</v>
      </c>
      <c r="B343" s="25" t="s">
        <v>25</v>
      </c>
    </row>
    <row r="344" spans="1:2" ht="12.75">
      <c r="A344" s="25" t="s">
        <v>208</v>
      </c>
      <c r="B344" s="25" t="s">
        <v>1307</v>
      </c>
    </row>
    <row r="345" spans="1:2" ht="12.75">
      <c r="A345" s="25" t="s">
        <v>262</v>
      </c>
      <c r="B345" s="25" t="s">
        <v>588</v>
      </c>
    </row>
    <row r="346" spans="1:2" ht="12.75">
      <c r="A346" s="25" t="s">
        <v>351</v>
      </c>
      <c r="B346" s="25" t="s">
        <v>1308</v>
      </c>
    </row>
    <row r="347" spans="1:2" ht="12.75">
      <c r="A347" s="25" t="s">
        <v>224</v>
      </c>
      <c r="B347" s="25" t="s">
        <v>30</v>
      </c>
    </row>
    <row r="348" spans="1:2" ht="12.75">
      <c r="A348" s="25" t="s">
        <v>92</v>
      </c>
      <c r="B348" s="25" t="s">
        <v>26</v>
      </c>
    </row>
    <row r="349" spans="1:2" ht="12.75">
      <c r="A349" s="25" t="s">
        <v>97</v>
      </c>
      <c r="B349" s="25" t="s">
        <v>1286</v>
      </c>
    </row>
    <row r="350" spans="1:2" ht="12.75">
      <c r="A350" s="25" t="s">
        <v>230</v>
      </c>
      <c r="B350" s="25" t="s">
        <v>1057</v>
      </c>
    </row>
    <row r="351" spans="1:2" ht="12.75">
      <c r="A351" s="25" t="s">
        <v>133</v>
      </c>
      <c r="B351" s="25" t="s">
        <v>36</v>
      </c>
    </row>
    <row r="352" spans="1:2" ht="12.75">
      <c r="A352" s="25" t="s">
        <v>155</v>
      </c>
      <c r="B352" s="25" t="s">
        <v>1058</v>
      </c>
    </row>
    <row r="353" spans="1:2" ht="12.75">
      <c r="A353" s="25" t="s">
        <v>181</v>
      </c>
      <c r="B353" s="25" t="s">
        <v>1059</v>
      </c>
    </row>
    <row r="354" spans="1:2" ht="12.75">
      <c r="A354" s="25" t="s">
        <v>160</v>
      </c>
      <c r="B354" s="25" t="s">
        <v>1060</v>
      </c>
    </row>
    <row r="355" spans="1:2" ht="12.75">
      <c r="A355" s="25" t="s">
        <v>248</v>
      </c>
      <c r="B355" s="25" t="s">
        <v>1061</v>
      </c>
    </row>
    <row r="356" spans="1:2" ht="12.75">
      <c r="A356" s="25" t="s">
        <v>98</v>
      </c>
      <c r="B356" s="25" t="s">
        <v>34</v>
      </c>
    </row>
    <row r="357" spans="1:2" ht="12.75">
      <c r="A357" s="25" t="s">
        <v>122</v>
      </c>
      <c r="B357" s="25" t="s">
        <v>590</v>
      </c>
    </row>
    <row r="358" spans="1:2" ht="12.75">
      <c r="A358" s="25" t="s">
        <v>40</v>
      </c>
      <c r="B358" s="25" t="s">
        <v>41</v>
      </c>
    </row>
    <row r="359" spans="1:2" ht="12.75">
      <c r="A359" s="25" t="s">
        <v>220</v>
      </c>
      <c r="B359" s="25" t="s">
        <v>35</v>
      </c>
    </row>
    <row r="360" spans="1:2" ht="12.75">
      <c r="A360" s="25" t="s">
        <v>38</v>
      </c>
      <c r="B360" s="25" t="s">
        <v>39</v>
      </c>
    </row>
    <row r="361" spans="1:2" ht="12.75">
      <c r="A361" s="25" t="s">
        <v>250</v>
      </c>
      <c r="B361" s="25" t="s">
        <v>1062</v>
      </c>
    </row>
    <row r="362" spans="1:2" ht="12.75">
      <c r="A362" s="25" t="s">
        <v>123</v>
      </c>
      <c r="B362" s="25" t="s">
        <v>1063</v>
      </c>
    </row>
    <row r="363" spans="1:2" ht="12.75">
      <c r="A363" s="25" t="s">
        <v>465</v>
      </c>
      <c r="B363" s="25" t="s">
        <v>466</v>
      </c>
    </row>
    <row r="364" spans="1:2" ht="12.75">
      <c r="A364" s="25" t="s">
        <v>352</v>
      </c>
      <c r="B364" s="25" t="s">
        <v>1309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L27"/>
  <sheetViews>
    <sheetView showGridLines="0" tabSelected="1" zoomScalePageLayoutView="0" workbookViewId="0" topLeftCell="D4">
      <selection activeCell="F30" sqref="F30"/>
    </sheetView>
  </sheetViews>
  <sheetFormatPr defaultColWidth="9.140625" defaultRowHeight="12.75"/>
  <cols>
    <col min="1" max="3" width="5.7109375" style="30" hidden="1" customWidth="1"/>
    <col min="4" max="4" width="20.57421875" style="33" customWidth="1"/>
    <col min="5" max="11" width="14.57421875" style="34" customWidth="1"/>
    <col min="12" max="16384" width="9.140625" style="34" customWidth="1"/>
  </cols>
  <sheetData>
    <row r="1" spans="1:4" s="30" customFormat="1" ht="21.75" customHeight="1" hidden="1">
      <c r="A1" s="1" t="s">
        <v>277</v>
      </c>
      <c r="B1" s="28">
        <f>IF(OR((E11=""),(E13="")),"",E13&amp;RIGHT(E11*3+100,2))</f>
      </c>
      <c r="C1" s="26">
        <f ca="1">YEAR(NOW())-1</f>
        <v>2016</v>
      </c>
      <c r="D1" s="31"/>
    </row>
    <row r="2" spans="3:4" s="30" customFormat="1" ht="21.75" customHeight="1" hidden="1">
      <c r="C2" s="26">
        <f ca="1">YEAR(NOW())</f>
        <v>2017</v>
      </c>
      <c r="D2" s="31"/>
    </row>
    <row r="3" spans="1:4" s="30" customFormat="1" ht="21.75" customHeight="1" hidden="1">
      <c r="A3" s="1" t="s">
        <v>278</v>
      </c>
      <c r="B3" s="2">
        <f>E7</f>
      </c>
      <c r="C3" s="26">
        <f ca="1">YEAR(NOW())+1</f>
        <v>2018</v>
      </c>
      <c r="D3" s="31"/>
    </row>
    <row r="4" spans="2:4" ht="59.25" customHeight="1">
      <c r="B4" s="32" t="s">
        <v>568</v>
      </c>
      <c r="C4" s="32"/>
      <c r="D4" s="46" t="s">
        <v>541</v>
      </c>
    </row>
    <row r="5" spans="2:12" ht="12.75">
      <c r="B5" s="32" t="s">
        <v>569</v>
      </c>
      <c r="C5" s="32"/>
      <c r="D5" s="9" t="s">
        <v>575</v>
      </c>
      <c r="E5" s="35"/>
      <c r="F5" s="35"/>
      <c r="G5" s="35"/>
      <c r="H5" s="35"/>
      <c r="I5" s="35"/>
      <c r="J5" s="35"/>
      <c r="K5" s="35"/>
      <c r="L5" s="35"/>
    </row>
    <row r="6" spans="1:12" s="39" customFormat="1" ht="12.75">
      <c r="A6" s="36"/>
      <c r="B6" s="32" t="s">
        <v>570</v>
      </c>
      <c r="C6" s="32"/>
      <c r="D6" s="33"/>
      <c r="E6" s="37"/>
      <c r="F6" s="38"/>
      <c r="G6" s="37"/>
      <c r="H6" s="37"/>
      <c r="I6" s="37"/>
      <c r="J6" s="37"/>
      <c r="K6" s="37"/>
      <c r="L6" s="37"/>
    </row>
    <row r="7" spans="4:12" ht="18" customHeight="1" hidden="1">
      <c r="D7" s="9" t="s">
        <v>279</v>
      </c>
      <c r="E7" s="10" t="s">
        <v>1027</v>
      </c>
      <c r="F7" s="40"/>
      <c r="G7" s="40"/>
      <c r="H7" s="40"/>
      <c r="L7" s="35"/>
    </row>
    <row r="8" spans="1:2" ht="12.75">
      <c r="A8" s="1" t="s">
        <v>280</v>
      </c>
      <c r="B8" s="4" t="str">
        <f>E9</f>
        <v>   </v>
      </c>
    </row>
    <row r="9" spans="4:12" ht="12.75">
      <c r="D9" s="9" t="s">
        <v>571</v>
      </c>
      <c r="E9" s="321" t="s">
        <v>1132</v>
      </c>
      <c r="F9" s="321"/>
      <c r="G9" s="321"/>
      <c r="H9" s="321"/>
      <c r="I9" s="321"/>
      <c r="J9" s="321"/>
      <c r="K9" s="321"/>
      <c r="L9" s="35"/>
    </row>
    <row r="11" spans="4:11" ht="12.75">
      <c r="D11" s="9" t="s">
        <v>124</v>
      </c>
      <c r="E11" s="42" t="s">
        <v>1027</v>
      </c>
      <c r="K11" s="7"/>
    </row>
    <row r="13" spans="4:5" ht="12.75">
      <c r="D13" s="9" t="s">
        <v>573</v>
      </c>
      <c r="E13" s="42" t="s">
        <v>1027</v>
      </c>
    </row>
    <row r="15" spans="1:5" ht="12.75">
      <c r="A15" s="32" t="s">
        <v>418</v>
      </c>
      <c r="B15" s="32"/>
      <c r="C15" s="32"/>
      <c r="E15" s="9" t="s">
        <v>572</v>
      </c>
    </row>
    <row r="16" spans="1:4" ht="12.75">
      <c r="A16" s="32" t="s">
        <v>583</v>
      </c>
      <c r="B16" s="41">
        <v>2</v>
      </c>
      <c r="C16" s="41"/>
      <c r="D16" s="9" t="s">
        <v>576</v>
      </c>
    </row>
    <row r="17" spans="2:4" ht="12.75">
      <c r="B17" s="41"/>
      <c r="C17" s="41"/>
      <c r="D17" s="9"/>
    </row>
    <row r="18" spans="1:4" ht="12.75">
      <c r="A18" s="32" t="s">
        <v>584</v>
      </c>
      <c r="B18" s="41">
        <v>2</v>
      </c>
      <c r="C18" s="41"/>
      <c r="D18" s="9" t="s">
        <v>577</v>
      </c>
    </row>
    <row r="19" spans="2:4" ht="12.75">
      <c r="B19" s="41"/>
      <c r="C19" s="41"/>
      <c r="D19" s="9"/>
    </row>
    <row r="20" spans="1:4" ht="12.75">
      <c r="A20" s="32" t="s">
        <v>586</v>
      </c>
      <c r="B20" s="41">
        <v>2</v>
      </c>
      <c r="C20" s="41"/>
      <c r="D20" s="9" t="s">
        <v>578</v>
      </c>
    </row>
    <row r="21" spans="2:3" ht="12.75">
      <c r="B21" s="32"/>
      <c r="C21" s="32"/>
    </row>
    <row r="22" spans="1:4" ht="12.75">
      <c r="A22" s="32" t="s">
        <v>1066</v>
      </c>
      <c r="B22" s="41">
        <v>2</v>
      </c>
      <c r="C22" s="32"/>
      <c r="D22" s="9" t="s">
        <v>1255</v>
      </c>
    </row>
    <row r="23" ht="12.75">
      <c r="A23" s="32" t="s">
        <v>419</v>
      </c>
    </row>
    <row r="24" ht="12.75" customHeight="1">
      <c r="D24" s="44" t="s">
        <v>587</v>
      </c>
    </row>
    <row r="25" ht="12.75" customHeight="1">
      <c r="D25" s="45" t="s">
        <v>340</v>
      </c>
    </row>
    <row r="26" ht="12.75" customHeight="1">
      <c r="D26" s="45" t="s">
        <v>581</v>
      </c>
    </row>
    <row r="27" ht="12.75" customHeight="1">
      <c r="D27" s="43"/>
    </row>
  </sheetData>
  <sheetProtection password="C9CC" sheet="1" objects="1" scenarios="1"/>
  <mergeCells count="1">
    <mergeCell ref="E9:K9"/>
  </mergeCells>
  <dataValidations count="2">
    <dataValidation type="list" allowBlank="1" showInputMessage="1" showErrorMessage="1" sqref="E11">
      <formula1>"1,2,3,4"</formula1>
    </dataValidation>
    <dataValidation type="whole" allowBlank="1" showInputMessage="1" showErrorMessage="1" prompt="YYYY&#10;" error="Invalid Year" sqref="E13">
      <formula1>1900</formula1>
      <formula2>9999</formula2>
    </dataValidation>
  </dataValidations>
  <printOptions horizontalCentered="1"/>
  <pageMargins left="0.7480314960629921" right="0.7480314960629921" top="0.4724409448818898" bottom="0.4724409448818898" header="0.35433070866141736" footer="0.275590551181102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AD108"/>
  <sheetViews>
    <sheetView showGridLines="0" zoomScale="90" zoomScaleNormal="90" zoomScalePageLayoutView="0" workbookViewId="0" topLeftCell="D4">
      <selection activeCell="F9" sqref="F9"/>
    </sheetView>
  </sheetViews>
  <sheetFormatPr defaultColWidth="10.28125" defaultRowHeight="12.75"/>
  <cols>
    <col min="1" max="3" width="5.7109375" style="66" hidden="1" customWidth="1"/>
    <col min="4" max="4" width="12.57421875" style="66" customWidth="1"/>
    <col min="5" max="5" width="5.421875" style="66" customWidth="1"/>
    <col min="6" max="6" width="8.28125" style="66" customWidth="1"/>
    <col min="7" max="7" width="20.57421875" style="66" customWidth="1"/>
    <col min="8" max="13" width="13.28125" style="66" customWidth="1"/>
    <col min="14" max="14" width="12.28125" style="66" customWidth="1"/>
    <col min="15" max="18" width="13.28125" style="66" customWidth="1"/>
    <col min="19" max="29" width="15.7109375" style="66" hidden="1" customWidth="1"/>
    <col min="30" max="33" width="10.28125" style="66" hidden="1" customWidth="1"/>
    <col min="34" max="16384" width="10.28125" style="66" customWidth="1"/>
  </cols>
  <sheetData>
    <row r="1" spans="1:30" ht="21.75" customHeight="1" hidden="1">
      <c r="A1" s="55" t="s">
        <v>277</v>
      </c>
      <c r="B1" s="56">
        <f>IF(OR((COVER_CD=""),(COVER_ED="")),"",COVER_ED&amp;RIGHT(COVER_CD*3+100,2))</f>
      </c>
      <c r="C1" s="29">
        <f ca="1">YEAR(NOW())-1</f>
        <v>2016</v>
      </c>
      <c r="G1" s="8" t="s">
        <v>888</v>
      </c>
      <c r="H1" s="6" t="s">
        <v>267</v>
      </c>
      <c r="I1" s="6" t="s">
        <v>268</v>
      </c>
      <c r="J1" s="6" t="s">
        <v>269</v>
      </c>
      <c r="K1" s="6" t="s">
        <v>270</v>
      </c>
      <c r="L1" s="6" t="s">
        <v>271</v>
      </c>
      <c r="M1" s="6" t="s">
        <v>272</v>
      </c>
      <c r="N1" s="6" t="s">
        <v>273</v>
      </c>
      <c r="O1" s="6" t="s">
        <v>274</v>
      </c>
      <c r="P1" s="6" t="s">
        <v>275</v>
      </c>
      <c r="Q1" s="6" t="s">
        <v>276</v>
      </c>
      <c r="R1" s="47" t="s">
        <v>1071</v>
      </c>
      <c r="S1" s="47" t="s">
        <v>1072</v>
      </c>
      <c r="T1" s="47" t="s">
        <v>1073</v>
      </c>
      <c r="U1" s="47" t="s">
        <v>714</v>
      </c>
      <c r="V1" s="47" t="s">
        <v>1075</v>
      </c>
      <c r="W1" s="47" t="s">
        <v>1076</v>
      </c>
      <c r="X1" s="47" t="s">
        <v>715</v>
      </c>
      <c r="Y1" s="47" t="s">
        <v>716</v>
      </c>
      <c r="Z1" s="47" t="s">
        <v>1079</v>
      </c>
      <c r="AA1" s="47" t="s">
        <v>1080</v>
      </c>
      <c r="AB1" s="47" t="s">
        <v>1081</v>
      </c>
      <c r="AC1" s="47" t="s">
        <v>1082</v>
      </c>
      <c r="AD1" s="66" t="s">
        <v>1083</v>
      </c>
    </row>
    <row r="2" spans="1:29" ht="21.75" customHeight="1" hidden="1">
      <c r="A2" s="55" t="s">
        <v>1084</v>
      </c>
      <c r="B2" s="4" t="s">
        <v>717</v>
      </c>
      <c r="C2" s="29">
        <f ca="1">YEAR(NOW())</f>
        <v>2017</v>
      </c>
      <c r="H2" s="6" t="s">
        <v>423</v>
      </c>
      <c r="I2" s="6" t="s">
        <v>424</v>
      </c>
      <c r="J2" s="6" t="s">
        <v>425</v>
      </c>
      <c r="K2" s="6" t="s">
        <v>426</v>
      </c>
      <c r="L2" s="6" t="s">
        <v>427</v>
      </c>
      <c r="M2" s="6" t="s">
        <v>428</v>
      </c>
      <c r="N2" s="6" t="s">
        <v>429</v>
      </c>
      <c r="O2" s="6" t="s">
        <v>430</v>
      </c>
      <c r="P2" s="6" t="s">
        <v>1086</v>
      </c>
      <c r="Q2" s="6" t="s">
        <v>431</v>
      </c>
      <c r="R2" s="6" t="s">
        <v>432</v>
      </c>
      <c r="S2" s="6" t="s">
        <v>718</v>
      </c>
      <c r="T2" s="6" t="s">
        <v>719</v>
      </c>
      <c r="U2" s="6" t="s">
        <v>720</v>
      </c>
      <c r="V2" s="6" t="s">
        <v>721</v>
      </c>
      <c r="W2" s="6" t="s">
        <v>722</v>
      </c>
      <c r="X2" s="6" t="s">
        <v>723</v>
      </c>
      <c r="Y2" s="6" t="s">
        <v>724</v>
      </c>
      <c r="Z2" s="6" t="s">
        <v>725</v>
      </c>
      <c r="AA2" s="6" t="s">
        <v>726</v>
      </c>
      <c r="AB2" s="6" t="s">
        <v>727</v>
      </c>
      <c r="AC2" s="6" t="s">
        <v>728</v>
      </c>
    </row>
    <row r="3" spans="1:29" ht="21.75" customHeight="1" hidden="1">
      <c r="A3" s="55" t="s">
        <v>278</v>
      </c>
      <c r="B3" s="29">
        <f>F9</f>
      </c>
      <c r="C3" s="29">
        <f ca="1">YEAR(NOW())+1</f>
        <v>2018</v>
      </c>
      <c r="S3" s="66" t="s">
        <v>562</v>
      </c>
      <c r="T3" s="66" t="s">
        <v>562</v>
      </c>
      <c r="AC3" s="66" t="s">
        <v>562</v>
      </c>
    </row>
    <row r="4" spans="1:3" ht="12">
      <c r="A4" s="55" t="s">
        <v>1098</v>
      </c>
      <c r="B4" s="4">
        <v>0</v>
      </c>
      <c r="C4" s="29"/>
    </row>
    <row r="5" spans="1:3" ht="12">
      <c r="A5" s="55" t="s">
        <v>1099</v>
      </c>
      <c r="B5" s="59"/>
      <c r="C5" s="29"/>
    </row>
    <row r="6" spans="1:18" s="67" customFormat="1" ht="18" customHeight="1">
      <c r="A6" s="55" t="s">
        <v>1100</v>
      </c>
      <c r="B6" s="59"/>
      <c r="C6" s="29"/>
      <c r="D6" s="83" t="s">
        <v>1213</v>
      </c>
      <c r="E6" s="84"/>
      <c r="F6" s="84"/>
      <c r="G6" s="84"/>
      <c r="H6" s="84"/>
      <c r="I6" s="84"/>
      <c r="J6" s="84"/>
      <c r="K6" s="84"/>
      <c r="L6" s="84"/>
      <c r="M6" s="84"/>
      <c r="N6" s="84"/>
      <c r="O6" s="84"/>
      <c r="P6" s="84"/>
      <c r="Q6" s="84"/>
      <c r="R6" s="85"/>
    </row>
    <row r="7" spans="1:18" s="67" customFormat="1" ht="18" customHeight="1">
      <c r="A7" s="55" t="s">
        <v>1102</v>
      </c>
      <c r="B7" s="59"/>
      <c r="C7" s="29"/>
      <c r="D7" s="366" t="s">
        <v>1103</v>
      </c>
      <c r="E7" s="366"/>
      <c r="F7" s="366"/>
      <c r="G7" s="366"/>
      <c r="H7" s="366"/>
      <c r="I7" s="366"/>
      <c r="J7" s="366"/>
      <c r="K7" s="366"/>
      <c r="L7" s="366"/>
      <c r="M7" s="366"/>
      <c r="N7" s="366"/>
      <c r="O7" s="366"/>
      <c r="P7" s="366"/>
      <c r="Q7" s="366"/>
      <c r="R7" s="366"/>
    </row>
    <row r="8" spans="1:18" s="67" customFormat="1" ht="18" customHeight="1">
      <c r="A8" s="55" t="s">
        <v>280</v>
      </c>
      <c r="B8" s="29" t="str">
        <f>F10</f>
        <v>   </v>
      </c>
      <c r="C8" s="29"/>
      <c r="D8" s="366" t="s">
        <v>1214</v>
      </c>
      <c r="E8" s="367"/>
      <c r="F8" s="367"/>
      <c r="G8" s="367"/>
      <c r="H8" s="367"/>
      <c r="I8" s="367"/>
      <c r="J8" s="367"/>
      <c r="K8" s="367"/>
      <c r="L8" s="367"/>
      <c r="M8" s="367"/>
      <c r="N8" s="367"/>
      <c r="O8" s="367"/>
      <c r="P8" s="367"/>
      <c r="Q8" s="367"/>
      <c r="R8" s="367"/>
    </row>
    <row r="9" spans="1:18" s="67" customFormat="1" ht="18" customHeight="1" hidden="1">
      <c r="A9" s="60" t="s">
        <v>1105</v>
      </c>
      <c r="B9" s="4" t="s">
        <v>1106</v>
      </c>
      <c r="C9" s="29"/>
      <c r="D9" s="84" t="s">
        <v>1107</v>
      </c>
      <c r="E9" s="84"/>
      <c r="F9" s="318">
        <f>COVER_FILENO</f>
      </c>
      <c r="G9" s="314"/>
      <c r="H9" s="314"/>
      <c r="I9" s="87"/>
      <c r="J9" s="87"/>
      <c r="K9" s="87"/>
      <c r="L9" s="87"/>
      <c r="M9" s="87"/>
      <c r="N9" s="87"/>
      <c r="O9" s="87"/>
      <c r="P9" s="87"/>
      <c r="Q9" s="87"/>
      <c r="R9" s="87"/>
    </row>
    <row r="10" spans="1:14" s="67" customFormat="1" ht="18" customHeight="1">
      <c r="A10" s="60" t="s">
        <v>1108</v>
      </c>
      <c r="B10" s="29">
        <f>COVER_CD</f>
      </c>
      <c r="C10" s="29"/>
      <c r="D10" s="366" t="s">
        <v>1125</v>
      </c>
      <c r="E10" s="366"/>
      <c r="F10" s="368" t="str">
        <f>IF(COVER_INSURER="","",COVER_INSURER)</f>
        <v>   </v>
      </c>
      <c r="G10" s="368"/>
      <c r="H10" s="368"/>
      <c r="I10" s="368"/>
      <c r="J10" s="368"/>
      <c r="L10" s="88" t="s">
        <v>124</v>
      </c>
      <c r="M10" s="316" t="str">
        <f>IF(COVER_CD="","","Q"&amp;COVER_CD)&amp;" "&amp;IF(COVER_ED="","",COVER_ED)</f>
        <v> </v>
      </c>
      <c r="N10" s="83" t="s">
        <v>1126</v>
      </c>
    </row>
    <row r="11" spans="1:15" s="67" customFormat="1" ht="12">
      <c r="A11" s="60" t="s">
        <v>1127</v>
      </c>
      <c r="B11" s="29">
        <f>COVER_ED</f>
      </c>
      <c r="C11" s="29"/>
      <c r="D11" s="84"/>
      <c r="E11" s="91"/>
      <c r="F11" s="92"/>
      <c r="G11" s="88"/>
      <c r="H11" s="84"/>
      <c r="I11" s="84"/>
      <c r="J11" s="93"/>
      <c r="N11" s="94"/>
      <c r="O11" s="83"/>
    </row>
    <row r="12" spans="4:18" s="67" customFormat="1" ht="12">
      <c r="D12" s="376" t="s">
        <v>730</v>
      </c>
      <c r="E12" s="376"/>
      <c r="F12" s="376"/>
      <c r="G12" s="376"/>
      <c r="H12" s="376"/>
      <c r="I12" s="376"/>
      <c r="J12" s="299"/>
      <c r="K12" s="299"/>
      <c r="L12" s="299"/>
      <c r="M12" s="299"/>
      <c r="N12" s="377" t="s">
        <v>729</v>
      </c>
      <c r="O12" s="378"/>
      <c r="P12" s="378"/>
      <c r="Q12" s="378"/>
      <c r="R12" s="378"/>
    </row>
    <row r="13" spans="4:18" ht="12">
      <c r="D13" s="98"/>
      <c r="E13" s="98"/>
      <c r="F13" s="98"/>
      <c r="G13" s="98"/>
      <c r="H13" s="98"/>
      <c r="I13" s="98"/>
      <c r="J13" s="98"/>
      <c r="K13" s="98"/>
      <c r="L13" s="98"/>
      <c r="M13" s="98"/>
      <c r="N13" s="98"/>
      <c r="O13" s="98"/>
      <c r="P13" s="98"/>
      <c r="Q13" s="98"/>
      <c r="R13" s="98"/>
    </row>
    <row r="14" spans="1:29" ht="14.25" customHeight="1">
      <c r="A14" s="68" t="s">
        <v>418</v>
      </c>
      <c r="D14" s="99" t="s">
        <v>731</v>
      </c>
      <c r="E14" s="100"/>
      <c r="F14" s="100"/>
      <c r="G14" s="100"/>
      <c r="H14" s="337" t="s">
        <v>1045</v>
      </c>
      <c r="I14" s="337" t="s">
        <v>1042</v>
      </c>
      <c r="J14" s="337" t="s">
        <v>1047</v>
      </c>
      <c r="K14" s="341" t="s">
        <v>1048</v>
      </c>
      <c r="L14" s="337" t="s">
        <v>1049</v>
      </c>
      <c r="M14" s="337" t="s">
        <v>1044</v>
      </c>
      <c r="N14" s="337" t="s">
        <v>1043</v>
      </c>
      <c r="O14" s="337" t="s">
        <v>1050</v>
      </c>
      <c r="P14" s="337" t="s">
        <v>1051</v>
      </c>
      <c r="Q14" s="337" t="s">
        <v>1052</v>
      </c>
      <c r="R14" s="337" t="s">
        <v>1053</v>
      </c>
      <c r="S14" s="330" t="s">
        <v>732</v>
      </c>
      <c r="T14" s="330" t="s">
        <v>733</v>
      </c>
      <c r="U14" s="333" t="s">
        <v>734</v>
      </c>
      <c r="V14" s="335" t="s">
        <v>735</v>
      </c>
      <c r="W14" s="330" t="s">
        <v>736</v>
      </c>
      <c r="X14" s="333" t="s">
        <v>734</v>
      </c>
      <c r="Y14" s="335" t="s">
        <v>735</v>
      </c>
      <c r="Z14" s="330" t="s">
        <v>736</v>
      </c>
      <c r="AA14" s="330" t="s">
        <v>737</v>
      </c>
      <c r="AB14" s="330" t="s">
        <v>738</v>
      </c>
      <c r="AC14" s="330" t="s">
        <v>739</v>
      </c>
    </row>
    <row r="15" spans="4:29" ht="23.25" customHeight="1">
      <c r="D15" s="103"/>
      <c r="E15" s="104"/>
      <c r="F15" s="104"/>
      <c r="G15" s="104"/>
      <c r="H15" s="336"/>
      <c r="I15" s="336"/>
      <c r="J15" s="336"/>
      <c r="K15" s="336"/>
      <c r="L15" s="336"/>
      <c r="M15" s="336"/>
      <c r="N15" s="336"/>
      <c r="O15" s="336"/>
      <c r="P15" s="336"/>
      <c r="Q15" s="336"/>
      <c r="R15" s="336"/>
      <c r="S15" s="332"/>
      <c r="T15" s="332"/>
      <c r="U15" s="334"/>
      <c r="V15" s="336"/>
      <c r="W15" s="331"/>
      <c r="X15" s="334"/>
      <c r="Y15" s="336"/>
      <c r="Z15" s="331"/>
      <c r="AA15" s="332"/>
      <c r="AB15" s="332"/>
      <c r="AC15" s="332"/>
    </row>
    <row r="16" spans="1:29" ht="13.5" customHeight="1">
      <c r="A16" s="6">
        <v>1110</v>
      </c>
      <c r="B16" s="69" t="s">
        <v>740</v>
      </c>
      <c r="C16" s="6"/>
      <c r="D16" s="369" t="s">
        <v>741</v>
      </c>
      <c r="E16" s="361"/>
      <c r="F16" s="105" t="s">
        <v>742</v>
      </c>
      <c r="G16" s="106"/>
      <c r="H16" s="70">
        <v>0</v>
      </c>
      <c r="I16" s="70">
        <v>0</v>
      </c>
      <c r="J16" s="70">
        <v>0</v>
      </c>
      <c r="K16" s="70">
        <v>0</v>
      </c>
      <c r="L16" s="70">
        <v>0</v>
      </c>
      <c r="M16" s="70">
        <v>0</v>
      </c>
      <c r="N16" s="70">
        <v>0</v>
      </c>
      <c r="O16" s="70">
        <v>0</v>
      </c>
      <c r="P16" s="70">
        <v>0</v>
      </c>
      <c r="Q16" s="70">
        <v>0</v>
      </c>
      <c r="R16" s="306">
        <f aca="true" t="shared" si="0" ref="R16:R41">J16-L16-O16-P16-Q16</f>
        <v>0</v>
      </c>
      <c r="S16" s="76" t="str">
        <f>H44</f>
        <v>N/A</v>
      </c>
      <c r="T16" s="76" t="str">
        <f aca="true" t="shared" si="1" ref="T16:AC31">I44</f>
        <v>N/A</v>
      </c>
      <c r="U16" s="76">
        <f t="shared" si="1"/>
        <v>0</v>
      </c>
      <c r="V16" s="76">
        <f t="shared" si="1"/>
        <v>0</v>
      </c>
      <c r="W16" s="76">
        <f t="shared" si="1"/>
        <v>0</v>
      </c>
      <c r="X16" s="76">
        <f t="shared" si="1"/>
        <v>0</v>
      </c>
      <c r="Y16" s="76">
        <f t="shared" si="1"/>
        <v>0</v>
      </c>
      <c r="Z16" s="76">
        <f t="shared" si="1"/>
        <v>0</v>
      </c>
      <c r="AA16" s="76">
        <f t="shared" si="1"/>
        <v>0</v>
      </c>
      <c r="AB16" s="76">
        <f t="shared" si="1"/>
        <v>0</v>
      </c>
      <c r="AC16" s="76" t="str">
        <f t="shared" si="1"/>
        <v>N/A</v>
      </c>
    </row>
    <row r="17" spans="1:29" ht="13.5" customHeight="1">
      <c r="A17" s="6">
        <v>1120</v>
      </c>
      <c r="B17" s="69" t="s">
        <v>420</v>
      </c>
      <c r="C17" s="6"/>
      <c r="D17" s="370"/>
      <c r="E17" s="371"/>
      <c r="F17" s="89" t="s">
        <v>743</v>
      </c>
      <c r="G17" s="89"/>
      <c r="H17" s="70">
        <v>0</v>
      </c>
      <c r="I17" s="70">
        <v>0</v>
      </c>
      <c r="J17" s="70">
        <v>0</v>
      </c>
      <c r="K17" s="70">
        <v>0</v>
      </c>
      <c r="L17" s="70">
        <v>0</v>
      </c>
      <c r="M17" s="70">
        <v>0</v>
      </c>
      <c r="N17" s="70">
        <v>0</v>
      </c>
      <c r="O17" s="70">
        <v>0</v>
      </c>
      <c r="P17" s="70">
        <v>0</v>
      </c>
      <c r="Q17" s="70">
        <v>0</v>
      </c>
      <c r="R17" s="306">
        <f t="shared" si="0"/>
        <v>0</v>
      </c>
      <c r="S17" s="76" t="str">
        <f aca="true" t="shared" si="2" ref="S17:S41">H45</f>
        <v>N/A</v>
      </c>
      <c r="T17" s="76" t="str">
        <f t="shared" si="1"/>
        <v>N/A</v>
      </c>
      <c r="U17" s="76">
        <f t="shared" si="1"/>
        <v>0</v>
      </c>
      <c r="V17" s="76">
        <f t="shared" si="1"/>
        <v>0</v>
      </c>
      <c r="W17" s="76">
        <f t="shared" si="1"/>
        <v>0</v>
      </c>
      <c r="X17" s="76">
        <f t="shared" si="1"/>
        <v>0</v>
      </c>
      <c r="Y17" s="76">
        <f t="shared" si="1"/>
        <v>0</v>
      </c>
      <c r="Z17" s="76">
        <f t="shared" si="1"/>
        <v>0</v>
      </c>
      <c r="AA17" s="76">
        <f t="shared" si="1"/>
        <v>0</v>
      </c>
      <c r="AB17" s="76">
        <f t="shared" si="1"/>
        <v>0</v>
      </c>
      <c r="AC17" s="76" t="str">
        <f t="shared" si="1"/>
        <v>N/A</v>
      </c>
    </row>
    <row r="18" spans="1:29" ht="13.5" customHeight="1">
      <c r="A18" s="6">
        <v>1210</v>
      </c>
      <c r="B18" s="69" t="s">
        <v>744</v>
      </c>
      <c r="C18" s="6"/>
      <c r="D18" s="369" t="s">
        <v>745</v>
      </c>
      <c r="E18" s="361"/>
      <c r="F18" s="107" t="s">
        <v>1141</v>
      </c>
      <c r="G18" s="108"/>
      <c r="H18" s="70">
        <v>0</v>
      </c>
      <c r="I18" s="70">
        <v>0</v>
      </c>
      <c r="J18" s="70">
        <v>0</v>
      </c>
      <c r="K18" s="70">
        <v>0</v>
      </c>
      <c r="L18" s="70">
        <v>0</v>
      </c>
      <c r="M18" s="70">
        <v>0</v>
      </c>
      <c r="N18" s="70">
        <v>0</v>
      </c>
      <c r="O18" s="70">
        <v>0</v>
      </c>
      <c r="P18" s="70">
        <v>0</v>
      </c>
      <c r="Q18" s="70">
        <v>0</v>
      </c>
      <c r="R18" s="306">
        <f t="shared" si="0"/>
        <v>0</v>
      </c>
      <c r="S18" s="76" t="str">
        <f t="shared" si="2"/>
        <v>N/A</v>
      </c>
      <c r="T18" s="76" t="str">
        <f t="shared" si="1"/>
        <v>N/A</v>
      </c>
      <c r="U18" s="76">
        <f t="shared" si="1"/>
        <v>0</v>
      </c>
      <c r="V18" s="76">
        <f t="shared" si="1"/>
        <v>0</v>
      </c>
      <c r="W18" s="76">
        <f t="shared" si="1"/>
        <v>0</v>
      </c>
      <c r="X18" s="76">
        <f t="shared" si="1"/>
        <v>0</v>
      </c>
      <c r="Y18" s="76">
        <f t="shared" si="1"/>
        <v>0</v>
      </c>
      <c r="Z18" s="76">
        <f t="shared" si="1"/>
        <v>0</v>
      </c>
      <c r="AA18" s="76">
        <f t="shared" si="1"/>
        <v>0</v>
      </c>
      <c r="AB18" s="76">
        <f t="shared" si="1"/>
        <v>0</v>
      </c>
      <c r="AC18" s="76" t="str">
        <f t="shared" si="1"/>
        <v>N/A</v>
      </c>
    </row>
    <row r="19" spans="1:29" ht="13.5" customHeight="1">
      <c r="A19" s="6">
        <v>1220</v>
      </c>
      <c r="B19" s="69" t="s">
        <v>746</v>
      </c>
      <c r="C19" s="6"/>
      <c r="D19" s="370"/>
      <c r="E19" s="371"/>
      <c r="F19" s="109" t="s">
        <v>1143</v>
      </c>
      <c r="G19" s="89"/>
      <c r="H19" s="70">
        <v>0</v>
      </c>
      <c r="I19" s="70">
        <v>0</v>
      </c>
      <c r="J19" s="70">
        <v>0</v>
      </c>
      <c r="K19" s="70">
        <v>0</v>
      </c>
      <c r="L19" s="70">
        <v>0</v>
      </c>
      <c r="M19" s="70">
        <v>0</v>
      </c>
      <c r="N19" s="70">
        <v>0</v>
      </c>
      <c r="O19" s="70">
        <v>0</v>
      </c>
      <c r="P19" s="70">
        <v>0</v>
      </c>
      <c r="Q19" s="70">
        <v>0</v>
      </c>
      <c r="R19" s="306">
        <f t="shared" si="0"/>
        <v>0</v>
      </c>
      <c r="S19" s="76" t="str">
        <f t="shared" si="2"/>
        <v>N/A</v>
      </c>
      <c r="T19" s="76" t="str">
        <f t="shared" si="1"/>
        <v>N/A</v>
      </c>
      <c r="U19" s="76">
        <f t="shared" si="1"/>
        <v>0</v>
      </c>
      <c r="V19" s="76">
        <f t="shared" si="1"/>
        <v>0</v>
      </c>
      <c r="W19" s="76">
        <f t="shared" si="1"/>
        <v>0</v>
      </c>
      <c r="X19" s="76">
        <f t="shared" si="1"/>
        <v>0</v>
      </c>
      <c r="Y19" s="76">
        <f t="shared" si="1"/>
        <v>0</v>
      </c>
      <c r="Z19" s="76">
        <f t="shared" si="1"/>
        <v>0</v>
      </c>
      <c r="AA19" s="76">
        <f t="shared" si="1"/>
        <v>0</v>
      </c>
      <c r="AB19" s="76">
        <f t="shared" si="1"/>
        <v>0</v>
      </c>
      <c r="AC19" s="76" t="str">
        <f t="shared" si="1"/>
        <v>N/A</v>
      </c>
    </row>
    <row r="20" spans="1:29" ht="13.5" customHeight="1">
      <c r="A20" s="6">
        <v>1300</v>
      </c>
      <c r="B20" s="69" t="s">
        <v>421</v>
      </c>
      <c r="C20" s="6"/>
      <c r="D20" s="110" t="s">
        <v>1115</v>
      </c>
      <c r="E20" s="111"/>
      <c r="F20" s="108"/>
      <c r="G20" s="108"/>
      <c r="H20" s="70">
        <v>0</v>
      </c>
      <c r="I20" s="70">
        <v>0</v>
      </c>
      <c r="J20" s="70">
        <v>0</v>
      </c>
      <c r="K20" s="70">
        <v>0</v>
      </c>
      <c r="L20" s="70">
        <v>0</v>
      </c>
      <c r="M20" s="70">
        <v>0</v>
      </c>
      <c r="N20" s="70">
        <v>0</v>
      </c>
      <c r="O20" s="70">
        <v>0</v>
      </c>
      <c r="P20" s="70">
        <v>0</v>
      </c>
      <c r="Q20" s="70">
        <v>0</v>
      </c>
      <c r="R20" s="306">
        <f t="shared" si="0"/>
        <v>0</v>
      </c>
      <c r="S20" s="76" t="str">
        <f t="shared" si="2"/>
        <v>N/A</v>
      </c>
      <c r="T20" s="76" t="str">
        <f t="shared" si="1"/>
        <v>N/A</v>
      </c>
      <c r="U20" s="76">
        <f t="shared" si="1"/>
        <v>0</v>
      </c>
      <c r="V20" s="76">
        <f t="shared" si="1"/>
        <v>0</v>
      </c>
      <c r="W20" s="76">
        <f t="shared" si="1"/>
        <v>0</v>
      </c>
      <c r="X20" s="76">
        <f t="shared" si="1"/>
        <v>0</v>
      </c>
      <c r="Y20" s="76">
        <f t="shared" si="1"/>
        <v>0</v>
      </c>
      <c r="Z20" s="76">
        <f t="shared" si="1"/>
        <v>0</v>
      </c>
      <c r="AA20" s="76">
        <f t="shared" si="1"/>
        <v>0</v>
      </c>
      <c r="AB20" s="76">
        <f t="shared" si="1"/>
        <v>0</v>
      </c>
      <c r="AC20" s="76" t="str">
        <f t="shared" si="1"/>
        <v>N/A</v>
      </c>
    </row>
    <row r="21" spans="1:29" ht="13.5" customHeight="1">
      <c r="A21" s="6">
        <v>1410</v>
      </c>
      <c r="B21" s="69" t="s">
        <v>747</v>
      </c>
      <c r="C21" s="6"/>
      <c r="D21" s="360" t="s">
        <v>1237</v>
      </c>
      <c r="E21" s="361"/>
      <c r="F21" s="107" t="s">
        <v>748</v>
      </c>
      <c r="G21" s="108"/>
      <c r="H21" s="70">
        <v>0</v>
      </c>
      <c r="I21" s="70">
        <v>0</v>
      </c>
      <c r="J21" s="70">
        <v>0</v>
      </c>
      <c r="K21" s="70">
        <v>0</v>
      </c>
      <c r="L21" s="70">
        <v>0</v>
      </c>
      <c r="M21" s="70">
        <v>0</v>
      </c>
      <c r="N21" s="70">
        <v>0</v>
      </c>
      <c r="O21" s="70">
        <v>0</v>
      </c>
      <c r="P21" s="70">
        <v>0</v>
      </c>
      <c r="Q21" s="70">
        <v>0</v>
      </c>
      <c r="R21" s="306">
        <f t="shared" si="0"/>
        <v>0</v>
      </c>
      <c r="S21" s="76" t="str">
        <f t="shared" si="2"/>
        <v>N/A</v>
      </c>
      <c r="T21" s="76" t="str">
        <f t="shared" si="1"/>
        <v>N/A</v>
      </c>
      <c r="U21" s="76">
        <f t="shared" si="1"/>
        <v>0</v>
      </c>
      <c r="V21" s="76">
        <f t="shared" si="1"/>
        <v>0</v>
      </c>
      <c r="W21" s="76">
        <f t="shared" si="1"/>
        <v>0</v>
      </c>
      <c r="X21" s="76">
        <f t="shared" si="1"/>
        <v>0</v>
      </c>
      <c r="Y21" s="76">
        <f t="shared" si="1"/>
        <v>0</v>
      </c>
      <c r="Z21" s="76">
        <f t="shared" si="1"/>
        <v>0</v>
      </c>
      <c r="AA21" s="76">
        <f t="shared" si="1"/>
        <v>0</v>
      </c>
      <c r="AB21" s="76">
        <f t="shared" si="1"/>
        <v>0</v>
      </c>
      <c r="AC21" s="76" t="str">
        <f t="shared" si="1"/>
        <v>N/A</v>
      </c>
    </row>
    <row r="22" spans="1:29" ht="13.5" customHeight="1">
      <c r="A22" s="6">
        <v>1421</v>
      </c>
      <c r="B22" s="69" t="s">
        <v>1118</v>
      </c>
      <c r="C22" s="6"/>
      <c r="D22" s="362"/>
      <c r="E22" s="363"/>
      <c r="F22" s="364" t="s">
        <v>749</v>
      </c>
      <c r="G22" s="89" t="s">
        <v>1116</v>
      </c>
      <c r="H22" s="70">
        <v>0</v>
      </c>
      <c r="I22" s="70">
        <v>0</v>
      </c>
      <c r="J22" s="70">
        <v>0</v>
      </c>
      <c r="K22" s="70">
        <v>0</v>
      </c>
      <c r="L22" s="70">
        <v>0</v>
      </c>
      <c r="M22" s="70">
        <v>0</v>
      </c>
      <c r="N22" s="70">
        <v>0</v>
      </c>
      <c r="O22" s="70">
        <v>0</v>
      </c>
      <c r="P22" s="70">
        <v>0</v>
      </c>
      <c r="Q22" s="70">
        <v>0</v>
      </c>
      <c r="R22" s="306">
        <f t="shared" si="0"/>
        <v>0</v>
      </c>
      <c r="S22" s="76" t="str">
        <f t="shared" si="2"/>
        <v>N/A</v>
      </c>
      <c r="T22" s="76" t="str">
        <f t="shared" si="1"/>
        <v>N/A</v>
      </c>
      <c r="U22" s="76">
        <f t="shared" si="1"/>
        <v>0</v>
      </c>
      <c r="V22" s="76">
        <f t="shared" si="1"/>
        <v>0</v>
      </c>
      <c r="W22" s="76">
        <f t="shared" si="1"/>
        <v>0</v>
      </c>
      <c r="X22" s="76">
        <f t="shared" si="1"/>
        <v>0</v>
      </c>
      <c r="Y22" s="76">
        <f t="shared" si="1"/>
        <v>0</v>
      </c>
      <c r="Z22" s="76">
        <f t="shared" si="1"/>
        <v>0</v>
      </c>
      <c r="AA22" s="76">
        <f t="shared" si="1"/>
        <v>0</v>
      </c>
      <c r="AB22" s="76">
        <f t="shared" si="1"/>
        <v>0</v>
      </c>
      <c r="AC22" s="76" t="str">
        <f t="shared" si="1"/>
        <v>N/A</v>
      </c>
    </row>
    <row r="23" spans="1:29" ht="13.5" customHeight="1">
      <c r="A23" s="6">
        <v>1422</v>
      </c>
      <c r="B23" s="69" t="s">
        <v>1119</v>
      </c>
      <c r="C23" s="6"/>
      <c r="D23" s="112"/>
      <c r="E23" s="113"/>
      <c r="F23" s="365"/>
      <c r="G23" s="114" t="s">
        <v>751</v>
      </c>
      <c r="H23" s="70">
        <v>0</v>
      </c>
      <c r="I23" s="70">
        <v>0</v>
      </c>
      <c r="J23" s="70">
        <v>0</v>
      </c>
      <c r="K23" s="70">
        <v>0</v>
      </c>
      <c r="L23" s="70">
        <v>0</v>
      </c>
      <c r="M23" s="70">
        <v>0</v>
      </c>
      <c r="N23" s="70">
        <v>0</v>
      </c>
      <c r="O23" s="70">
        <v>0</v>
      </c>
      <c r="P23" s="70">
        <v>0</v>
      </c>
      <c r="Q23" s="70">
        <v>0</v>
      </c>
      <c r="R23" s="306">
        <f t="shared" si="0"/>
        <v>0</v>
      </c>
      <c r="S23" s="76" t="str">
        <f t="shared" si="2"/>
        <v>N/A</v>
      </c>
      <c r="T23" s="76" t="str">
        <f t="shared" si="1"/>
        <v>N/A</v>
      </c>
      <c r="U23" s="76">
        <f t="shared" si="1"/>
        <v>0</v>
      </c>
      <c r="V23" s="76">
        <f t="shared" si="1"/>
        <v>0</v>
      </c>
      <c r="W23" s="76">
        <f t="shared" si="1"/>
        <v>0</v>
      </c>
      <c r="X23" s="76">
        <f t="shared" si="1"/>
        <v>0</v>
      </c>
      <c r="Y23" s="76">
        <f t="shared" si="1"/>
        <v>0</v>
      </c>
      <c r="Z23" s="76">
        <f t="shared" si="1"/>
        <v>0</v>
      </c>
      <c r="AA23" s="76">
        <f t="shared" si="1"/>
        <v>0</v>
      </c>
      <c r="AB23" s="76">
        <f t="shared" si="1"/>
        <v>0</v>
      </c>
      <c r="AC23" s="76" t="str">
        <f t="shared" si="1"/>
        <v>N/A</v>
      </c>
    </row>
    <row r="24" spans="1:29" ht="13.5" customHeight="1">
      <c r="A24" s="6">
        <v>1423</v>
      </c>
      <c r="B24" s="69" t="s">
        <v>1120</v>
      </c>
      <c r="C24" s="6"/>
      <c r="D24" s="112"/>
      <c r="E24" s="113"/>
      <c r="F24" s="115"/>
      <c r="G24" s="114" t="s">
        <v>752</v>
      </c>
      <c r="H24" s="70">
        <v>0</v>
      </c>
      <c r="I24" s="70">
        <v>0</v>
      </c>
      <c r="J24" s="70">
        <v>0</v>
      </c>
      <c r="K24" s="70">
        <v>0</v>
      </c>
      <c r="L24" s="70">
        <v>0</v>
      </c>
      <c r="M24" s="70">
        <v>0</v>
      </c>
      <c r="N24" s="70">
        <v>0</v>
      </c>
      <c r="O24" s="70">
        <v>0</v>
      </c>
      <c r="P24" s="70">
        <v>0</v>
      </c>
      <c r="Q24" s="70">
        <v>0</v>
      </c>
      <c r="R24" s="306">
        <f t="shared" si="0"/>
        <v>0</v>
      </c>
      <c r="S24" s="76" t="str">
        <f t="shared" si="2"/>
        <v>N/A</v>
      </c>
      <c r="T24" s="76" t="str">
        <f t="shared" si="1"/>
        <v>N/A</v>
      </c>
      <c r="U24" s="76">
        <f t="shared" si="1"/>
        <v>0</v>
      </c>
      <c r="V24" s="76">
        <f t="shared" si="1"/>
        <v>0</v>
      </c>
      <c r="W24" s="76">
        <f t="shared" si="1"/>
        <v>0</v>
      </c>
      <c r="X24" s="76">
        <f t="shared" si="1"/>
        <v>0</v>
      </c>
      <c r="Y24" s="76">
        <f t="shared" si="1"/>
        <v>0</v>
      </c>
      <c r="Z24" s="76">
        <f t="shared" si="1"/>
        <v>0</v>
      </c>
      <c r="AA24" s="76">
        <f t="shared" si="1"/>
        <v>0</v>
      </c>
      <c r="AB24" s="76">
        <f t="shared" si="1"/>
        <v>0</v>
      </c>
      <c r="AC24" s="76" t="str">
        <f t="shared" si="1"/>
        <v>N/A</v>
      </c>
    </row>
    <row r="25" spans="1:29" ht="13.5" customHeight="1">
      <c r="A25" s="6">
        <v>1424</v>
      </c>
      <c r="B25" s="69" t="s">
        <v>1121</v>
      </c>
      <c r="C25" s="6"/>
      <c r="D25" s="116"/>
      <c r="E25" s="117"/>
      <c r="F25" s="118"/>
      <c r="G25" s="114" t="s">
        <v>753</v>
      </c>
      <c r="H25" s="70">
        <v>0</v>
      </c>
      <c r="I25" s="70">
        <v>0</v>
      </c>
      <c r="J25" s="70">
        <v>0</v>
      </c>
      <c r="K25" s="70">
        <v>0</v>
      </c>
      <c r="L25" s="70">
        <v>0</v>
      </c>
      <c r="M25" s="70">
        <v>0</v>
      </c>
      <c r="N25" s="70">
        <v>0</v>
      </c>
      <c r="O25" s="70">
        <v>0</v>
      </c>
      <c r="P25" s="70">
        <v>0</v>
      </c>
      <c r="Q25" s="70">
        <v>0</v>
      </c>
      <c r="R25" s="306">
        <f t="shared" si="0"/>
        <v>0</v>
      </c>
      <c r="S25" s="76" t="str">
        <f t="shared" si="2"/>
        <v>N/A</v>
      </c>
      <c r="T25" s="76" t="str">
        <f t="shared" si="1"/>
        <v>N/A</v>
      </c>
      <c r="U25" s="76">
        <f t="shared" si="1"/>
        <v>0</v>
      </c>
      <c r="V25" s="76">
        <f t="shared" si="1"/>
        <v>0</v>
      </c>
      <c r="W25" s="76">
        <f t="shared" si="1"/>
        <v>0</v>
      </c>
      <c r="X25" s="76">
        <f t="shared" si="1"/>
        <v>0</v>
      </c>
      <c r="Y25" s="76">
        <f t="shared" si="1"/>
        <v>0</v>
      </c>
      <c r="Z25" s="76">
        <f t="shared" si="1"/>
        <v>0</v>
      </c>
      <c r="AA25" s="76">
        <f t="shared" si="1"/>
        <v>0</v>
      </c>
      <c r="AB25" s="76">
        <f t="shared" si="1"/>
        <v>0</v>
      </c>
      <c r="AC25" s="76" t="str">
        <f t="shared" si="1"/>
        <v>N/A</v>
      </c>
    </row>
    <row r="26" spans="1:29" ht="13.5" customHeight="1">
      <c r="A26" s="6">
        <v>1500</v>
      </c>
      <c r="B26" s="69" t="s">
        <v>422</v>
      </c>
      <c r="C26" s="6"/>
      <c r="D26" s="119" t="s">
        <v>1117</v>
      </c>
      <c r="E26" s="120"/>
      <c r="F26" s="89"/>
      <c r="G26" s="89"/>
      <c r="H26" s="70">
        <v>0</v>
      </c>
      <c r="I26" s="70">
        <v>0</v>
      </c>
      <c r="J26" s="70">
        <v>0</v>
      </c>
      <c r="K26" s="70">
        <v>0</v>
      </c>
      <c r="L26" s="70">
        <v>0</v>
      </c>
      <c r="M26" s="70">
        <v>0</v>
      </c>
      <c r="N26" s="70">
        <v>0</v>
      </c>
      <c r="O26" s="70">
        <v>0</v>
      </c>
      <c r="P26" s="70">
        <v>0</v>
      </c>
      <c r="Q26" s="70">
        <v>0</v>
      </c>
      <c r="R26" s="306">
        <f t="shared" si="0"/>
        <v>0</v>
      </c>
      <c r="S26" s="76" t="str">
        <f t="shared" si="2"/>
        <v>N/A</v>
      </c>
      <c r="T26" s="76" t="str">
        <f t="shared" si="1"/>
        <v>N/A</v>
      </c>
      <c r="U26" s="76">
        <f t="shared" si="1"/>
        <v>0</v>
      </c>
      <c r="V26" s="76">
        <f t="shared" si="1"/>
        <v>0</v>
      </c>
      <c r="W26" s="76">
        <f t="shared" si="1"/>
        <v>0</v>
      </c>
      <c r="X26" s="76">
        <f t="shared" si="1"/>
        <v>0</v>
      </c>
      <c r="Y26" s="76">
        <f t="shared" si="1"/>
        <v>0</v>
      </c>
      <c r="Z26" s="76">
        <f t="shared" si="1"/>
        <v>0</v>
      </c>
      <c r="AA26" s="76">
        <f t="shared" si="1"/>
        <v>0</v>
      </c>
      <c r="AB26" s="76">
        <f t="shared" si="1"/>
        <v>0</v>
      </c>
      <c r="AC26" s="76" t="str">
        <f t="shared" si="1"/>
        <v>N/A</v>
      </c>
    </row>
    <row r="27" spans="1:29" ht="13.5" customHeight="1">
      <c r="A27" s="6">
        <v>1610</v>
      </c>
      <c r="B27" s="69" t="s">
        <v>754</v>
      </c>
      <c r="C27" s="6"/>
      <c r="D27" s="372" t="s">
        <v>1238</v>
      </c>
      <c r="E27" s="373"/>
      <c r="F27" s="107" t="s">
        <v>755</v>
      </c>
      <c r="G27" s="89"/>
      <c r="H27" s="70">
        <v>0</v>
      </c>
      <c r="I27" s="70">
        <v>0</v>
      </c>
      <c r="J27" s="70">
        <v>0</v>
      </c>
      <c r="K27" s="70">
        <v>0</v>
      </c>
      <c r="L27" s="70">
        <v>0</v>
      </c>
      <c r="M27" s="70">
        <v>0</v>
      </c>
      <c r="N27" s="70">
        <v>0</v>
      </c>
      <c r="O27" s="70">
        <v>0</v>
      </c>
      <c r="P27" s="70">
        <v>0</v>
      </c>
      <c r="Q27" s="70">
        <v>0</v>
      </c>
      <c r="R27" s="306">
        <f t="shared" si="0"/>
        <v>0</v>
      </c>
      <c r="S27" s="76" t="str">
        <f t="shared" si="2"/>
        <v>N/A</v>
      </c>
      <c r="T27" s="76" t="str">
        <f t="shared" si="1"/>
        <v>N/A</v>
      </c>
      <c r="U27" s="76">
        <f t="shared" si="1"/>
        <v>0</v>
      </c>
      <c r="V27" s="76">
        <f t="shared" si="1"/>
        <v>0</v>
      </c>
      <c r="W27" s="76">
        <f t="shared" si="1"/>
        <v>0</v>
      </c>
      <c r="X27" s="76">
        <f t="shared" si="1"/>
        <v>0</v>
      </c>
      <c r="Y27" s="76">
        <f t="shared" si="1"/>
        <v>0</v>
      </c>
      <c r="Z27" s="76">
        <f t="shared" si="1"/>
        <v>0</v>
      </c>
      <c r="AA27" s="76">
        <f t="shared" si="1"/>
        <v>0</v>
      </c>
      <c r="AB27" s="76">
        <f t="shared" si="1"/>
        <v>0</v>
      </c>
      <c r="AC27" s="76" t="str">
        <f t="shared" si="1"/>
        <v>N/A</v>
      </c>
    </row>
    <row r="28" spans="1:29" ht="13.5" customHeight="1">
      <c r="A28" s="6">
        <v>1620</v>
      </c>
      <c r="B28" s="69" t="s">
        <v>756</v>
      </c>
      <c r="C28" s="6"/>
      <c r="D28" s="374"/>
      <c r="E28" s="375"/>
      <c r="F28" s="107" t="s">
        <v>757</v>
      </c>
      <c r="G28" s="89"/>
      <c r="H28" s="70">
        <v>0</v>
      </c>
      <c r="I28" s="70">
        <v>0</v>
      </c>
      <c r="J28" s="70">
        <v>0</v>
      </c>
      <c r="K28" s="70">
        <v>0</v>
      </c>
      <c r="L28" s="70">
        <v>0</v>
      </c>
      <c r="M28" s="70">
        <v>0</v>
      </c>
      <c r="N28" s="70">
        <v>0</v>
      </c>
      <c r="O28" s="70">
        <v>0</v>
      </c>
      <c r="P28" s="70">
        <v>0</v>
      </c>
      <c r="Q28" s="70">
        <v>0</v>
      </c>
      <c r="R28" s="306">
        <f t="shared" si="0"/>
        <v>0</v>
      </c>
      <c r="S28" s="76" t="str">
        <f t="shared" si="2"/>
        <v>N/A</v>
      </c>
      <c r="T28" s="76" t="str">
        <f t="shared" si="1"/>
        <v>N/A</v>
      </c>
      <c r="U28" s="76">
        <f t="shared" si="1"/>
        <v>0</v>
      </c>
      <c r="V28" s="76">
        <f t="shared" si="1"/>
        <v>0</v>
      </c>
      <c r="W28" s="76">
        <f t="shared" si="1"/>
        <v>0</v>
      </c>
      <c r="X28" s="76">
        <f t="shared" si="1"/>
        <v>0</v>
      </c>
      <c r="Y28" s="76">
        <f t="shared" si="1"/>
        <v>0</v>
      </c>
      <c r="Z28" s="76">
        <f t="shared" si="1"/>
        <v>0</v>
      </c>
      <c r="AA28" s="76">
        <f t="shared" si="1"/>
        <v>0</v>
      </c>
      <c r="AB28" s="76">
        <f t="shared" si="1"/>
        <v>0</v>
      </c>
      <c r="AC28" s="76" t="str">
        <f t="shared" si="1"/>
        <v>N/A</v>
      </c>
    </row>
    <row r="29" spans="1:29" ht="13.5" customHeight="1">
      <c r="A29" s="6">
        <v>1630</v>
      </c>
      <c r="B29" s="69" t="s">
        <v>758</v>
      </c>
      <c r="C29" s="6"/>
      <c r="D29" s="121"/>
      <c r="E29" s="122"/>
      <c r="F29" s="107" t="s">
        <v>753</v>
      </c>
      <c r="G29" s="108"/>
      <c r="H29" s="70">
        <v>0</v>
      </c>
      <c r="I29" s="70">
        <v>0</v>
      </c>
      <c r="J29" s="70">
        <v>0</v>
      </c>
      <c r="K29" s="70">
        <v>0</v>
      </c>
      <c r="L29" s="70">
        <v>0</v>
      </c>
      <c r="M29" s="70">
        <v>0</v>
      </c>
      <c r="N29" s="70">
        <v>0</v>
      </c>
      <c r="O29" s="70">
        <v>0</v>
      </c>
      <c r="P29" s="70">
        <v>0</v>
      </c>
      <c r="Q29" s="70">
        <v>0</v>
      </c>
      <c r="R29" s="306">
        <f t="shared" si="0"/>
        <v>0</v>
      </c>
      <c r="S29" s="76" t="str">
        <f t="shared" si="2"/>
        <v>N/A</v>
      </c>
      <c r="T29" s="76" t="str">
        <f t="shared" si="1"/>
        <v>N/A</v>
      </c>
      <c r="U29" s="76">
        <f t="shared" si="1"/>
        <v>0</v>
      </c>
      <c r="V29" s="76">
        <f t="shared" si="1"/>
        <v>0</v>
      </c>
      <c r="W29" s="76">
        <f t="shared" si="1"/>
        <v>0</v>
      </c>
      <c r="X29" s="76">
        <f t="shared" si="1"/>
        <v>0</v>
      </c>
      <c r="Y29" s="76">
        <f t="shared" si="1"/>
        <v>0</v>
      </c>
      <c r="Z29" s="76">
        <f t="shared" si="1"/>
        <v>0</v>
      </c>
      <c r="AA29" s="76">
        <f t="shared" si="1"/>
        <v>0</v>
      </c>
      <c r="AB29" s="76">
        <f t="shared" si="1"/>
        <v>0</v>
      </c>
      <c r="AC29" s="76" t="str">
        <f t="shared" si="1"/>
        <v>N/A</v>
      </c>
    </row>
    <row r="30" spans="1:29" ht="13.5" customHeight="1">
      <c r="A30" s="6">
        <v>1710</v>
      </c>
      <c r="B30" s="69" t="s">
        <v>759</v>
      </c>
      <c r="C30" s="6"/>
      <c r="D30" s="350" t="s">
        <v>1123</v>
      </c>
      <c r="E30" s="351"/>
      <c r="F30" s="123" t="s">
        <v>761</v>
      </c>
      <c r="G30" s="123"/>
      <c r="H30" s="70">
        <v>0</v>
      </c>
      <c r="I30" s="70">
        <v>0</v>
      </c>
      <c r="J30" s="70">
        <v>0</v>
      </c>
      <c r="K30" s="70">
        <v>0</v>
      </c>
      <c r="L30" s="70">
        <v>0</v>
      </c>
      <c r="M30" s="70">
        <v>0</v>
      </c>
      <c r="N30" s="70">
        <v>0</v>
      </c>
      <c r="O30" s="70">
        <v>0</v>
      </c>
      <c r="P30" s="70">
        <v>0</v>
      </c>
      <c r="Q30" s="70">
        <v>0</v>
      </c>
      <c r="R30" s="306">
        <f t="shared" si="0"/>
        <v>0</v>
      </c>
      <c r="S30" s="76" t="str">
        <f t="shared" si="2"/>
        <v>N/A</v>
      </c>
      <c r="T30" s="76" t="str">
        <f t="shared" si="1"/>
        <v>N/A</v>
      </c>
      <c r="U30" s="76">
        <f t="shared" si="1"/>
        <v>0</v>
      </c>
      <c r="V30" s="76">
        <f t="shared" si="1"/>
        <v>0</v>
      </c>
      <c r="W30" s="76">
        <f t="shared" si="1"/>
        <v>0</v>
      </c>
      <c r="X30" s="76">
        <f t="shared" si="1"/>
        <v>0</v>
      </c>
      <c r="Y30" s="76">
        <f t="shared" si="1"/>
        <v>0</v>
      </c>
      <c r="Z30" s="76">
        <f t="shared" si="1"/>
        <v>0</v>
      </c>
      <c r="AA30" s="76">
        <f t="shared" si="1"/>
        <v>0</v>
      </c>
      <c r="AB30" s="76">
        <f t="shared" si="1"/>
        <v>0</v>
      </c>
      <c r="AC30" s="76" t="str">
        <f t="shared" si="1"/>
        <v>N/A</v>
      </c>
    </row>
    <row r="31" spans="1:29" ht="13.5" customHeight="1">
      <c r="A31" s="6">
        <v>1720</v>
      </c>
      <c r="B31" s="69" t="s">
        <v>762</v>
      </c>
      <c r="C31" s="6"/>
      <c r="D31" s="352"/>
      <c r="E31" s="353"/>
      <c r="F31" s="123" t="s">
        <v>763</v>
      </c>
      <c r="G31" s="124"/>
      <c r="H31" s="70">
        <v>0</v>
      </c>
      <c r="I31" s="70">
        <v>0</v>
      </c>
      <c r="J31" s="70">
        <v>0</v>
      </c>
      <c r="K31" s="70">
        <v>0</v>
      </c>
      <c r="L31" s="70">
        <v>0</v>
      </c>
      <c r="M31" s="70">
        <v>0</v>
      </c>
      <c r="N31" s="70">
        <v>0</v>
      </c>
      <c r="O31" s="70">
        <v>0</v>
      </c>
      <c r="P31" s="70">
        <v>0</v>
      </c>
      <c r="Q31" s="70">
        <v>0</v>
      </c>
      <c r="R31" s="306">
        <f t="shared" si="0"/>
        <v>0</v>
      </c>
      <c r="S31" s="76" t="str">
        <f t="shared" si="2"/>
        <v>N/A</v>
      </c>
      <c r="T31" s="76" t="str">
        <f t="shared" si="1"/>
        <v>N/A</v>
      </c>
      <c r="U31" s="76">
        <f t="shared" si="1"/>
        <v>0</v>
      </c>
      <c r="V31" s="76">
        <f t="shared" si="1"/>
        <v>0</v>
      </c>
      <c r="W31" s="76">
        <f t="shared" si="1"/>
        <v>0</v>
      </c>
      <c r="X31" s="76">
        <f t="shared" si="1"/>
        <v>0</v>
      </c>
      <c r="Y31" s="76">
        <f t="shared" si="1"/>
        <v>0</v>
      </c>
      <c r="Z31" s="76">
        <f t="shared" si="1"/>
        <v>0</v>
      </c>
      <c r="AA31" s="76">
        <f t="shared" si="1"/>
        <v>0</v>
      </c>
      <c r="AB31" s="76">
        <f t="shared" si="1"/>
        <v>0</v>
      </c>
      <c r="AC31" s="76" t="str">
        <f t="shared" si="1"/>
        <v>N/A</v>
      </c>
    </row>
    <row r="32" spans="1:29" ht="13.5" customHeight="1">
      <c r="A32" s="6">
        <v>1730</v>
      </c>
      <c r="B32" s="69" t="s">
        <v>764</v>
      </c>
      <c r="C32" s="6"/>
      <c r="D32" s="125"/>
      <c r="E32" s="126"/>
      <c r="F32" s="127" t="s">
        <v>753</v>
      </c>
      <c r="G32" s="128"/>
      <c r="H32" s="70">
        <v>0</v>
      </c>
      <c r="I32" s="70">
        <v>0</v>
      </c>
      <c r="J32" s="70">
        <v>0</v>
      </c>
      <c r="K32" s="70">
        <v>0</v>
      </c>
      <c r="L32" s="70">
        <v>0</v>
      </c>
      <c r="M32" s="70">
        <v>0</v>
      </c>
      <c r="N32" s="70">
        <v>0</v>
      </c>
      <c r="O32" s="70">
        <v>0</v>
      </c>
      <c r="P32" s="70">
        <v>0</v>
      </c>
      <c r="Q32" s="70">
        <v>0</v>
      </c>
      <c r="R32" s="306">
        <f t="shared" si="0"/>
        <v>0</v>
      </c>
      <c r="S32" s="76" t="str">
        <f t="shared" si="2"/>
        <v>N/A</v>
      </c>
      <c r="T32" s="76" t="str">
        <f aca="true" t="shared" si="3" ref="T32:T41">I60</f>
        <v>N/A</v>
      </c>
      <c r="U32" s="76">
        <f aca="true" t="shared" si="4" ref="U32:U41">J60</f>
        <v>0</v>
      </c>
      <c r="V32" s="76">
        <f aca="true" t="shared" si="5" ref="V32:V41">K60</f>
        <v>0</v>
      </c>
      <c r="W32" s="76">
        <f aca="true" t="shared" si="6" ref="W32:W41">L60</f>
        <v>0</v>
      </c>
      <c r="X32" s="76">
        <f aca="true" t="shared" si="7" ref="X32:X41">M60</f>
        <v>0</v>
      </c>
      <c r="Y32" s="76">
        <f aca="true" t="shared" si="8" ref="Y32:Y41">N60</f>
        <v>0</v>
      </c>
      <c r="Z32" s="76">
        <f aca="true" t="shared" si="9" ref="Z32:Z41">O60</f>
        <v>0</v>
      </c>
      <c r="AA32" s="76">
        <f aca="true" t="shared" si="10" ref="AA32:AA41">P60</f>
        <v>0</v>
      </c>
      <c r="AB32" s="76">
        <f aca="true" t="shared" si="11" ref="AB32:AB41">Q60</f>
        <v>0</v>
      </c>
      <c r="AC32" s="76" t="str">
        <f aca="true" t="shared" si="12" ref="AC32:AC41">R60</f>
        <v>N/A</v>
      </c>
    </row>
    <row r="33" spans="1:29" ht="13.5" customHeight="1">
      <c r="A33" s="6">
        <v>1810</v>
      </c>
      <c r="B33" s="69" t="s">
        <v>765</v>
      </c>
      <c r="C33" s="6"/>
      <c r="D33" s="356" t="s">
        <v>1124</v>
      </c>
      <c r="E33" s="361"/>
      <c r="F33" s="129" t="s">
        <v>766</v>
      </c>
      <c r="G33" s="130"/>
      <c r="H33" s="70">
        <v>0</v>
      </c>
      <c r="I33" s="70">
        <v>0</v>
      </c>
      <c r="J33" s="70">
        <v>0</v>
      </c>
      <c r="K33" s="70">
        <v>0</v>
      </c>
      <c r="L33" s="70">
        <v>0</v>
      </c>
      <c r="M33" s="70">
        <v>0</v>
      </c>
      <c r="N33" s="70">
        <v>0</v>
      </c>
      <c r="O33" s="70">
        <v>0</v>
      </c>
      <c r="P33" s="70">
        <v>0</v>
      </c>
      <c r="Q33" s="70">
        <v>0</v>
      </c>
      <c r="R33" s="306">
        <f t="shared" si="0"/>
        <v>0</v>
      </c>
      <c r="S33" s="76" t="str">
        <f t="shared" si="2"/>
        <v>N/A</v>
      </c>
      <c r="T33" s="76" t="str">
        <f t="shared" si="3"/>
        <v>N/A</v>
      </c>
      <c r="U33" s="76">
        <f t="shared" si="4"/>
        <v>0</v>
      </c>
      <c r="V33" s="76">
        <f t="shared" si="5"/>
        <v>0</v>
      </c>
      <c r="W33" s="76">
        <f t="shared" si="6"/>
        <v>0</v>
      </c>
      <c r="X33" s="76">
        <f t="shared" si="7"/>
        <v>0</v>
      </c>
      <c r="Y33" s="76">
        <f t="shared" si="8"/>
        <v>0</v>
      </c>
      <c r="Z33" s="76">
        <f t="shared" si="9"/>
        <v>0</v>
      </c>
      <c r="AA33" s="76">
        <f t="shared" si="10"/>
        <v>0</v>
      </c>
      <c r="AB33" s="76">
        <f t="shared" si="11"/>
        <v>0</v>
      </c>
      <c r="AC33" s="76" t="str">
        <f t="shared" si="12"/>
        <v>N/A</v>
      </c>
    </row>
    <row r="34" spans="1:29" ht="13.5" customHeight="1">
      <c r="A34" s="6">
        <v>1820</v>
      </c>
      <c r="B34" s="69" t="s">
        <v>767</v>
      </c>
      <c r="C34" s="6"/>
      <c r="D34" s="370"/>
      <c r="E34" s="371"/>
      <c r="F34" s="107" t="s">
        <v>753</v>
      </c>
      <c r="G34" s="108"/>
      <c r="H34" s="70">
        <v>0</v>
      </c>
      <c r="I34" s="70">
        <v>0</v>
      </c>
      <c r="J34" s="70">
        <v>0</v>
      </c>
      <c r="K34" s="70">
        <v>0</v>
      </c>
      <c r="L34" s="70">
        <v>0</v>
      </c>
      <c r="M34" s="70">
        <v>0</v>
      </c>
      <c r="N34" s="70">
        <v>0</v>
      </c>
      <c r="O34" s="70">
        <v>0</v>
      </c>
      <c r="P34" s="70">
        <v>0</v>
      </c>
      <c r="Q34" s="70">
        <v>0</v>
      </c>
      <c r="R34" s="306">
        <f t="shared" si="0"/>
        <v>0</v>
      </c>
      <c r="S34" s="76" t="str">
        <f t="shared" si="2"/>
        <v>N/A</v>
      </c>
      <c r="T34" s="76" t="str">
        <f t="shared" si="3"/>
        <v>N/A</v>
      </c>
      <c r="U34" s="76">
        <f t="shared" si="4"/>
        <v>0</v>
      </c>
      <c r="V34" s="76">
        <f t="shared" si="5"/>
        <v>0</v>
      </c>
      <c r="W34" s="76">
        <f t="shared" si="6"/>
        <v>0</v>
      </c>
      <c r="X34" s="76">
        <f t="shared" si="7"/>
        <v>0</v>
      </c>
      <c r="Y34" s="76">
        <f t="shared" si="8"/>
        <v>0</v>
      </c>
      <c r="Z34" s="76">
        <f t="shared" si="9"/>
        <v>0</v>
      </c>
      <c r="AA34" s="76">
        <f t="shared" si="10"/>
        <v>0</v>
      </c>
      <c r="AB34" s="76">
        <f t="shared" si="11"/>
        <v>0</v>
      </c>
      <c r="AC34" s="76" t="str">
        <f t="shared" si="12"/>
        <v>N/A</v>
      </c>
    </row>
    <row r="35" spans="1:29" ht="13.5" customHeight="1" hidden="1">
      <c r="A35" s="6" t="s">
        <v>1109</v>
      </c>
      <c r="B35" s="69" t="s">
        <v>768</v>
      </c>
      <c r="C35" s="6"/>
      <c r="D35" s="324" t="s">
        <v>769</v>
      </c>
      <c r="E35" s="325"/>
      <c r="F35" s="89" t="s">
        <v>1163</v>
      </c>
      <c r="G35" s="89"/>
      <c r="H35" s="74">
        <f aca="true" t="shared" si="13" ref="H35:Q35">H16+H17</f>
        <v>0</v>
      </c>
      <c r="I35" s="74">
        <f t="shared" si="13"/>
        <v>0</v>
      </c>
      <c r="J35" s="74">
        <f t="shared" si="13"/>
        <v>0</v>
      </c>
      <c r="K35" s="74">
        <f t="shared" si="13"/>
        <v>0</v>
      </c>
      <c r="L35" s="74">
        <f t="shared" si="13"/>
        <v>0</v>
      </c>
      <c r="M35" s="74">
        <f t="shared" si="13"/>
        <v>0</v>
      </c>
      <c r="N35" s="74">
        <f t="shared" si="13"/>
        <v>0</v>
      </c>
      <c r="O35" s="74">
        <f t="shared" si="13"/>
        <v>0</v>
      </c>
      <c r="P35" s="74">
        <f t="shared" si="13"/>
        <v>0</v>
      </c>
      <c r="Q35" s="74">
        <f t="shared" si="13"/>
        <v>0</v>
      </c>
      <c r="R35" s="306">
        <f aca="true" t="shared" si="14" ref="R35:R40">J35-L35-O35-P35-Q35</f>
        <v>0</v>
      </c>
      <c r="S35" s="76" t="str">
        <f t="shared" si="2"/>
        <v>N/A</v>
      </c>
      <c r="T35" s="76" t="str">
        <f t="shared" si="3"/>
        <v>N/A</v>
      </c>
      <c r="U35" s="76">
        <f t="shared" si="4"/>
        <v>0</v>
      </c>
      <c r="V35" s="76">
        <f t="shared" si="5"/>
        <v>0</v>
      </c>
      <c r="W35" s="76">
        <f t="shared" si="6"/>
        <v>0</v>
      </c>
      <c r="X35" s="76">
        <f t="shared" si="7"/>
        <v>0</v>
      </c>
      <c r="Y35" s="76">
        <f t="shared" si="8"/>
        <v>0</v>
      </c>
      <c r="Z35" s="76">
        <f t="shared" si="9"/>
        <v>0</v>
      </c>
      <c r="AA35" s="76">
        <f t="shared" si="10"/>
        <v>0</v>
      </c>
      <c r="AB35" s="76">
        <f t="shared" si="11"/>
        <v>0</v>
      </c>
      <c r="AC35" s="76" t="str">
        <f t="shared" si="12"/>
        <v>N/A</v>
      </c>
    </row>
    <row r="36" spans="1:29" ht="13.5" customHeight="1" hidden="1">
      <c r="A36" s="6" t="s">
        <v>1110</v>
      </c>
      <c r="B36" s="69" t="s">
        <v>770</v>
      </c>
      <c r="C36" s="6"/>
      <c r="D36" s="322" t="s">
        <v>1236</v>
      </c>
      <c r="E36" s="326"/>
      <c r="F36" s="89" t="s">
        <v>1163</v>
      </c>
      <c r="G36" s="89"/>
      <c r="H36" s="74">
        <f aca="true" t="shared" si="15" ref="H36:Q36">H18+H19</f>
        <v>0</v>
      </c>
      <c r="I36" s="74">
        <f t="shared" si="15"/>
        <v>0</v>
      </c>
      <c r="J36" s="74">
        <f t="shared" si="15"/>
        <v>0</v>
      </c>
      <c r="K36" s="74">
        <f t="shared" si="15"/>
        <v>0</v>
      </c>
      <c r="L36" s="74">
        <f t="shared" si="15"/>
        <v>0</v>
      </c>
      <c r="M36" s="74">
        <f t="shared" si="15"/>
        <v>0</v>
      </c>
      <c r="N36" s="74">
        <f t="shared" si="15"/>
        <v>0</v>
      </c>
      <c r="O36" s="74">
        <f t="shared" si="15"/>
        <v>0</v>
      </c>
      <c r="P36" s="74">
        <f t="shared" si="15"/>
        <v>0</v>
      </c>
      <c r="Q36" s="74">
        <f t="shared" si="15"/>
        <v>0</v>
      </c>
      <c r="R36" s="306">
        <f t="shared" si="14"/>
        <v>0</v>
      </c>
      <c r="S36" s="76" t="str">
        <f t="shared" si="2"/>
        <v>N/A</v>
      </c>
      <c r="T36" s="76" t="str">
        <f t="shared" si="3"/>
        <v>N/A</v>
      </c>
      <c r="U36" s="76">
        <f t="shared" si="4"/>
        <v>0</v>
      </c>
      <c r="V36" s="76">
        <f t="shared" si="5"/>
        <v>0</v>
      </c>
      <c r="W36" s="76">
        <f t="shared" si="6"/>
        <v>0</v>
      </c>
      <c r="X36" s="76">
        <f t="shared" si="7"/>
        <v>0</v>
      </c>
      <c r="Y36" s="76">
        <f t="shared" si="8"/>
        <v>0</v>
      </c>
      <c r="Z36" s="76">
        <f t="shared" si="9"/>
        <v>0</v>
      </c>
      <c r="AA36" s="76">
        <f t="shared" si="10"/>
        <v>0</v>
      </c>
      <c r="AB36" s="76">
        <f t="shared" si="11"/>
        <v>0</v>
      </c>
      <c r="AC36" s="76" t="str">
        <f t="shared" si="12"/>
        <v>N/A</v>
      </c>
    </row>
    <row r="37" spans="1:29" ht="13.5" customHeight="1" hidden="1">
      <c r="A37" s="6" t="s">
        <v>1111</v>
      </c>
      <c r="B37" s="69" t="s">
        <v>771</v>
      </c>
      <c r="C37" s="6"/>
      <c r="D37" s="327" t="s">
        <v>1237</v>
      </c>
      <c r="E37" s="328"/>
      <c r="F37" s="89" t="s">
        <v>1163</v>
      </c>
      <c r="G37" s="131"/>
      <c r="H37" s="74">
        <f aca="true" t="shared" si="16" ref="H37:Q37">SUM(H21:H25)</f>
        <v>0</v>
      </c>
      <c r="I37" s="74">
        <f t="shared" si="16"/>
        <v>0</v>
      </c>
      <c r="J37" s="74">
        <f t="shared" si="16"/>
        <v>0</v>
      </c>
      <c r="K37" s="74">
        <f t="shared" si="16"/>
        <v>0</v>
      </c>
      <c r="L37" s="74">
        <f t="shared" si="16"/>
        <v>0</v>
      </c>
      <c r="M37" s="74">
        <f t="shared" si="16"/>
        <v>0</v>
      </c>
      <c r="N37" s="74">
        <f t="shared" si="16"/>
        <v>0</v>
      </c>
      <c r="O37" s="74">
        <f t="shared" si="16"/>
        <v>0</v>
      </c>
      <c r="P37" s="74">
        <f t="shared" si="16"/>
        <v>0</v>
      </c>
      <c r="Q37" s="74">
        <f t="shared" si="16"/>
        <v>0</v>
      </c>
      <c r="R37" s="306">
        <f t="shared" si="14"/>
        <v>0</v>
      </c>
      <c r="S37" s="76" t="str">
        <f t="shared" si="2"/>
        <v>N/A</v>
      </c>
      <c r="T37" s="76" t="str">
        <f t="shared" si="3"/>
        <v>N/A</v>
      </c>
      <c r="U37" s="76">
        <f t="shared" si="4"/>
        <v>0</v>
      </c>
      <c r="V37" s="76">
        <f t="shared" si="5"/>
        <v>0</v>
      </c>
      <c r="W37" s="76">
        <f t="shared" si="6"/>
        <v>0</v>
      </c>
      <c r="X37" s="76">
        <f t="shared" si="7"/>
        <v>0</v>
      </c>
      <c r="Y37" s="76">
        <f t="shared" si="8"/>
        <v>0</v>
      </c>
      <c r="Z37" s="76">
        <f t="shared" si="9"/>
        <v>0</v>
      </c>
      <c r="AA37" s="76">
        <f t="shared" si="10"/>
        <v>0</v>
      </c>
      <c r="AB37" s="76">
        <f t="shared" si="11"/>
        <v>0</v>
      </c>
      <c r="AC37" s="76" t="str">
        <f t="shared" si="12"/>
        <v>N/A</v>
      </c>
    </row>
    <row r="38" spans="1:29" ht="13.5" customHeight="1" hidden="1">
      <c r="A38" s="6" t="s">
        <v>1112</v>
      </c>
      <c r="B38" s="69" t="s">
        <v>772</v>
      </c>
      <c r="C38" s="6"/>
      <c r="D38" s="327" t="s">
        <v>1238</v>
      </c>
      <c r="E38" s="329"/>
      <c r="F38" s="89" t="s">
        <v>1163</v>
      </c>
      <c r="G38" s="132"/>
      <c r="H38" s="74">
        <f aca="true" t="shared" si="17" ref="H38:Q38">SUM(H27:H29)</f>
        <v>0</v>
      </c>
      <c r="I38" s="74">
        <f t="shared" si="17"/>
        <v>0</v>
      </c>
      <c r="J38" s="74">
        <f t="shared" si="17"/>
        <v>0</v>
      </c>
      <c r="K38" s="74">
        <f t="shared" si="17"/>
        <v>0</v>
      </c>
      <c r="L38" s="74">
        <f t="shared" si="17"/>
        <v>0</v>
      </c>
      <c r="M38" s="74">
        <f t="shared" si="17"/>
        <v>0</v>
      </c>
      <c r="N38" s="74">
        <f t="shared" si="17"/>
        <v>0</v>
      </c>
      <c r="O38" s="74">
        <f t="shared" si="17"/>
        <v>0</v>
      </c>
      <c r="P38" s="74">
        <f t="shared" si="17"/>
        <v>0</v>
      </c>
      <c r="Q38" s="74">
        <f t="shared" si="17"/>
        <v>0</v>
      </c>
      <c r="R38" s="306">
        <f t="shared" si="14"/>
        <v>0</v>
      </c>
      <c r="S38" s="76" t="str">
        <f t="shared" si="2"/>
        <v>N/A</v>
      </c>
      <c r="T38" s="76" t="str">
        <f t="shared" si="3"/>
        <v>N/A</v>
      </c>
      <c r="U38" s="76">
        <f t="shared" si="4"/>
        <v>0</v>
      </c>
      <c r="V38" s="76">
        <f t="shared" si="5"/>
        <v>0</v>
      </c>
      <c r="W38" s="76">
        <f t="shared" si="6"/>
        <v>0</v>
      </c>
      <c r="X38" s="76">
        <f t="shared" si="7"/>
        <v>0</v>
      </c>
      <c r="Y38" s="76">
        <f t="shared" si="8"/>
        <v>0</v>
      </c>
      <c r="Z38" s="76">
        <f t="shared" si="9"/>
        <v>0</v>
      </c>
      <c r="AA38" s="76">
        <f t="shared" si="10"/>
        <v>0</v>
      </c>
      <c r="AB38" s="76">
        <f t="shared" si="11"/>
        <v>0</v>
      </c>
      <c r="AC38" s="76" t="str">
        <f t="shared" si="12"/>
        <v>N/A</v>
      </c>
    </row>
    <row r="39" spans="1:29" ht="13.5" customHeight="1" hidden="1">
      <c r="A39" s="6" t="s">
        <v>1113</v>
      </c>
      <c r="B39" s="69" t="s">
        <v>773</v>
      </c>
      <c r="C39" s="6"/>
      <c r="D39" s="327" t="s">
        <v>1239</v>
      </c>
      <c r="E39" s="329"/>
      <c r="F39" s="89" t="s">
        <v>1163</v>
      </c>
      <c r="G39" s="128"/>
      <c r="H39" s="74">
        <f aca="true" t="shared" si="18" ref="H39:Q39">SUM(H30:H32)</f>
        <v>0</v>
      </c>
      <c r="I39" s="74">
        <f t="shared" si="18"/>
        <v>0</v>
      </c>
      <c r="J39" s="74">
        <f t="shared" si="18"/>
        <v>0</v>
      </c>
      <c r="K39" s="74">
        <f t="shared" si="18"/>
        <v>0</v>
      </c>
      <c r="L39" s="74">
        <f t="shared" si="18"/>
        <v>0</v>
      </c>
      <c r="M39" s="74">
        <f t="shared" si="18"/>
        <v>0</v>
      </c>
      <c r="N39" s="74">
        <f t="shared" si="18"/>
        <v>0</v>
      </c>
      <c r="O39" s="74">
        <f t="shared" si="18"/>
        <v>0</v>
      </c>
      <c r="P39" s="74">
        <f t="shared" si="18"/>
        <v>0</v>
      </c>
      <c r="Q39" s="74">
        <f t="shared" si="18"/>
        <v>0</v>
      </c>
      <c r="R39" s="306">
        <f t="shared" si="14"/>
        <v>0</v>
      </c>
      <c r="S39" s="76" t="str">
        <f t="shared" si="2"/>
        <v>N/A</v>
      </c>
      <c r="T39" s="76" t="str">
        <f t="shared" si="3"/>
        <v>N/A</v>
      </c>
      <c r="U39" s="76">
        <f t="shared" si="4"/>
        <v>0</v>
      </c>
      <c r="V39" s="76">
        <f t="shared" si="5"/>
        <v>0</v>
      </c>
      <c r="W39" s="76">
        <f t="shared" si="6"/>
        <v>0</v>
      </c>
      <c r="X39" s="76">
        <f t="shared" si="7"/>
        <v>0</v>
      </c>
      <c r="Y39" s="76">
        <f t="shared" si="8"/>
        <v>0</v>
      </c>
      <c r="Z39" s="76">
        <f t="shared" si="9"/>
        <v>0</v>
      </c>
      <c r="AA39" s="76">
        <f t="shared" si="10"/>
        <v>0</v>
      </c>
      <c r="AB39" s="76">
        <f t="shared" si="11"/>
        <v>0</v>
      </c>
      <c r="AC39" s="76" t="str">
        <f t="shared" si="12"/>
        <v>N/A</v>
      </c>
    </row>
    <row r="40" spans="1:29" ht="12.75" customHeight="1" hidden="1">
      <c r="A40" s="6" t="s">
        <v>1114</v>
      </c>
      <c r="B40" s="69" t="s">
        <v>408</v>
      </c>
      <c r="C40" s="6"/>
      <c r="D40" s="322" t="s">
        <v>1240</v>
      </c>
      <c r="E40" s="323"/>
      <c r="F40" s="89" t="s">
        <v>1241</v>
      </c>
      <c r="G40" s="132"/>
      <c r="H40" s="74">
        <f>SUM(H33:H34)</f>
        <v>0</v>
      </c>
      <c r="I40" s="74">
        <f aca="true" t="shared" si="19" ref="I40:Q40">SUM(I33:I34)</f>
        <v>0</v>
      </c>
      <c r="J40" s="74">
        <f t="shared" si="19"/>
        <v>0</v>
      </c>
      <c r="K40" s="74">
        <f t="shared" si="19"/>
        <v>0</v>
      </c>
      <c r="L40" s="74">
        <f t="shared" si="19"/>
        <v>0</v>
      </c>
      <c r="M40" s="74">
        <f t="shared" si="19"/>
        <v>0</v>
      </c>
      <c r="N40" s="74">
        <f t="shared" si="19"/>
        <v>0</v>
      </c>
      <c r="O40" s="74">
        <f t="shared" si="19"/>
        <v>0</v>
      </c>
      <c r="P40" s="74">
        <f t="shared" si="19"/>
        <v>0</v>
      </c>
      <c r="Q40" s="74">
        <f t="shared" si="19"/>
        <v>0</v>
      </c>
      <c r="R40" s="306">
        <f t="shared" si="14"/>
        <v>0</v>
      </c>
      <c r="S40" s="76" t="str">
        <f t="shared" si="2"/>
        <v>N/A</v>
      </c>
      <c r="T40" s="76" t="str">
        <f t="shared" si="3"/>
        <v>N/A</v>
      </c>
      <c r="U40" s="76">
        <f t="shared" si="4"/>
        <v>0</v>
      </c>
      <c r="V40" s="76">
        <f t="shared" si="5"/>
        <v>0</v>
      </c>
      <c r="W40" s="76">
        <f t="shared" si="6"/>
        <v>0</v>
      </c>
      <c r="X40" s="76">
        <f t="shared" si="7"/>
        <v>0</v>
      </c>
      <c r="Y40" s="76">
        <f t="shared" si="8"/>
        <v>0</v>
      </c>
      <c r="Z40" s="76">
        <f t="shared" si="9"/>
        <v>0</v>
      </c>
      <c r="AA40" s="76">
        <f t="shared" si="10"/>
        <v>0</v>
      </c>
      <c r="AB40" s="76">
        <f t="shared" si="11"/>
        <v>0</v>
      </c>
      <c r="AC40" s="76" t="str">
        <f t="shared" si="12"/>
        <v>N/A</v>
      </c>
    </row>
    <row r="41" spans="1:29" ht="13.5" customHeight="1">
      <c r="A41" s="6" t="s">
        <v>1265</v>
      </c>
      <c r="B41" s="69" t="s">
        <v>1264</v>
      </c>
      <c r="C41" s="6"/>
      <c r="D41" s="110" t="s">
        <v>1183</v>
      </c>
      <c r="E41" s="111"/>
      <c r="F41" s="108"/>
      <c r="G41" s="108"/>
      <c r="H41" s="306">
        <f>SUM(H16:H34)</f>
        <v>0</v>
      </c>
      <c r="I41" s="306">
        <f aca="true" t="shared" si="20" ref="I41:Q41">SUM(I16:I34)</f>
        <v>0</v>
      </c>
      <c r="J41" s="306">
        <f t="shared" si="20"/>
        <v>0</v>
      </c>
      <c r="K41" s="306">
        <f t="shared" si="20"/>
        <v>0</v>
      </c>
      <c r="L41" s="306">
        <f t="shared" si="20"/>
        <v>0</v>
      </c>
      <c r="M41" s="306">
        <f t="shared" si="20"/>
        <v>0</v>
      </c>
      <c r="N41" s="306">
        <f t="shared" si="20"/>
        <v>0</v>
      </c>
      <c r="O41" s="306">
        <f t="shared" si="20"/>
        <v>0</v>
      </c>
      <c r="P41" s="306">
        <f t="shared" si="20"/>
        <v>0</v>
      </c>
      <c r="Q41" s="306">
        <f t="shared" si="20"/>
        <v>0</v>
      </c>
      <c r="R41" s="306">
        <f t="shared" si="0"/>
        <v>0</v>
      </c>
      <c r="S41" s="76" t="str">
        <f t="shared" si="2"/>
        <v>N/A</v>
      </c>
      <c r="T41" s="76" t="str">
        <f t="shared" si="3"/>
        <v>N/A</v>
      </c>
      <c r="U41" s="76">
        <f t="shared" si="4"/>
        <v>0</v>
      </c>
      <c r="V41" s="76">
        <f t="shared" si="5"/>
        <v>0</v>
      </c>
      <c r="W41" s="76">
        <f t="shared" si="6"/>
        <v>0</v>
      </c>
      <c r="X41" s="76">
        <f t="shared" si="7"/>
        <v>0</v>
      </c>
      <c r="Y41" s="76">
        <f t="shared" si="8"/>
        <v>0</v>
      </c>
      <c r="Z41" s="76">
        <f t="shared" si="9"/>
        <v>0</v>
      </c>
      <c r="AA41" s="76">
        <f t="shared" si="10"/>
        <v>0</v>
      </c>
      <c r="AB41" s="76">
        <f t="shared" si="11"/>
        <v>0</v>
      </c>
      <c r="AC41" s="76" t="str">
        <f t="shared" si="12"/>
        <v>N/A</v>
      </c>
    </row>
    <row r="42" spans="4:18" ht="12" customHeight="1">
      <c r="D42" s="99" t="s">
        <v>731</v>
      </c>
      <c r="E42" s="133"/>
      <c r="F42" s="100"/>
      <c r="G42" s="100"/>
      <c r="H42" s="330" t="s">
        <v>1046</v>
      </c>
      <c r="I42" s="330" t="s">
        <v>580</v>
      </c>
      <c r="J42" s="333" t="str">
        <f>"Unearned Premiums "&amp;IF(COVER_ED="","","31.12."&amp;COVER_ED-1)</f>
        <v>Unearned Premiums </v>
      </c>
      <c r="K42" s="335" t="str">
        <f>"Unexpired Risks "&amp;IF(COVER_ED="","","31.12."&amp;COVER_ED-1)</f>
        <v>Unexpired Risks </v>
      </c>
      <c r="L42" s="330" t="str">
        <f>"Net Outstanding Claims Provision "&amp;IF(COVER_ED="","","31.12."&amp;COVER_ED-1)</f>
        <v>Net Outstanding Claims Provision </v>
      </c>
      <c r="M42" s="333" t="str">
        <f>"Unearned Premiums "&amp;IF(COVER_CD="","",IF(COVER_CD=1,"31.3.",IF(COVER_CD=2,"30.6.",IF(COVER_CD=3,"30.9.",IF(COVER_CD=4,"31.12.")))))&amp;IF(COVER_ED="","",COVER_ED)</f>
        <v>Unearned Premiums </v>
      </c>
      <c r="N42" s="335" t="str">
        <f>"Unexpired Risks "&amp;IF(COVER_CD="","",IF(COVER_CD=1,"31.3.",IF(COVER_CD=2,"30.6.",IF(COVER_CD=3,"30.9.",IF(COVER_CD=4,"31.12.")))))&amp;IF(COVER_ED="","",COVER_ED)</f>
        <v>Unexpired Risks </v>
      </c>
      <c r="O42" s="330" t="str">
        <f>"Net Outstanding Claims Provision "&amp;IF(COVER_CD="","",IF(COVER_CD=1,"31.3.",IF(COVER_CD=2,"30.6.",IF(COVER_CD=3,"30.9.",IF(COVER_CD=4,"31.12.")))))&amp;IF(COVER_ED="","",COVER_ED)</f>
        <v>Net Outstanding Claims Provision </v>
      </c>
      <c r="P42" s="330" t="str">
        <f>"Technical Reserves "&amp;IF(COVER_CD="","",IF(COVER_CD=1,"31.3.",IF(COVER_CD=2,"30.6.",IF(COVER_CD=3,"30.9.",IF(COVER_CD=4,"31.12.")))))&amp;IF(COVER_ED="","",COVER_ED)</f>
        <v>Technical Reserves </v>
      </c>
      <c r="Q42" s="330" t="str">
        <f>"Net Premiums for 4 Quarters up to "&amp;IF(COVER_CD="","","Q"&amp;COVER_CD)&amp;IF(COVER_ED="",""," "&amp;COVER_ED)</f>
        <v>Net Premiums for 4 Quarters up to </v>
      </c>
      <c r="R42" s="330" t="str">
        <f>"Technical Reserves Ratio    "&amp;IF(COVER_CD="","",IF(COVER_CD=1,"31.3.",IF(COVER_CD=2,"30.6.",IF(COVER_CD=3,"30.9.",IF(COVER_CD=4,"31.12.")))))&amp;IF(COVER_ED="","",COVER_ED)</f>
        <v>Technical Reserves Ratio    </v>
      </c>
    </row>
    <row r="43" spans="4:18" ht="48.75" customHeight="1">
      <c r="D43" s="134"/>
      <c r="E43" s="135"/>
      <c r="F43" s="104"/>
      <c r="G43" s="104"/>
      <c r="H43" s="332"/>
      <c r="I43" s="332"/>
      <c r="J43" s="334"/>
      <c r="K43" s="336"/>
      <c r="L43" s="331"/>
      <c r="M43" s="334"/>
      <c r="N43" s="336"/>
      <c r="O43" s="331"/>
      <c r="P43" s="332"/>
      <c r="Q43" s="332"/>
      <c r="R43" s="332"/>
    </row>
    <row r="44" spans="4:18" ht="13.5" customHeight="1">
      <c r="D44" s="369" t="s">
        <v>741</v>
      </c>
      <c r="E44" s="361"/>
      <c r="F44" s="105" t="s">
        <v>742</v>
      </c>
      <c r="G44" s="106"/>
      <c r="H44" s="307" t="str">
        <f aca="true" t="shared" si="21" ref="H44:H69">IF(OR(H16="",H16=0,K16=""),"N/A",K16/H16)</f>
        <v>N/A</v>
      </c>
      <c r="I44" s="307" t="str">
        <f aca="true" t="shared" si="22" ref="I44:I69">IF(OR(J16="",J16=0,O16=""),"N/A",O16/J16)</f>
        <v>N/A</v>
      </c>
      <c r="J44" s="70">
        <v>0</v>
      </c>
      <c r="K44" s="70">
        <v>0</v>
      </c>
      <c r="L44" s="70">
        <v>0</v>
      </c>
      <c r="M44" s="70">
        <v>0</v>
      </c>
      <c r="N44" s="70">
        <v>0</v>
      </c>
      <c r="O44" s="70">
        <v>0</v>
      </c>
      <c r="P44" s="308">
        <f>M44+N44+O44</f>
        <v>0</v>
      </c>
      <c r="Q44" s="63">
        <v>0</v>
      </c>
      <c r="R44" s="307" t="str">
        <f>IF(OR(Q44="",Q44=0,P44=""),"N/A",P44/Q44)</f>
        <v>N/A</v>
      </c>
    </row>
    <row r="45" spans="4:18" ht="13.5" customHeight="1">
      <c r="D45" s="370"/>
      <c r="E45" s="371"/>
      <c r="F45" s="89" t="s">
        <v>743</v>
      </c>
      <c r="G45" s="89"/>
      <c r="H45" s="307" t="str">
        <f t="shared" si="21"/>
        <v>N/A</v>
      </c>
      <c r="I45" s="307" t="str">
        <f t="shared" si="22"/>
        <v>N/A</v>
      </c>
      <c r="J45" s="70">
        <v>0</v>
      </c>
      <c r="K45" s="70">
        <v>0</v>
      </c>
      <c r="L45" s="70">
        <v>0</v>
      </c>
      <c r="M45" s="70">
        <v>0</v>
      </c>
      <c r="N45" s="70">
        <v>0</v>
      </c>
      <c r="O45" s="70">
        <v>0</v>
      </c>
      <c r="P45" s="308">
        <f aca="true" t="shared" si="23" ref="P45:P69">M45+N45+O45</f>
        <v>0</v>
      </c>
      <c r="Q45" s="70">
        <v>0</v>
      </c>
      <c r="R45" s="307" t="str">
        <f aca="true" t="shared" si="24" ref="R45:R69">IF(OR(Q45="",Q45=0,P45=""),"N/A",P45/Q45)</f>
        <v>N/A</v>
      </c>
    </row>
    <row r="46" spans="4:18" ht="13.5" customHeight="1">
      <c r="D46" s="369" t="s">
        <v>745</v>
      </c>
      <c r="E46" s="361"/>
      <c r="F46" s="107" t="s">
        <v>1141</v>
      </c>
      <c r="G46" s="108"/>
      <c r="H46" s="307" t="str">
        <f t="shared" si="21"/>
        <v>N/A</v>
      </c>
      <c r="I46" s="307" t="str">
        <f t="shared" si="22"/>
        <v>N/A</v>
      </c>
      <c r="J46" s="70">
        <v>0</v>
      </c>
      <c r="K46" s="70">
        <v>0</v>
      </c>
      <c r="L46" s="70">
        <v>0</v>
      </c>
      <c r="M46" s="70">
        <v>0</v>
      </c>
      <c r="N46" s="70">
        <v>0</v>
      </c>
      <c r="O46" s="70">
        <v>0</v>
      </c>
      <c r="P46" s="308">
        <f t="shared" si="23"/>
        <v>0</v>
      </c>
      <c r="Q46" s="70">
        <v>0</v>
      </c>
      <c r="R46" s="307" t="str">
        <f t="shared" si="24"/>
        <v>N/A</v>
      </c>
    </row>
    <row r="47" spans="4:18" ht="13.5" customHeight="1">
      <c r="D47" s="370"/>
      <c r="E47" s="371"/>
      <c r="F47" s="109" t="s">
        <v>1143</v>
      </c>
      <c r="G47" s="89"/>
      <c r="H47" s="307" t="str">
        <f t="shared" si="21"/>
        <v>N/A</v>
      </c>
      <c r="I47" s="307" t="str">
        <f t="shared" si="22"/>
        <v>N/A</v>
      </c>
      <c r="J47" s="70">
        <v>0</v>
      </c>
      <c r="K47" s="70">
        <v>0</v>
      </c>
      <c r="L47" s="70">
        <v>0</v>
      </c>
      <c r="M47" s="70">
        <v>0</v>
      </c>
      <c r="N47" s="70">
        <v>0</v>
      </c>
      <c r="O47" s="70">
        <v>0</v>
      </c>
      <c r="P47" s="308">
        <f t="shared" si="23"/>
        <v>0</v>
      </c>
      <c r="Q47" s="70">
        <v>0</v>
      </c>
      <c r="R47" s="307" t="str">
        <f t="shared" si="24"/>
        <v>N/A</v>
      </c>
    </row>
    <row r="48" spans="4:18" ht="13.5" customHeight="1">
      <c r="D48" s="110" t="s">
        <v>108</v>
      </c>
      <c r="E48" s="111"/>
      <c r="F48" s="108"/>
      <c r="G48" s="108"/>
      <c r="H48" s="307" t="str">
        <f t="shared" si="21"/>
        <v>N/A</v>
      </c>
      <c r="I48" s="307" t="str">
        <f t="shared" si="22"/>
        <v>N/A</v>
      </c>
      <c r="J48" s="70">
        <v>0</v>
      </c>
      <c r="K48" s="70">
        <v>0</v>
      </c>
      <c r="L48" s="70">
        <v>0</v>
      </c>
      <c r="M48" s="70">
        <v>0</v>
      </c>
      <c r="N48" s="70">
        <v>0</v>
      </c>
      <c r="O48" s="70">
        <v>0</v>
      </c>
      <c r="P48" s="308">
        <f t="shared" si="23"/>
        <v>0</v>
      </c>
      <c r="Q48" s="70">
        <v>0</v>
      </c>
      <c r="R48" s="307" t="str">
        <f t="shared" si="24"/>
        <v>N/A</v>
      </c>
    </row>
    <row r="49" spans="4:18" ht="13.5" customHeight="1">
      <c r="D49" s="360" t="s">
        <v>1237</v>
      </c>
      <c r="E49" s="361"/>
      <c r="F49" s="107" t="s">
        <v>748</v>
      </c>
      <c r="G49" s="108"/>
      <c r="H49" s="307" t="str">
        <f t="shared" si="21"/>
        <v>N/A</v>
      </c>
      <c r="I49" s="307" t="str">
        <f t="shared" si="22"/>
        <v>N/A</v>
      </c>
      <c r="J49" s="70">
        <v>0</v>
      </c>
      <c r="K49" s="70">
        <v>0</v>
      </c>
      <c r="L49" s="70">
        <v>0</v>
      </c>
      <c r="M49" s="70">
        <v>0</v>
      </c>
      <c r="N49" s="70">
        <v>0</v>
      </c>
      <c r="O49" s="70">
        <v>0</v>
      </c>
      <c r="P49" s="308">
        <f t="shared" si="23"/>
        <v>0</v>
      </c>
      <c r="Q49" s="70">
        <v>0</v>
      </c>
      <c r="R49" s="307" t="str">
        <f t="shared" si="24"/>
        <v>N/A</v>
      </c>
    </row>
    <row r="50" spans="4:18" ht="13.5" customHeight="1">
      <c r="D50" s="362"/>
      <c r="E50" s="363"/>
      <c r="F50" s="364" t="s">
        <v>749</v>
      </c>
      <c r="G50" s="89" t="s">
        <v>750</v>
      </c>
      <c r="H50" s="307" t="str">
        <f t="shared" si="21"/>
        <v>N/A</v>
      </c>
      <c r="I50" s="307" t="str">
        <f t="shared" si="22"/>
        <v>N/A</v>
      </c>
      <c r="J50" s="70">
        <v>0</v>
      </c>
      <c r="K50" s="70">
        <v>0</v>
      </c>
      <c r="L50" s="70">
        <v>0</v>
      </c>
      <c r="M50" s="70">
        <v>0</v>
      </c>
      <c r="N50" s="70">
        <v>0</v>
      </c>
      <c r="O50" s="70">
        <v>0</v>
      </c>
      <c r="P50" s="308">
        <f t="shared" si="23"/>
        <v>0</v>
      </c>
      <c r="Q50" s="70">
        <v>0</v>
      </c>
      <c r="R50" s="307" t="str">
        <f t="shared" si="24"/>
        <v>N/A</v>
      </c>
    </row>
    <row r="51" spans="4:18" ht="13.5" customHeight="1">
      <c r="D51" s="112"/>
      <c r="E51" s="113"/>
      <c r="F51" s="365"/>
      <c r="G51" s="114" t="s">
        <v>751</v>
      </c>
      <c r="H51" s="307" t="str">
        <f t="shared" si="21"/>
        <v>N/A</v>
      </c>
      <c r="I51" s="307" t="str">
        <f t="shared" si="22"/>
        <v>N/A</v>
      </c>
      <c r="J51" s="70">
        <v>0</v>
      </c>
      <c r="K51" s="70">
        <v>0</v>
      </c>
      <c r="L51" s="70">
        <v>0</v>
      </c>
      <c r="M51" s="70">
        <v>0</v>
      </c>
      <c r="N51" s="70">
        <v>0</v>
      </c>
      <c r="O51" s="70">
        <v>0</v>
      </c>
      <c r="P51" s="308">
        <f t="shared" si="23"/>
        <v>0</v>
      </c>
      <c r="Q51" s="70">
        <v>0</v>
      </c>
      <c r="R51" s="307" t="str">
        <f t="shared" si="24"/>
        <v>N/A</v>
      </c>
    </row>
    <row r="52" spans="4:18" ht="13.5" customHeight="1">
      <c r="D52" s="112"/>
      <c r="E52" s="113"/>
      <c r="F52" s="115"/>
      <c r="G52" s="114" t="s">
        <v>752</v>
      </c>
      <c r="H52" s="307" t="str">
        <f t="shared" si="21"/>
        <v>N/A</v>
      </c>
      <c r="I52" s="307" t="str">
        <f t="shared" si="22"/>
        <v>N/A</v>
      </c>
      <c r="J52" s="70">
        <v>0</v>
      </c>
      <c r="K52" s="70">
        <v>0</v>
      </c>
      <c r="L52" s="70">
        <v>0</v>
      </c>
      <c r="M52" s="70">
        <v>0</v>
      </c>
      <c r="N52" s="70">
        <v>0</v>
      </c>
      <c r="O52" s="70">
        <v>0</v>
      </c>
      <c r="P52" s="308">
        <f t="shared" si="23"/>
        <v>0</v>
      </c>
      <c r="Q52" s="70">
        <v>0</v>
      </c>
      <c r="R52" s="307" t="str">
        <f t="shared" si="24"/>
        <v>N/A</v>
      </c>
    </row>
    <row r="53" spans="4:18" ht="13.5" customHeight="1">
      <c r="D53" s="116"/>
      <c r="E53" s="117"/>
      <c r="F53" s="118"/>
      <c r="G53" s="114" t="s">
        <v>753</v>
      </c>
      <c r="H53" s="307" t="str">
        <f t="shared" si="21"/>
        <v>N/A</v>
      </c>
      <c r="I53" s="307" t="str">
        <f t="shared" si="22"/>
        <v>N/A</v>
      </c>
      <c r="J53" s="70">
        <v>0</v>
      </c>
      <c r="K53" s="70">
        <v>0</v>
      </c>
      <c r="L53" s="70">
        <v>0</v>
      </c>
      <c r="M53" s="70">
        <v>0</v>
      </c>
      <c r="N53" s="70">
        <v>0</v>
      </c>
      <c r="O53" s="70">
        <v>0</v>
      </c>
      <c r="P53" s="308">
        <f t="shared" si="23"/>
        <v>0</v>
      </c>
      <c r="Q53" s="70">
        <v>0</v>
      </c>
      <c r="R53" s="307" t="str">
        <f t="shared" si="24"/>
        <v>N/A</v>
      </c>
    </row>
    <row r="54" spans="4:18" ht="13.5" customHeight="1">
      <c r="D54" s="119" t="s">
        <v>109</v>
      </c>
      <c r="E54" s="120"/>
      <c r="F54" s="89"/>
      <c r="G54" s="89"/>
      <c r="H54" s="307" t="str">
        <f t="shared" si="21"/>
        <v>N/A</v>
      </c>
      <c r="I54" s="307" t="str">
        <f t="shared" si="22"/>
        <v>N/A</v>
      </c>
      <c r="J54" s="70">
        <v>0</v>
      </c>
      <c r="K54" s="70">
        <v>0</v>
      </c>
      <c r="L54" s="70">
        <v>0</v>
      </c>
      <c r="M54" s="70">
        <v>0</v>
      </c>
      <c r="N54" s="70">
        <v>0</v>
      </c>
      <c r="O54" s="70">
        <v>0</v>
      </c>
      <c r="P54" s="308">
        <f t="shared" si="23"/>
        <v>0</v>
      </c>
      <c r="Q54" s="70">
        <v>0</v>
      </c>
      <c r="R54" s="307" t="str">
        <f t="shared" si="24"/>
        <v>N/A</v>
      </c>
    </row>
    <row r="55" spans="4:18" ht="13.5" customHeight="1">
      <c r="D55" s="372" t="s">
        <v>110</v>
      </c>
      <c r="E55" s="373"/>
      <c r="F55" s="107" t="s">
        <v>755</v>
      </c>
      <c r="G55" s="89"/>
      <c r="H55" s="307" t="str">
        <f t="shared" si="21"/>
        <v>N/A</v>
      </c>
      <c r="I55" s="307" t="str">
        <f t="shared" si="22"/>
        <v>N/A</v>
      </c>
      <c r="J55" s="70">
        <v>0</v>
      </c>
      <c r="K55" s="70">
        <v>0</v>
      </c>
      <c r="L55" s="70">
        <v>0</v>
      </c>
      <c r="M55" s="70">
        <v>0</v>
      </c>
      <c r="N55" s="70">
        <v>0</v>
      </c>
      <c r="O55" s="70">
        <v>0</v>
      </c>
      <c r="P55" s="308">
        <f t="shared" si="23"/>
        <v>0</v>
      </c>
      <c r="Q55" s="70">
        <v>0</v>
      </c>
      <c r="R55" s="307" t="str">
        <f t="shared" si="24"/>
        <v>N/A</v>
      </c>
    </row>
    <row r="56" spans="4:18" ht="13.5" customHeight="1">
      <c r="D56" s="374"/>
      <c r="E56" s="375"/>
      <c r="F56" s="107" t="s">
        <v>757</v>
      </c>
      <c r="G56" s="89"/>
      <c r="H56" s="307" t="str">
        <f t="shared" si="21"/>
        <v>N/A</v>
      </c>
      <c r="I56" s="307" t="str">
        <f t="shared" si="22"/>
        <v>N/A</v>
      </c>
      <c r="J56" s="70">
        <v>0</v>
      </c>
      <c r="K56" s="70">
        <v>0</v>
      </c>
      <c r="L56" s="70">
        <v>0</v>
      </c>
      <c r="M56" s="70">
        <v>0</v>
      </c>
      <c r="N56" s="70">
        <v>0</v>
      </c>
      <c r="O56" s="70">
        <v>0</v>
      </c>
      <c r="P56" s="308">
        <f t="shared" si="23"/>
        <v>0</v>
      </c>
      <c r="Q56" s="70">
        <v>0</v>
      </c>
      <c r="R56" s="307" t="str">
        <f t="shared" si="24"/>
        <v>N/A</v>
      </c>
    </row>
    <row r="57" spans="4:18" ht="13.5" customHeight="1">
      <c r="D57" s="121"/>
      <c r="E57" s="122"/>
      <c r="F57" s="107" t="s">
        <v>753</v>
      </c>
      <c r="G57" s="108"/>
      <c r="H57" s="307" t="str">
        <f t="shared" si="21"/>
        <v>N/A</v>
      </c>
      <c r="I57" s="307" t="str">
        <f t="shared" si="22"/>
        <v>N/A</v>
      </c>
      <c r="J57" s="70">
        <v>0</v>
      </c>
      <c r="K57" s="70">
        <v>0</v>
      </c>
      <c r="L57" s="70">
        <v>0</v>
      </c>
      <c r="M57" s="70">
        <v>0</v>
      </c>
      <c r="N57" s="70">
        <v>0</v>
      </c>
      <c r="O57" s="70">
        <v>0</v>
      </c>
      <c r="P57" s="308">
        <f t="shared" si="23"/>
        <v>0</v>
      </c>
      <c r="Q57" s="70">
        <v>0</v>
      </c>
      <c r="R57" s="307" t="str">
        <f t="shared" si="24"/>
        <v>N/A</v>
      </c>
    </row>
    <row r="58" spans="4:18" ht="13.5" customHeight="1">
      <c r="D58" s="350" t="s">
        <v>760</v>
      </c>
      <c r="E58" s="351"/>
      <c r="F58" s="123" t="s">
        <v>761</v>
      </c>
      <c r="G58" s="123"/>
      <c r="H58" s="307" t="str">
        <f t="shared" si="21"/>
        <v>N/A</v>
      </c>
      <c r="I58" s="307" t="str">
        <f t="shared" si="22"/>
        <v>N/A</v>
      </c>
      <c r="J58" s="70">
        <v>0</v>
      </c>
      <c r="K58" s="70">
        <v>0</v>
      </c>
      <c r="L58" s="70">
        <v>0</v>
      </c>
      <c r="M58" s="70">
        <v>0</v>
      </c>
      <c r="N58" s="70">
        <v>0</v>
      </c>
      <c r="O58" s="70">
        <v>0</v>
      </c>
      <c r="P58" s="308">
        <f t="shared" si="23"/>
        <v>0</v>
      </c>
      <c r="Q58" s="70">
        <v>0</v>
      </c>
      <c r="R58" s="307" t="str">
        <f t="shared" si="24"/>
        <v>N/A</v>
      </c>
    </row>
    <row r="59" spans="4:18" ht="13.5" customHeight="1">
      <c r="D59" s="352"/>
      <c r="E59" s="353"/>
      <c r="F59" s="123" t="s">
        <v>763</v>
      </c>
      <c r="G59" s="124"/>
      <c r="H59" s="307" t="str">
        <f t="shared" si="21"/>
        <v>N/A</v>
      </c>
      <c r="I59" s="307" t="str">
        <f t="shared" si="22"/>
        <v>N/A</v>
      </c>
      <c r="J59" s="70">
        <v>0</v>
      </c>
      <c r="K59" s="70">
        <v>0</v>
      </c>
      <c r="L59" s="70">
        <v>0</v>
      </c>
      <c r="M59" s="70">
        <v>0</v>
      </c>
      <c r="N59" s="70">
        <v>0</v>
      </c>
      <c r="O59" s="70">
        <v>0</v>
      </c>
      <c r="P59" s="308">
        <f t="shared" si="23"/>
        <v>0</v>
      </c>
      <c r="Q59" s="70">
        <v>0</v>
      </c>
      <c r="R59" s="307" t="str">
        <f t="shared" si="24"/>
        <v>N/A</v>
      </c>
    </row>
    <row r="60" spans="4:18" ht="13.5" customHeight="1">
      <c r="D60" s="354"/>
      <c r="E60" s="355"/>
      <c r="F60" s="127" t="s">
        <v>753</v>
      </c>
      <c r="G60" s="128"/>
      <c r="H60" s="307" t="str">
        <f t="shared" si="21"/>
        <v>N/A</v>
      </c>
      <c r="I60" s="307" t="str">
        <f t="shared" si="22"/>
        <v>N/A</v>
      </c>
      <c r="J60" s="70">
        <v>0</v>
      </c>
      <c r="K60" s="70">
        <v>0</v>
      </c>
      <c r="L60" s="70">
        <v>0</v>
      </c>
      <c r="M60" s="70">
        <v>0</v>
      </c>
      <c r="N60" s="70">
        <v>0</v>
      </c>
      <c r="O60" s="70">
        <v>0</v>
      </c>
      <c r="P60" s="308">
        <f t="shared" si="23"/>
        <v>0</v>
      </c>
      <c r="Q60" s="70">
        <v>0</v>
      </c>
      <c r="R60" s="307" t="str">
        <f t="shared" si="24"/>
        <v>N/A</v>
      </c>
    </row>
    <row r="61" spans="4:18" ht="13.5" customHeight="1">
      <c r="D61" s="356" t="s">
        <v>1240</v>
      </c>
      <c r="E61" s="357"/>
      <c r="F61" s="129" t="s">
        <v>766</v>
      </c>
      <c r="G61" s="130"/>
      <c r="H61" s="307" t="str">
        <f t="shared" si="21"/>
        <v>N/A</v>
      </c>
      <c r="I61" s="307" t="str">
        <f t="shared" si="22"/>
        <v>N/A</v>
      </c>
      <c r="J61" s="70">
        <v>0</v>
      </c>
      <c r="K61" s="70">
        <v>0</v>
      </c>
      <c r="L61" s="70">
        <v>0</v>
      </c>
      <c r="M61" s="70">
        <v>0</v>
      </c>
      <c r="N61" s="70">
        <v>0</v>
      </c>
      <c r="O61" s="70">
        <v>0</v>
      </c>
      <c r="P61" s="308">
        <f t="shared" si="23"/>
        <v>0</v>
      </c>
      <c r="Q61" s="70">
        <v>0</v>
      </c>
      <c r="R61" s="307" t="str">
        <f t="shared" si="24"/>
        <v>N/A</v>
      </c>
    </row>
    <row r="62" spans="4:18" ht="13.5" customHeight="1">
      <c r="D62" s="358"/>
      <c r="E62" s="359"/>
      <c r="F62" s="107" t="s">
        <v>753</v>
      </c>
      <c r="G62" s="132"/>
      <c r="H62" s="307" t="str">
        <f t="shared" si="21"/>
        <v>N/A</v>
      </c>
      <c r="I62" s="307" t="str">
        <f t="shared" si="22"/>
        <v>N/A</v>
      </c>
      <c r="J62" s="70">
        <v>0</v>
      </c>
      <c r="K62" s="70">
        <v>0</v>
      </c>
      <c r="L62" s="70">
        <v>0</v>
      </c>
      <c r="M62" s="70">
        <v>0</v>
      </c>
      <c r="N62" s="70">
        <v>0</v>
      </c>
      <c r="O62" s="70">
        <v>0</v>
      </c>
      <c r="P62" s="308">
        <f t="shared" si="23"/>
        <v>0</v>
      </c>
      <c r="Q62" s="70">
        <v>0</v>
      </c>
      <c r="R62" s="307" t="str">
        <f t="shared" si="24"/>
        <v>N/A</v>
      </c>
    </row>
    <row r="63" spans="1:18" ht="13.5" customHeight="1" hidden="1">
      <c r="A63" s="6"/>
      <c r="B63" s="6"/>
      <c r="C63" s="6"/>
      <c r="D63" s="324" t="s">
        <v>769</v>
      </c>
      <c r="E63" s="325"/>
      <c r="F63" s="89" t="s">
        <v>1163</v>
      </c>
      <c r="G63" s="89"/>
      <c r="H63" s="79" t="str">
        <f t="shared" si="21"/>
        <v>N/A</v>
      </c>
      <c r="I63" s="79" t="str">
        <f t="shared" si="22"/>
        <v>N/A</v>
      </c>
      <c r="J63" s="74">
        <f aca="true" t="shared" si="25" ref="J63:O63">SUM(J44:J45)</f>
        <v>0</v>
      </c>
      <c r="K63" s="74">
        <f t="shared" si="25"/>
        <v>0</v>
      </c>
      <c r="L63" s="74">
        <f t="shared" si="25"/>
        <v>0</v>
      </c>
      <c r="M63" s="74">
        <f t="shared" si="25"/>
        <v>0</v>
      </c>
      <c r="N63" s="74">
        <f t="shared" si="25"/>
        <v>0</v>
      </c>
      <c r="O63" s="74">
        <f t="shared" si="25"/>
        <v>0</v>
      </c>
      <c r="P63" s="308">
        <f>M63+N63+O63</f>
        <v>0</v>
      </c>
      <c r="Q63" s="74">
        <f>SUM(Q44:Q45)</f>
        <v>0</v>
      </c>
      <c r="R63" s="307" t="str">
        <f>IF(OR(Q63="",Q63=0,P63=""),"N/A",P63/Q63)</f>
        <v>N/A</v>
      </c>
    </row>
    <row r="64" spans="4:18" ht="13.5" customHeight="1" hidden="1">
      <c r="D64" s="322" t="s">
        <v>1236</v>
      </c>
      <c r="E64" s="326"/>
      <c r="F64" s="89" t="s">
        <v>1163</v>
      </c>
      <c r="G64" s="89"/>
      <c r="H64" s="79" t="str">
        <f t="shared" si="21"/>
        <v>N/A</v>
      </c>
      <c r="I64" s="79" t="str">
        <f t="shared" si="22"/>
        <v>N/A</v>
      </c>
      <c r="J64" s="74">
        <f aca="true" t="shared" si="26" ref="J64:O64">SUM(J46:J47)</f>
        <v>0</v>
      </c>
      <c r="K64" s="74">
        <f t="shared" si="26"/>
        <v>0</v>
      </c>
      <c r="L64" s="74">
        <f t="shared" si="26"/>
        <v>0</v>
      </c>
      <c r="M64" s="74">
        <f t="shared" si="26"/>
        <v>0</v>
      </c>
      <c r="N64" s="74">
        <f t="shared" si="26"/>
        <v>0</v>
      </c>
      <c r="O64" s="74">
        <f t="shared" si="26"/>
        <v>0</v>
      </c>
      <c r="P64" s="308">
        <f>M64+N64+O64</f>
        <v>0</v>
      </c>
      <c r="Q64" s="74">
        <f>SUM(Q46:Q47)</f>
        <v>0</v>
      </c>
      <c r="R64" s="307" t="str">
        <f>IF(OR(Q64="",Q64=0,P64=""),"N/A",P64/Q64)</f>
        <v>N/A</v>
      </c>
    </row>
    <row r="65" spans="4:18" ht="13.5" customHeight="1" hidden="1">
      <c r="D65" s="327" t="s">
        <v>1237</v>
      </c>
      <c r="E65" s="328"/>
      <c r="F65" s="89" t="s">
        <v>1163</v>
      </c>
      <c r="G65" s="131"/>
      <c r="H65" s="79" t="str">
        <f t="shared" si="21"/>
        <v>N/A</v>
      </c>
      <c r="I65" s="79" t="str">
        <f t="shared" si="22"/>
        <v>N/A</v>
      </c>
      <c r="J65" s="74">
        <f aca="true" t="shared" si="27" ref="J65:O65">SUM(J49:J53)</f>
        <v>0</v>
      </c>
      <c r="K65" s="74">
        <f t="shared" si="27"/>
        <v>0</v>
      </c>
      <c r="L65" s="74">
        <f t="shared" si="27"/>
        <v>0</v>
      </c>
      <c r="M65" s="74">
        <f t="shared" si="27"/>
        <v>0</v>
      </c>
      <c r="N65" s="74">
        <f t="shared" si="27"/>
        <v>0</v>
      </c>
      <c r="O65" s="74">
        <f t="shared" si="27"/>
        <v>0</v>
      </c>
      <c r="P65" s="308">
        <f>M65+N65+O65</f>
        <v>0</v>
      </c>
      <c r="Q65" s="74">
        <f>SUM(Q49:Q53)</f>
        <v>0</v>
      </c>
      <c r="R65" s="307" t="str">
        <f>IF(OR(Q65="",Q65=0,P65=""),"N/A",P65/Q65)</f>
        <v>N/A</v>
      </c>
    </row>
    <row r="66" spans="4:18" ht="13.5" customHeight="1" hidden="1">
      <c r="D66" s="327" t="s">
        <v>1238</v>
      </c>
      <c r="E66" s="329"/>
      <c r="F66" s="89" t="s">
        <v>1163</v>
      </c>
      <c r="G66" s="132"/>
      <c r="H66" s="79" t="str">
        <f t="shared" si="21"/>
        <v>N/A</v>
      </c>
      <c r="I66" s="79" t="str">
        <f t="shared" si="22"/>
        <v>N/A</v>
      </c>
      <c r="J66" s="74">
        <f aca="true" t="shared" si="28" ref="J66:O66">SUM(J55:J57)</f>
        <v>0</v>
      </c>
      <c r="K66" s="74">
        <f t="shared" si="28"/>
        <v>0</v>
      </c>
      <c r="L66" s="74">
        <f t="shared" si="28"/>
        <v>0</v>
      </c>
      <c r="M66" s="74">
        <f t="shared" si="28"/>
        <v>0</v>
      </c>
      <c r="N66" s="74">
        <f t="shared" si="28"/>
        <v>0</v>
      </c>
      <c r="O66" s="74">
        <f t="shared" si="28"/>
        <v>0</v>
      </c>
      <c r="P66" s="308">
        <f>M66+N66+O66</f>
        <v>0</v>
      </c>
      <c r="Q66" s="74">
        <f>SUM(Q55:Q57)</f>
        <v>0</v>
      </c>
      <c r="R66" s="307" t="str">
        <f>IF(OR(Q66="",Q66=0,P66=""),"N/A",P66/Q66)</f>
        <v>N/A</v>
      </c>
    </row>
    <row r="67" spans="4:18" ht="13.5" customHeight="1" hidden="1">
      <c r="D67" s="327" t="s">
        <v>1239</v>
      </c>
      <c r="E67" s="329"/>
      <c r="F67" s="89" t="s">
        <v>1163</v>
      </c>
      <c r="G67" s="128"/>
      <c r="H67" s="79" t="str">
        <f t="shared" si="21"/>
        <v>N/A</v>
      </c>
      <c r="I67" s="79" t="str">
        <f t="shared" si="22"/>
        <v>N/A</v>
      </c>
      <c r="J67" s="74">
        <f aca="true" t="shared" si="29" ref="J67:O67">SUM(J58:J60)</f>
        <v>0</v>
      </c>
      <c r="K67" s="74">
        <f t="shared" si="29"/>
        <v>0</v>
      </c>
      <c r="L67" s="74">
        <f t="shared" si="29"/>
        <v>0</v>
      </c>
      <c r="M67" s="74">
        <f t="shared" si="29"/>
        <v>0</v>
      </c>
      <c r="N67" s="74">
        <f t="shared" si="29"/>
        <v>0</v>
      </c>
      <c r="O67" s="74">
        <f t="shared" si="29"/>
        <v>0</v>
      </c>
      <c r="P67" s="308">
        <f>M67+N67+O67</f>
        <v>0</v>
      </c>
      <c r="Q67" s="74">
        <f>SUM(Q58:Q60)</f>
        <v>0</v>
      </c>
      <c r="R67" s="307" t="str">
        <f>IF(OR(Q67="",Q67=0,P67=""),"N/A",P67/Q67)</f>
        <v>N/A</v>
      </c>
    </row>
    <row r="68" spans="4:18" ht="13.5" customHeight="1" hidden="1">
      <c r="D68" s="322" t="s">
        <v>1240</v>
      </c>
      <c r="E68" s="323"/>
      <c r="F68" s="89" t="s">
        <v>1163</v>
      </c>
      <c r="G68" s="132"/>
      <c r="H68" s="79" t="str">
        <f t="shared" si="21"/>
        <v>N/A</v>
      </c>
      <c r="I68" s="79" t="str">
        <f t="shared" si="22"/>
        <v>N/A</v>
      </c>
      <c r="J68" s="74">
        <f aca="true" t="shared" si="30" ref="J68:O68">SUM(J61:J62)</f>
        <v>0</v>
      </c>
      <c r="K68" s="74">
        <f t="shared" si="30"/>
        <v>0</v>
      </c>
      <c r="L68" s="74">
        <f t="shared" si="30"/>
        <v>0</v>
      </c>
      <c r="M68" s="74">
        <f t="shared" si="30"/>
        <v>0</v>
      </c>
      <c r="N68" s="74">
        <f t="shared" si="30"/>
        <v>0</v>
      </c>
      <c r="O68" s="74">
        <f t="shared" si="30"/>
        <v>0</v>
      </c>
      <c r="P68" s="308">
        <f t="shared" si="23"/>
        <v>0</v>
      </c>
      <c r="Q68" s="74">
        <f>SUM(Q61:Q62)</f>
        <v>0</v>
      </c>
      <c r="R68" s="307" t="str">
        <f t="shared" si="24"/>
        <v>N/A</v>
      </c>
    </row>
    <row r="69" spans="4:18" ht="13.5" customHeight="1">
      <c r="D69" s="110" t="s">
        <v>1183</v>
      </c>
      <c r="E69" s="111"/>
      <c r="F69" s="108"/>
      <c r="G69" s="108"/>
      <c r="H69" s="307" t="str">
        <f t="shared" si="21"/>
        <v>N/A</v>
      </c>
      <c r="I69" s="307" t="str">
        <f t="shared" si="22"/>
        <v>N/A</v>
      </c>
      <c r="J69" s="306">
        <f aca="true" t="shared" si="31" ref="J69:O69">SUM(J44:J62)</f>
        <v>0</v>
      </c>
      <c r="K69" s="306">
        <f t="shared" si="31"/>
        <v>0</v>
      </c>
      <c r="L69" s="306">
        <f t="shared" si="31"/>
        <v>0</v>
      </c>
      <c r="M69" s="306">
        <f t="shared" si="31"/>
        <v>0</v>
      </c>
      <c r="N69" s="306">
        <f t="shared" si="31"/>
        <v>0</v>
      </c>
      <c r="O69" s="306">
        <f t="shared" si="31"/>
        <v>0</v>
      </c>
      <c r="P69" s="308">
        <f t="shared" si="23"/>
        <v>0</v>
      </c>
      <c r="Q69" s="306">
        <f>SUM(Q44:Q62)</f>
        <v>0</v>
      </c>
      <c r="R69" s="307" t="str">
        <f t="shared" si="24"/>
        <v>N/A</v>
      </c>
    </row>
    <row r="70" spans="4:18" ht="12">
      <c r="D70" s="136"/>
      <c r="E70" s="136"/>
      <c r="F70" s="136"/>
      <c r="G70" s="136"/>
      <c r="H70" s="137"/>
      <c r="I70" s="137"/>
      <c r="J70" s="137"/>
      <c r="K70" s="137"/>
      <c r="L70" s="137"/>
      <c r="M70" s="137"/>
      <c r="N70" s="137"/>
      <c r="O70" s="137"/>
      <c r="P70" s="137"/>
      <c r="Q70" s="137"/>
      <c r="R70" s="138"/>
    </row>
    <row r="71" spans="4:18" ht="12">
      <c r="D71" s="376" t="s">
        <v>774</v>
      </c>
      <c r="E71" s="376"/>
      <c r="F71" s="376"/>
      <c r="G71" s="376"/>
      <c r="H71" s="376"/>
      <c r="I71" s="376"/>
      <c r="J71" s="376"/>
      <c r="K71" s="299"/>
      <c r="L71" s="299"/>
      <c r="M71" s="299"/>
      <c r="N71" s="377" t="s">
        <v>729</v>
      </c>
      <c r="O71" s="378"/>
      <c r="P71" s="378"/>
      <c r="Q71" s="378"/>
      <c r="R71" s="378"/>
    </row>
    <row r="72" spans="4:18" s="71" customFormat="1" ht="12">
      <c r="D72" s="98"/>
      <c r="E72" s="98"/>
      <c r="F72" s="98"/>
      <c r="G72" s="98"/>
      <c r="H72" s="98"/>
      <c r="I72" s="98"/>
      <c r="J72" s="98"/>
      <c r="K72" s="98"/>
      <c r="L72" s="98"/>
      <c r="M72" s="98"/>
      <c r="N72" s="98"/>
      <c r="O72" s="98"/>
      <c r="P72" s="98"/>
      <c r="Q72" s="98"/>
      <c r="R72" s="98"/>
    </row>
    <row r="73" spans="4:29" s="71" customFormat="1" ht="14.25" customHeight="1">
      <c r="D73" s="99" t="s">
        <v>731</v>
      </c>
      <c r="E73" s="133"/>
      <c r="F73" s="133"/>
      <c r="G73" s="133"/>
      <c r="H73" s="337" t="s">
        <v>1045</v>
      </c>
      <c r="I73" s="337" t="s">
        <v>1042</v>
      </c>
      <c r="J73" s="337" t="s">
        <v>1047</v>
      </c>
      <c r="K73" s="341" t="s">
        <v>1048</v>
      </c>
      <c r="L73" s="337" t="s">
        <v>1049</v>
      </c>
      <c r="M73" s="337" t="s">
        <v>1044</v>
      </c>
      <c r="N73" s="337" t="s">
        <v>1043</v>
      </c>
      <c r="O73" s="337" t="s">
        <v>1050</v>
      </c>
      <c r="P73" s="337" t="s">
        <v>1051</v>
      </c>
      <c r="Q73" s="337" t="s">
        <v>1052</v>
      </c>
      <c r="R73" s="337" t="s">
        <v>1053</v>
      </c>
      <c r="S73" s="330" t="s">
        <v>732</v>
      </c>
      <c r="T73" s="330" t="s">
        <v>733</v>
      </c>
      <c r="U73" s="333" t="s">
        <v>734</v>
      </c>
      <c r="V73" s="335" t="s">
        <v>735</v>
      </c>
      <c r="W73" s="330" t="s">
        <v>736</v>
      </c>
      <c r="X73" s="333" t="s">
        <v>734</v>
      </c>
      <c r="Y73" s="335" t="s">
        <v>735</v>
      </c>
      <c r="Z73" s="330" t="s">
        <v>736</v>
      </c>
      <c r="AA73" s="330" t="s">
        <v>737</v>
      </c>
      <c r="AB73" s="330" t="s">
        <v>738</v>
      </c>
      <c r="AC73" s="330" t="s">
        <v>739</v>
      </c>
    </row>
    <row r="74" spans="4:29" s="71" customFormat="1" ht="31.5" customHeight="1">
      <c r="D74" s="134"/>
      <c r="E74" s="139"/>
      <c r="F74" s="139"/>
      <c r="G74" s="139"/>
      <c r="H74" s="336"/>
      <c r="I74" s="336"/>
      <c r="J74" s="336"/>
      <c r="K74" s="336"/>
      <c r="L74" s="336"/>
      <c r="M74" s="336"/>
      <c r="N74" s="336"/>
      <c r="O74" s="336"/>
      <c r="P74" s="336"/>
      <c r="Q74" s="336"/>
      <c r="R74" s="336"/>
      <c r="S74" s="332"/>
      <c r="T74" s="332"/>
      <c r="U74" s="334"/>
      <c r="V74" s="336"/>
      <c r="W74" s="331"/>
      <c r="X74" s="334"/>
      <c r="Y74" s="336"/>
      <c r="Z74" s="331"/>
      <c r="AA74" s="332"/>
      <c r="AB74" s="332"/>
      <c r="AC74" s="332"/>
    </row>
    <row r="75" spans="1:29" ht="13.5" customHeight="1">
      <c r="A75" s="6" t="s">
        <v>1266</v>
      </c>
      <c r="B75" s="72" t="s">
        <v>1067</v>
      </c>
      <c r="D75" s="107" t="s">
        <v>106</v>
      </c>
      <c r="E75" s="108"/>
      <c r="F75" s="108"/>
      <c r="G75" s="108"/>
      <c r="H75" s="70">
        <v>0</v>
      </c>
      <c r="I75" s="70">
        <v>0</v>
      </c>
      <c r="J75" s="70">
        <v>0</v>
      </c>
      <c r="K75" s="70">
        <v>0</v>
      </c>
      <c r="L75" s="70">
        <v>0</v>
      </c>
      <c r="M75" s="70">
        <v>0</v>
      </c>
      <c r="N75" s="70">
        <v>0</v>
      </c>
      <c r="O75" s="70">
        <v>0</v>
      </c>
      <c r="P75" s="70">
        <v>0</v>
      </c>
      <c r="Q75" s="70">
        <v>0</v>
      </c>
      <c r="R75" s="306">
        <f aca="true" t="shared" si="32" ref="R75:R85">J75-L75-O75-P75-Q75</f>
        <v>0</v>
      </c>
      <c r="S75" s="76" t="str">
        <f>H88</f>
        <v>N/A</v>
      </c>
      <c r="T75" s="76" t="str">
        <f aca="true" t="shared" si="33" ref="T75:AC85">I88</f>
        <v>N/A</v>
      </c>
      <c r="U75" s="76">
        <f t="shared" si="33"/>
        <v>0</v>
      </c>
      <c r="V75" s="76">
        <f t="shared" si="33"/>
        <v>0</v>
      </c>
      <c r="W75" s="76">
        <f t="shared" si="33"/>
        <v>0</v>
      </c>
      <c r="X75" s="76">
        <f t="shared" si="33"/>
        <v>0</v>
      </c>
      <c r="Y75" s="76">
        <f t="shared" si="33"/>
        <v>0</v>
      </c>
      <c r="Z75" s="76">
        <f t="shared" si="33"/>
        <v>0</v>
      </c>
      <c r="AA75" s="76">
        <f t="shared" si="33"/>
        <v>0</v>
      </c>
      <c r="AB75" s="76">
        <f t="shared" si="33"/>
        <v>0</v>
      </c>
      <c r="AC75" s="76" t="str">
        <f t="shared" si="33"/>
        <v>N/A</v>
      </c>
    </row>
    <row r="76" spans="1:29" ht="13.5" customHeight="1">
      <c r="A76" s="6" t="s">
        <v>1267</v>
      </c>
      <c r="B76" s="72" t="s">
        <v>1219</v>
      </c>
      <c r="D76" s="109" t="s">
        <v>107</v>
      </c>
      <c r="E76" s="89"/>
      <c r="F76" s="89"/>
      <c r="G76" s="89"/>
      <c r="H76" s="70">
        <v>0</v>
      </c>
      <c r="I76" s="70">
        <v>0</v>
      </c>
      <c r="J76" s="70">
        <v>0</v>
      </c>
      <c r="K76" s="70">
        <v>0</v>
      </c>
      <c r="L76" s="70">
        <v>0</v>
      </c>
      <c r="M76" s="70">
        <v>0</v>
      </c>
      <c r="N76" s="70">
        <v>0</v>
      </c>
      <c r="O76" s="70">
        <v>0</v>
      </c>
      <c r="P76" s="70">
        <v>0</v>
      </c>
      <c r="Q76" s="70">
        <v>0</v>
      </c>
      <c r="R76" s="306">
        <f t="shared" si="32"/>
        <v>0</v>
      </c>
      <c r="S76" s="76" t="str">
        <f aca="true" t="shared" si="34" ref="S76:S85">H89</f>
        <v>N/A</v>
      </c>
      <c r="T76" s="76" t="str">
        <f t="shared" si="33"/>
        <v>N/A</v>
      </c>
      <c r="U76" s="76">
        <f t="shared" si="33"/>
        <v>0</v>
      </c>
      <c r="V76" s="76">
        <f t="shared" si="33"/>
        <v>0</v>
      </c>
      <c r="W76" s="76">
        <f t="shared" si="33"/>
        <v>0</v>
      </c>
      <c r="X76" s="76">
        <f t="shared" si="33"/>
        <v>0</v>
      </c>
      <c r="Y76" s="76">
        <f t="shared" si="33"/>
        <v>0</v>
      </c>
      <c r="Z76" s="76">
        <f t="shared" si="33"/>
        <v>0</v>
      </c>
      <c r="AA76" s="76">
        <f t="shared" si="33"/>
        <v>0</v>
      </c>
      <c r="AB76" s="76">
        <f t="shared" si="33"/>
        <v>0</v>
      </c>
      <c r="AC76" s="76" t="str">
        <f t="shared" si="33"/>
        <v>N/A</v>
      </c>
    </row>
    <row r="77" spans="1:29" ht="13.5" customHeight="1">
      <c r="A77" s="6" t="s">
        <v>1268</v>
      </c>
      <c r="B77" s="72" t="s">
        <v>1220</v>
      </c>
      <c r="D77" s="109" t="s">
        <v>108</v>
      </c>
      <c r="E77" s="89"/>
      <c r="F77" s="89"/>
      <c r="G77" s="89"/>
      <c r="H77" s="70">
        <v>0</v>
      </c>
      <c r="I77" s="70">
        <v>0</v>
      </c>
      <c r="J77" s="70">
        <v>0</v>
      </c>
      <c r="K77" s="70">
        <v>0</v>
      </c>
      <c r="L77" s="70">
        <v>0</v>
      </c>
      <c r="M77" s="70">
        <v>0</v>
      </c>
      <c r="N77" s="70">
        <v>0</v>
      </c>
      <c r="O77" s="70">
        <v>0</v>
      </c>
      <c r="P77" s="70">
        <v>0</v>
      </c>
      <c r="Q77" s="70">
        <v>0</v>
      </c>
      <c r="R77" s="306">
        <f t="shared" si="32"/>
        <v>0</v>
      </c>
      <c r="S77" s="76" t="str">
        <f t="shared" si="34"/>
        <v>N/A</v>
      </c>
      <c r="T77" s="76" t="str">
        <f t="shared" si="33"/>
        <v>N/A</v>
      </c>
      <c r="U77" s="76">
        <f t="shared" si="33"/>
        <v>0</v>
      </c>
      <c r="V77" s="76">
        <f t="shared" si="33"/>
        <v>0</v>
      </c>
      <c r="W77" s="76">
        <f t="shared" si="33"/>
        <v>0</v>
      </c>
      <c r="X77" s="76">
        <f t="shared" si="33"/>
        <v>0</v>
      </c>
      <c r="Y77" s="76">
        <f t="shared" si="33"/>
        <v>0</v>
      </c>
      <c r="Z77" s="76">
        <f t="shared" si="33"/>
        <v>0</v>
      </c>
      <c r="AA77" s="76">
        <f t="shared" si="33"/>
        <v>0</v>
      </c>
      <c r="AB77" s="76">
        <f t="shared" si="33"/>
        <v>0</v>
      </c>
      <c r="AC77" s="76" t="str">
        <f t="shared" si="33"/>
        <v>N/A</v>
      </c>
    </row>
    <row r="78" spans="1:29" ht="13.5" customHeight="1">
      <c r="A78" s="6" t="s">
        <v>1269</v>
      </c>
      <c r="B78" s="72" t="s">
        <v>1221</v>
      </c>
      <c r="D78" s="140" t="s">
        <v>112</v>
      </c>
      <c r="E78" s="141"/>
      <c r="F78" s="141"/>
      <c r="G78" s="141"/>
      <c r="H78" s="70">
        <v>0</v>
      </c>
      <c r="I78" s="70">
        <v>0</v>
      </c>
      <c r="J78" s="70">
        <v>0</v>
      </c>
      <c r="K78" s="70">
        <v>0</v>
      </c>
      <c r="L78" s="70">
        <v>0</v>
      </c>
      <c r="M78" s="70">
        <v>0</v>
      </c>
      <c r="N78" s="70">
        <v>0</v>
      </c>
      <c r="O78" s="70">
        <v>0</v>
      </c>
      <c r="P78" s="70">
        <v>0</v>
      </c>
      <c r="Q78" s="70">
        <v>0</v>
      </c>
      <c r="R78" s="306">
        <f t="shared" si="32"/>
        <v>0</v>
      </c>
      <c r="S78" s="76" t="str">
        <f t="shared" si="34"/>
        <v>N/A</v>
      </c>
      <c r="T78" s="76" t="str">
        <f t="shared" si="33"/>
        <v>N/A</v>
      </c>
      <c r="U78" s="76">
        <f t="shared" si="33"/>
        <v>0</v>
      </c>
      <c r="V78" s="76">
        <f t="shared" si="33"/>
        <v>0</v>
      </c>
      <c r="W78" s="76">
        <f t="shared" si="33"/>
        <v>0</v>
      </c>
      <c r="X78" s="76">
        <f t="shared" si="33"/>
        <v>0</v>
      </c>
      <c r="Y78" s="76">
        <f t="shared" si="33"/>
        <v>0</v>
      </c>
      <c r="Z78" s="76">
        <f t="shared" si="33"/>
        <v>0</v>
      </c>
      <c r="AA78" s="76">
        <f t="shared" si="33"/>
        <v>0</v>
      </c>
      <c r="AB78" s="76">
        <f t="shared" si="33"/>
        <v>0</v>
      </c>
      <c r="AC78" s="76" t="str">
        <f t="shared" si="33"/>
        <v>N/A</v>
      </c>
    </row>
    <row r="79" spans="1:29" ht="13.5" customHeight="1">
      <c r="A79" s="6" t="s">
        <v>1270</v>
      </c>
      <c r="B79" s="72" t="s">
        <v>775</v>
      </c>
      <c r="D79" s="109" t="s">
        <v>109</v>
      </c>
      <c r="E79" s="89"/>
      <c r="F79" s="89"/>
      <c r="G79" s="89"/>
      <c r="H79" s="70">
        <v>0</v>
      </c>
      <c r="I79" s="70">
        <v>0</v>
      </c>
      <c r="J79" s="70">
        <v>0</v>
      </c>
      <c r="K79" s="70">
        <v>0</v>
      </c>
      <c r="L79" s="70">
        <v>0</v>
      </c>
      <c r="M79" s="70">
        <v>0</v>
      </c>
      <c r="N79" s="70">
        <v>0</v>
      </c>
      <c r="O79" s="70">
        <v>0</v>
      </c>
      <c r="P79" s="70">
        <v>0</v>
      </c>
      <c r="Q79" s="70">
        <v>0</v>
      </c>
      <c r="R79" s="306">
        <f t="shared" si="32"/>
        <v>0</v>
      </c>
      <c r="S79" s="76" t="str">
        <f t="shared" si="34"/>
        <v>N/A</v>
      </c>
      <c r="T79" s="76" t="str">
        <f t="shared" si="33"/>
        <v>N/A</v>
      </c>
      <c r="U79" s="76">
        <f t="shared" si="33"/>
        <v>0</v>
      </c>
      <c r="V79" s="76">
        <f t="shared" si="33"/>
        <v>0</v>
      </c>
      <c r="W79" s="76">
        <f t="shared" si="33"/>
        <v>0</v>
      </c>
      <c r="X79" s="76">
        <f t="shared" si="33"/>
        <v>0</v>
      </c>
      <c r="Y79" s="76">
        <f t="shared" si="33"/>
        <v>0</v>
      </c>
      <c r="Z79" s="76">
        <f t="shared" si="33"/>
        <v>0</v>
      </c>
      <c r="AA79" s="76">
        <f t="shared" si="33"/>
        <v>0</v>
      </c>
      <c r="AB79" s="76">
        <f t="shared" si="33"/>
        <v>0</v>
      </c>
      <c r="AC79" s="76" t="str">
        <f t="shared" si="33"/>
        <v>N/A</v>
      </c>
    </row>
    <row r="80" spans="1:29" ht="13.5" customHeight="1">
      <c r="A80" s="6" t="s">
        <v>1271</v>
      </c>
      <c r="B80" s="72" t="s">
        <v>1222</v>
      </c>
      <c r="D80" s="107" t="s">
        <v>110</v>
      </c>
      <c r="E80" s="108"/>
      <c r="F80" s="108"/>
      <c r="G80" s="108"/>
      <c r="H80" s="70">
        <v>0</v>
      </c>
      <c r="I80" s="70">
        <v>0</v>
      </c>
      <c r="J80" s="70">
        <v>0</v>
      </c>
      <c r="K80" s="70">
        <v>0</v>
      </c>
      <c r="L80" s="70">
        <v>0</v>
      </c>
      <c r="M80" s="70">
        <v>0</v>
      </c>
      <c r="N80" s="70">
        <v>0</v>
      </c>
      <c r="O80" s="70">
        <v>0</v>
      </c>
      <c r="P80" s="70">
        <v>0</v>
      </c>
      <c r="Q80" s="70">
        <v>0</v>
      </c>
      <c r="R80" s="306">
        <f t="shared" si="32"/>
        <v>0</v>
      </c>
      <c r="S80" s="76" t="str">
        <f t="shared" si="34"/>
        <v>N/A</v>
      </c>
      <c r="T80" s="76" t="str">
        <f t="shared" si="33"/>
        <v>N/A</v>
      </c>
      <c r="U80" s="76">
        <f t="shared" si="33"/>
        <v>0</v>
      </c>
      <c r="V80" s="76">
        <f t="shared" si="33"/>
        <v>0</v>
      </c>
      <c r="W80" s="76">
        <f t="shared" si="33"/>
        <v>0</v>
      </c>
      <c r="X80" s="76">
        <f t="shared" si="33"/>
        <v>0</v>
      </c>
      <c r="Y80" s="76">
        <f t="shared" si="33"/>
        <v>0</v>
      </c>
      <c r="Z80" s="76">
        <f t="shared" si="33"/>
        <v>0</v>
      </c>
      <c r="AA80" s="76">
        <f t="shared" si="33"/>
        <v>0</v>
      </c>
      <c r="AB80" s="76">
        <f t="shared" si="33"/>
        <v>0</v>
      </c>
      <c r="AC80" s="76" t="str">
        <f t="shared" si="33"/>
        <v>N/A</v>
      </c>
    </row>
    <row r="81" spans="1:29" ht="13.5" customHeight="1">
      <c r="A81" s="6" t="s">
        <v>1272</v>
      </c>
      <c r="B81" s="72" t="s">
        <v>1223</v>
      </c>
      <c r="D81" s="140" t="s">
        <v>113</v>
      </c>
      <c r="E81" s="108"/>
      <c r="F81" s="141"/>
      <c r="G81" s="141"/>
      <c r="H81" s="70">
        <v>0</v>
      </c>
      <c r="I81" s="70">
        <v>0</v>
      </c>
      <c r="J81" s="70">
        <v>0</v>
      </c>
      <c r="K81" s="70">
        <v>0</v>
      </c>
      <c r="L81" s="70">
        <v>0</v>
      </c>
      <c r="M81" s="70">
        <v>0</v>
      </c>
      <c r="N81" s="70">
        <v>0</v>
      </c>
      <c r="O81" s="70">
        <v>0</v>
      </c>
      <c r="P81" s="70">
        <v>0</v>
      </c>
      <c r="Q81" s="70">
        <v>0</v>
      </c>
      <c r="R81" s="306">
        <f t="shared" si="32"/>
        <v>0</v>
      </c>
      <c r="S81" s="76" t="str">
        <f t="shared" si="34"/>
        <v>N/A</v>
      </c>
      <c r="T81" s="76" t="str">
        <f t="shared" si="33"/>
        <v>N/A</v>
      </c>
      <c r="U81" s="76">
        <f t="shared" si="33"/>
        <v>0</v>
      </c>
      <c r="V81" s="76">
        <f t="shared" si="33"/>
        <v>0</v>
      </c>
      <c r="W81" s="76">
        <f t="shared" si="33"/>
        <v>0</v>
      </c>
      <c r="X81" s="76">
        <f t="shared" si="33"/>
        <v>0</v>
      </c>
      <c r="Y81" s="76">
        <f t="shared" si="33"/>
        <v>0</v>
      </c>
      <c r="Z81" s="76">
        <f t="shared" si="33"/>
        <v>0</v>
      </c>
      <c r="AA81" s="76">
        <f t="shared" si="33"/>
        <v>0</v>
      </c>
      <c r="AB81" s="76">
        <f t="shared" si="33"/>
        <v>0</v>
      </c>
      <c r="AC81" s="76" t="str">
        <f t="shared" si="33"/>
        <v>N/A</v>
      </c>
    </row>
    <row r="82" spans="1:29" ht="13.5" customHeight="1">
      <c r="A82" s="6" t="s">
        <v>1273</v>
      </c>
      <c r="B82" s="72" t="s">
        <v>1224</v>
      </c>
      <c r="D82" s="107" t="s">
        <v>111</v>
      </c>
      <c r="E82" s="108"/>
      <c r="F82" s="108"/>
      <c r="G82" s="108"/>
      <c r="H82" s="70">
        <v>0</v>
      </c>
      <c r="I82" s="70">
        <v>0</v>
      </c>
      <c r="J82" s="70">
        <v>0</v>
      </c>
      <c r="K82" s="70">
        <v>0</v>
      </c>
      <c r="L82" s="70">
        <v>0</v>
      </c>
      <c r="M82" s="70">
        <v>0</v>
      </c>
      <c r="N82" s="70">
        <v>0</v>
      </c>
      <c r="O82" s="70">
        <v>0</v>
      </c>
      <c r="P82" s="70">
        <v>0</v>
      </c>
      <c r="Q82" s="70">
        <v>0</v>
      </c>
      <c r="R82" s="306">
        <f t="shared" si="32"/>
        <v>0</v>
      </c>
      <c r="S82" s="76" t="str">
        <f t="shared" si="34"/>
        <v>N/A</v>
      </c>
      <c r="T82" s="76" t="str">
        <f t="shared" si="33"/>
        <v>N/A</v>
      </c>
      <c r="U82" s="76">
        <f t="shared" si="33"/>
        <v>0</v>
      </c>
      <c r="V82" s="76">
        <f t="shared" si="33"/>
        <v>0</v>
      </c>
      <c r="W82" s="76">
        <f t="shared" si="33"/>
        <v>0</v>
      </c>
      <c r="X82" s="76">
        <f t="shared" si="33"/>
        <v>0</v>
      </c>
      <c r="Y82" s="76">
        <f t="shared" si="33"/>
        <v>0</v>
      </c>
      <c r="Z82" s="76">
        <f t="shared" si="33"/>
        <v>0</v>
      </c>
      <c r="AA82" s="76">
        <f t="shared" si="33"/>
        <v>0</v>
      </c>
      <c r="AB82" s="76">
        <f t="shared" si="33"/>
        <v>0</v>
      </c>
      <c r="AC82" s="76" t="str">
        <f t="shared" si="33"/>
        <v>N/A</v>
      </c>
    </row>
    <row r="83" spans="1:29" ht="13.5" customHeight="1">
      <c r="A83" s="6" t="s">
        <v>1274</v>
      </c>
      <c r="B83" s="72" t="s">
        <v>1225</v>
      </c>
      <c r="D83" s="109" t="s">
        <v>114</v>
      </c>
      <c r="E83" s="89"/>
      <c r="F83" s="89"/>
      <c r="G83" s="89"/>
      <c r="H83" s="70">
        <v>0</v>
      </c>
      <c r="I83" s="70">
        <v>0</v>
      </c>
      <c r="J83" s="70">
        <v>0</v>
      </c>
      <c r="K83" s="70">
        <v>0</v>
      </c>
      <c r="L83" s="70">
        <v>0</v>
      </c>
      <c r="M83" s="70">
        <v>0</v>
      </c>
      <c r="N83" s="70">
        <v>0</v>
      </c>
      <c r="O83" s="70">
        <v>0</v>
      </c>
      <c r="P83" s="70">
        <v>0</v>
      </c>
      <c r="Q83" s="70">
        <v>0</v>
      </c>
      <c r="R83" s="306">
        <f t="shared" si="32"/>
        <v>0</v>
      </c>
      <c r="S83" s="76" t="str">
        <f t="shared" si="34"/>
        <v>N/A</v>
      </c>
      <c r="T83" s="76" t="str">
        <f t="shared" si="33"/>
        <v>N/A</v>
      </c>
      <c r="U83" s="76">
        <f t="shared" si="33"/>
        <v>0</v>
      </c>
      <c r="V83" s="76">
        <f t="shared" si="33"/>
        <v>0</v>
      </c>
      <c r="W83" s="76">
        <f t="shared" si="33"/>
        <v>0</v>
      </c>
      <c r="X83" s="76">
        <f t="shared" si="33"/>
        <v>0</v>
      </c>
      <c r="Y83" s="76">
        <f t="shared" si="33"/>
        <v>0</v>
      </c>
      <c r="Z83" s="76">
        <f t="shared" si="33"/>
        <v>0</v>
      </c>
      <c r="AA83" s="76">
        <f t="shared" si="33"/>
        <v>0</v>
      </c>
      <c r="AB83" s="76">
        <f t="shared" si="33"/>
        <v>0</v>
      </c>
      <c r="AC83" s="76" t="str">
        <f t="shared" si="33"/>
        <v>N/A</v>
      </c>
    </row>
    <row r="84" spans="1:29" ht="13.5" customHeight="1">
      <c r="A84" s="6" t="s">
        <v>1275</v>
      </c>
      <c r="B84" s="72" t="s">
        <v>1226</v>
      </c>
      <c r="D84" s="142" t="s">
        <v>115</v>
      </c>
      <c r="E84" s="132"/>
      <c r="F84" s="132"/>
      <c r="G84" s="132"/>
      <c r="H84" s="70">
        <v>0</v>
      </c>
      <c r="I84" s="70">
        <v>0</v>
      </c>
      <c r="J84" s="70">
        <v>0</v>
      </c>
      <c r="K84" s="70">
        <v>0</v>
      </c>
      <c r="L84" s="70">
        <v>0</v>
      </c>
      <c r="M84" s="70">
        <v>0</v>
      </c>
      <c r="N84" s="70">
        <v>0</v>
      </c>
      <c r="O84" s="70">
        <v>0</v>
      </c>
      <c r="P84" s="70">
        <v>0</v>
      </c>
      <c r="Q84" s="70">
        <v>0</v>
      </c>
      <c r="R84" s="306">
        <f t="shared" si="32"/>
        <v>0</v>
      </c>
      <c r="S84" s="76" t="str">
        <f t="shared" si="34"/>
        <v>N/A</v>
      </c>
      <c r="T84" s="76" t="str">
        <f t="shared" si="33"/>
        <v>N/A</v>
      </c>
      <c r="U84" s="76">
        <f t="shared" si="33"/>
        <v>0</v>
      </c>
      <c r="V84" s="76">
        <f t="shared" si="33"/>
        <v>0</v>
      </c>
      <c r="W84" s="76">
        <f t="shared" si="33"/>
        <v>0</v>
      </c>
      <c r="X84" s="76">
        <f t="shared" si="33"/>
        <v>0</v>
      </c>
      <c r="Y84" s="76">
        <f t="shared" si="33"/>
        <v>0</v>
      </c>
      <c r="Z84" s="76">
        <f t="shared" si="33"/>
        <v>0</v>
      </c>
      <c r="AA84" s="76">
        <f t="shared" si="33"/>
        <v>0</v>
      </c>
      <c r="AB84" s="76">
        <f t="shared" si="33"/>
        <v>0</v>
      </c>
      <c r="AC84" s="76" t="str">
        <f t="shared" si="33"/>
        <v>N/A</v>
      </c>
    </row>
    <row r="85" spans="1:29" ht="13.5" customHeight="1">
      <c r="A85" s="6" t="s">
        <v>1276</v>
      </c>
      <c r="B85" s="72" t="s">
        <v>776</v>
      </c>
      <c r="D85" s="107" t="s">
        <v>1183</v>
      </c>
      <c r="E85" s="108"/>
      <c r="F85" s="108"/>
      <c r="G85" s="108"/>
      <c r="H85" s="306">
        <f>SUM(H75:H84)</f>
        <v>0</v>
      </c>
      <c r="I85" s="306">
        <f aca="true" t="shared" si="35" ref="I85:Q85">SUM(I75:I84)</f>
        <v>0</v>
      </c>
      <c r="J85" s="306">
        <f t="shared" si="35"/>
        <v>0</v>
      </c>
      <c r="K85" s="306">
        <f t="shared" si="35"/>
        <v>0</v>
      </c>
      <c r="L85" s="306">
        <f t="shared" si="35"/>
        <v>0</v>
      </c>
      <c r="M85" s="306">
        <f t="shared" si="35"/>
        <v>0</v>
      </c>
      <c r="N85" s="306">
        <f t="shared" si="35"/>
        <v>0</v>
      </c>
      <c r="O85" s="306">
        <f t="shared" si="35"/>
        <v>0</v>
      </c>
      <c r="P85" s="306">
        <f t="shared" si="35"/>
        <v>0</v>
      </c>
      <c r="Q85" s="306">
        <f t="shared" si="35"/>
        <v>0</v>
      </c>
      <c r="R85" s="306">
        <f t="shared" si="32"/>
        <v>0</v>
      </c>
      <c r="S85" s="76" t="str">
        <f t="shared" si="34"/>
        <v>N/A</v>
      </c>
      <c r="T85" s="76" t="str">
        <f t="shared" si="33"/>
        <v>N/A</v>
      </c>
      <c r="U85" s="76">
        <f t="shared" si="33"/>
        <v>0</v>
      </c>
      <c r="V85" s="76">
        <f t="shared" si="33"/>
        <v>0</v>
      </c>
      <c r="W85" s="76">
        <f t="shared" si="33"/>
        <v>0</v>
      </c>
      <c r="X85" s="76">
        <f t="shared" si="33"/>
        <v>0</v>
      </c>
      <c r="Y85" s="76">
        <f t="shared" si="33"/>
        <v>0</v>
      </c>
      <c r="Z85" s="76">
        <f t="shared" si="33"/>
        <v>0</v>
      </c>
      <c r="AA85" s="76">
        <f t="shared" si="33"/>
        <v>0</v>
      </c>
      <c r="AB85" s="76">
        <f t="shared" si="33"/>
        <v>0</v>
      </c>
      <c r="AC85" s="76" t="str">
        <f t="shared" si="33"/>
        <v>N/A</v>
      </c>
    </row>
    <row r="86" spans="4:18" ht="14.25" customHeight="1">
      <c r="D86" s="99" t="s">
        <v>731</v>
      </c>
      <c r="E86" s="133"/>
      <c r="F86" s="133"/>
      <c r="G86" s="133"/>
      <c r="H86" s="330" t="s">
        <v>1046</v>
      </c>
      <c r="I86" s="330" t="s">
        <v>580</v>
      </c>
      <c r="J86" s="333" t="str">
        <f>"Unearned Premiums "&amp;IF(COVER_ED="","","31.12."&amp;COVER_ED-1)</f>
        <v>Unearned Premiums </v>
      </c>
      <c r="K86" s="335" t="str">
        <f>"Unexpired Risks "&amp;IF(COVER_ED="","","31.12."&amp;COVER_ED-1)</f>
        <v>Unexpired Risks </v>
      </c>
      <c r="L86" s="330" t="str">
        <f>"Net Outstanding Claims Provision "&amp;IF(COVER_ED="","","31.12."&amp;COVER_ED-1)</f>
        <v>Net Outstanding Claims Provision </v>
      </c>
      <c r="M86" s="333" t="str">
        <f>"Unearned Premiums "&amp;IF(COVER_CD="","",IF(COVER_CD=1,"31.3.",IF(COVER_CD=2,"30.6.",IF(COVER_CD=3,"30.9.",IF(COVER_CD=4,"31.12.")))))&amp;IF(COVER_ED="","",COVER_ED)</f>
        <v>Unearned Premiums </v>
      </c>
      <c r="N86" s="335" t="str">
        <f>"Unexpired Risks "&amp;IF(COVER_CD="","",IF(COVER_CD=1,"31.3.",IF(COVER_CD=2,"30.6.",IF(COVER_CD=3,"30.9.",IF(COVER_CD=4,"31.12.")))))&amp;IF(COVER_ED="","",COVER_ED)</f>
        <v>Unexpired Risks </v>
      </c>
      <c r="O86" s="330" t="str">
        <f>"Net Outstanding Claims Provision "&amp;IF(COVER_CD="","",IF(COVER_CD=1,"31.3.",IF(COVER_CD=2,"30.6.",IF(COVER_CD=3,"30.9.",IF(COVER_CD=4,"31.12.")))))&amp;IF(COVER_ED="","",COVER_ED)</f>
        <v>Net Outstanding Claims Provision </v>
      </c>
      <c r="P86" s="330" t="str">
        <f>"Technical Reserves "&amp;IF(COVER_CD="","",IF(COVER_CD=1,"31.3.",IF(COVER_CD=2,"30.6.",IF(COVER_CD=3,"30.9.",IF(COVER_CD=4,"31.12.")))))&amp;IF(COVER_ED="","",COVER_ED)</f>
        <v>Technical Reserves </v>
      </c>
      <c r="Q86" s="330" t="str">
        <f>"Net Premiums for 4 Quarters up to "&amp;IF(COVER_CD="","","Q"&amp;COVER_CD)&amp;IF(COVER_ED="",""," "&amp;COVER_ED)</f>
        <v>Net Premiums for 4 Quarters up to </v>
      </c>
      <c r="R86" s="330" t="str">
        <f>"Technical Reserves Ratio    "&amp;IF(COVER_CD="","",IF(COVER_CD=1,"31.3.",IF(COVER_CD=2,"30.6.",IF(COVER_CD=3,"30.9.",IF(COVER_CD=4,"31.12.")))))&amp;IF(COVER_ED="","",COVER_ED)</f>
        <v>Technical Reserves Ratio    </v>
      </c>
    </row>
    <row r="87" spans="1:18" ht="48" customHeight="1">
      <c r="A87" s="8" t="s">
        <v>419</v>
      </c>
      <c r="D87" s="134"/>
      <c r="E87" s="139"/>
      <c r="F87" s="139"/>
      <c r="G87" s="139"/>
      <c r="H87" s="332"/>
      <c r="I87" s="332"/>
      <c r="J87" s="334"/>
      <c r="K87" s="336"/>
      <c r="L87" s="331"/>
      <c r="M87" s="334"/>
      <c r="N87" s="336"/>
      <c r="O87" s="331"/>
      <c r="P87" s="332"/>
      <c r="Q87" s="332"/>
      <c r="R87" s="332"/>
    </row>
    <row r="88" spans="4:18" ht="13.5" customHeight="1">
      <c r="D88" s="107" t="s">
        <v>106</v>
      </c>
      <c r="E88" s="108"/>
      <c r="F88" s="108"/>
      <c r="G88" s="108"/>
      <c r="H88" s="307" t="str">
        <f aca="true" t="shared" si="36" ref="H88:H98">IF(OR(H75="",H75=0,K75=""),"N/A",K75/H75)</f>
        <v>N/A</v>
      </c>
      <c r="I88" s="307" t="str">
        <f aca="true" t="shared" si="37" ref="I88:I98">IF(OR(J75="",J75=0,O75=""),"N/A",O75/J75)</f>
        <v>N/A</v>
      </c>
      <c r="J88" s="70">
        <v>0</v>
      </c>
      <c r="K88" s="70">
        <v>0</v>
      </c>
      <c r="L88" s="70">
        <v>0</v>
      </c>
      <c r="M88" s="70">
        <v>0</v>
      </c>
      <c r="N88" s="70">
        <v>0</v>
      </c>
      <c r="O88" s="70">
        <v>0</v>
      </c>
      <c r="P88" s="308">
        <f aca="true" t="shared" si="38" ref="P88:P98">M88+N88+O88</f>
        <v>0</v>
      </c>
      <c r="Q88" s="63">
        <v>0</v>
      </c>
      <c r="R88" s="307" t="str">
        <f aca="true" t="shared" si="39" ref="R88:R98">IF(OR(Q88="",Q88=0,P88=""),"N/A",P88/Q88)</f>
        <v>N/A</v>
      </c>
    </row>
    <row r="89" spans="4:18" ht="13.5" customHeight="1">
      <c r="D89" s="109" t="s">
        <v>107</v>
      </c>
      <c r="E89" s="89"/>
      <c r="F89" s="89"/>
      <c r="G89" s="89"/>
      <c r="H89" s="307" t="str">
        <f t="shared" si="36"/>
        <v>N/A</v>
      </c>
      <c r="I89" s="307" t="str">
        <f t="shared" si="37"/>
        <v>N/A</v>
      </c>
      <c r="J89" s="70">
        <v>0</v>
      </c>
      <c r="K89" s="70">
        <v>0</v>
      </c>
      <c r="L89" s="70">
        <v>0</v>
      </c>
      <c r="M89" s="70">
        <v>0</v>
      </c>
      <c r="N89" s="70">
        <v>0</v>
      </c>
      <c r="O89" s="70">
        <v>0</v>
      </c>
      <c r="P89" s="308">
        <f t="shared" si="38"/>
        <v>0</v>
      </c>
      <c r="Q89" s="63">
        <v>0</v>
      </c>
      <c r="R89" s="307" t="str">
        <f t="shared" si="39"/>
        <v>N/A</v>
      </c>
    </row>
    <row r="90" spans="4:18" ht="13.5" customHeight="1">
      <c r="D90" s="109" t="s">
        <v>108</v>
      </c>
      <c r="E90" s="89"/>
      <c r="F90" s="89"/>
      <c r="G90" s="89"/>
      <c r="H90" s="307" t="str">
        <f t="shared" si="36"/>
        <v>N/A</v>
      </c>
      <c r="I90" s="307" t="str">
        <f t="shared" si="37"/>
        <v>N/A</v>
      </c>
      <c r="J90" s="70">
        <v>0</v>
      </c>
      <c r="K90" s="70">
        <v>0</v>
      </c>
      <c r="L90" s="70">
        <v>0</v>
      </c>
      <c r="M90" s="70">
        <v>0</v>
      </c>
      <c r="N90" s="70">
        <v>0</v>
      </c>
      <c r="O90" s="70">
        <v>0</v>
      </c>
      <c r="P90" s="308">
        <f t="shared" si="38"/>
        <v>0</v>
      </c>
      <c r="Q90" s="63">
        <v>0</v>
      </c>
      <c r="R90" s="307" t="str">
        <f t="shared" si="39"/>
        <v>N/A</v>
      </c>
    </row>
    <row r="91" spans="4:18" ht="13.5" customHeight="1">
      <c r="D91" s="140" t="s">
        <v>112</v>
      </c>
      <c r="E91" s="141"/>
      <c r="F91" s="141"/>
      <c r="G91" s="141"/>
      <c r="H91" s="307" t="str">
        <f t="shared" si="36"/>
        <v>N/A</v>
      </c>
      <c r="I91" s="307" t="str">
        <f t="shared" si="37"/>
        <v>N/A</v>
      </c>
      <c r="J91" s="70">
        <v>0</v>
      </c>
      <c r="K91" s="70">
        <v>0</v>
      </c>
      <c r="L91" s="70">
        <v>0</v>
      </c>
      <c r="M91" s="70">
        <v>0</v>
      </c>
      <c r="N91" s="70">
        <v>0</v>
      </c>
      <c r="O91" s="70">
        <v>0</v>
      </c>
      <c r="P91" s="308">
        <f t="shared" si="38"/>
        <v>0</v>
      </c>
      <c r="Q91" s="63">
        <v>0</v>
      </c>
      <c r="R91" s="307" t="str">
        <f t="shared" si="39"/>
        <v>N/A</v>
      </c>
    </row>
    <row r="92" spans="4:18" ht="13.5" customHeight="1">
      <c r="D92" s="109" t="s">
        <v>109</v>
      </c>
      <c r="E92" s="89"/>
      <c r="F92" s="89"/>
      <c r="G92" s="89"/>
      <c r="H92" s="307" t="str">
        <f t="shared" si="36"/>
        <v>N/A</v>
      </c>
      <c r="I92" s="307" t="str">
        <f t="shared" si="37"/>
        <v>N/A</v>
      </c>
      <c r="J92" s="70">
        <v>0</v>
      </c>
      <c r="K92" s="70">
        <v>0</v>
      </c>
      <c r="L92" s="70">
        <v>0</v>
      </c>
      <c r="M92" s="70">
        <v>0</v>
      </c>
      <c r="N92" s="70">
        <v>0</v>
      </c>
      <c r="O92" s="70">
        <v>0</v>
      </c>
      <c r="P92" s="308">
        <f t="shared" si="38"/>
        <v>0</v>
      </c>
      <c r="Q92" s="63">
        <v>0</v>
      </c>
      <c r="R92" s="307" t="str">
        <f t="shared" si="39"/>
        <v>N/A</v>
      </c>
    </row>
    <row r="93" spans="4:18" ht="13.5" customHeight="1">
      <c r="D93" s="107" t="s">
        <v>110</v>
      </c>
      <c r="E93" s="108"/>
      <c r="F93" s="108"/>
      <c r="G93" s="108"/>
      <c r="H93" s="307" t="str">
        <f t="shared" si="36"/>
        <v>N/A</v>
      </c>
      <c r="I93" s="307" t="str">
        <f t="shared" si="37"/>
        <v>N/A</v>
      </c>
      <c r="J93" s="70">
        <v>0</v>
      </c>
      <c r="K93" s="70">
        <v>0</v>
      </c>
      <c r="L93" s="70">
        <v>0</v>
      </c>
      <c r="M93" s="70">
        <v>0</v>
      </c>
      <c r="N93" s="70">
        <v>0</v>
      </c>
      <c r="O93" s="70">
        <v>0</v>
      </c>
      <c r="P93" s="308">
        <f t="shared" si="38"/>
        <v>0</v>
      </c>
      <c r="Q93" s="63">
        <v>0</v>
      </c>
      <c r="R93" s="307" t="str">
        <f t="shared" si="39"/>
        <v>N/A</v>
      </c>
    </row>
    <row r="94" spans="4:18" ht="13.5" customHeight="1">
      <c r="D94" s="140" t="s">
        <v>113</v>
      </c>
      <c r="E94" s="108"/>
      <c r="F94" s="141"/>
      <c r="G94" s="141"/>
      <c r="H94" s="307" t="str">
        <f t="shared" si="36"/>
        <v>N/A</v>
      </c>
      <c r="I94" s="307" t="str">
        <f t="shared" si="37"/>
        <v>N/A</v>
      </c>
      <c r="J94" s="70">
        <v>0</v>
      </c>
      <c r="K94" s="70">
        <v>0</v>
      </c>
      <c r="L94" s="70">
        <v>0</v>
      </c>
      <c r="M94" s="70">
        <v>0</v>
      </c>
      <c r="N94" s="70">
        <v>0</v>
      </c>
      <c r="O94" s="70">
        <v>0</v>
      </c>
      <c r="P94" s="308">
        <f t="shared" si="38"/>
        <v>0</v>
      </c>
      <c r="Q94" s="63">
        <v>0</v>
      </c>
      <c r="R94" s="307" t="str">
        <f t="shared" si="39"/>
        <v>N/A</v>
      </c>
    </row>
    <row r="95" spans="4:18" ht="13.5" customHeight="1">
      <c r="D95" s="107" t="s">
        <v>111</v>
      </c>
      <c r="E95" s="108"/>
      <c r="F95" s="108"/>
      <c r="G95" s="108"/>
      <c r="H95" s="307" t="str">
        <f t="shared" si="36"/>
        <v>N/A</v>
      </c>
      <c r="I95" s="307" t="str">
        <f t="shared" si="37"/>
        <v>N/A</v>
      </c>
      <c r="J95" s="70">
        <v>0</v>
      </c>
      <c r="K95" s="70">
        <v>0</v>
      </c>
      <c r="L95" s="70">
        <v>0</v>
      </c>
      <c r="M95" s="70">
        <v>0</v>
      </c>
      <c r="N95" s="70">
        <v>0</v>
      </c>
      <c r="O95" s="70">
        <v>0</v>
      </c>
      <c r="P95" s="308">
        <f t="shared" si="38"/>
        <v>0</v>
      </c>
      <c r="Q95" s="63">
        <v>0</v>
      </c>
      <c r="R95" s="307" t="str">
        <f t="shared" si="39"/>
        <v>N/A</v>
      </c>
    </row>
    <row r="96" spans="4:18" ht="13.5" customHeight="1">
      <c r="D96" s="109" t="s">
        <v>114</v>
      </c>
      <c r="E96" s="89"/>
      <c r="F96" s="89"/>
      <c r="G96" s="89"/>
      <c r="H96" s="307" t="str">
        <f t="shared" si="36"/>
        <v>N/A</v>
      </c>
      <c r="I96" s="307" t="str">
        <f t="shared" si="37"/>
        <v>N/A</v>
      </c>
      <c r="J96" s="70">
        <v>0</v>
      </c>
      <c r="K96" s="70">
        <v>0</v>
      </c>
      <c r="L96" s="70">
        <v>0</v>
      </c>
      <c r="M96" s="70">
        <v>0</v>
      </c>
      <c r="N96" s="70">
        <v>0</v>
      </c>
      <c r="O96" s="70">
        <v>0</v>
      </c>
      <c r="P96" s="308">
        <f t="shared" si="38"/>
        <v>0</v>
      </c>
      <c r="Q96" s="63">
        <v>0</v>
      </c>
      <c r="R96" s="307" t="str">
        <f t="shared" si="39"/>
        <v>N/A</v>
      </c>
    </row>
    <row r="97" spans="4:18" ht="13.5" customHeight="1">
      <c r="D97" s="142" t="s">
        <v>115</v>
      </c>
      <c r="E97" s="132"/>
      <c r="F97" s="132"/>
      <c r="G97" s="132"/>
      <c r="H97" s="307" t="str">
        <f t="shared" si="36"/>
        <v>N/A</v>
      </c>
      <c r="I97" s="307" t="str">
        <f t="shared" si="37"/>
        <v>N/A</v>
      </c>
      <c r="J97" s="70">
        <v>0</v>
      </c>
      <c r="K97" s="70">
        <v>0</v>
      </c>
      <c r="L97" s="70">
        <v>0</v>
      </c>
      <c r="M97" s="70">
        <v>0</v>
      </c>
      <c r="N97" s="70">
        <v>0</v>
      </c>
      <c r="O97" s="70">
        <v>0</v>
      </c>
      <c r="P97" s="308">
        <f t="shared" si="38"/>
        <v>0</v>
      </c>
      <c r="Q97" s="63">
        <v>0</v>
      </c>
      <c r="R97" s="307" t="str">
        <f t="shared" si="39"/>
        <v>N/A</v>
      </c>
    </row>
    <row r="98" spans="4:18" ht="13.5" customHeight="1">
      <c r="D98" s="107" t="s">
        <v>1183</v>
      </c>
      <c r="E98" s="108"/>
      <c r="F98" s="108"/>
      <c r="G98" s="108"/>
      <c r="H98" s="307" t="str">
        <f t="shared" si="36"/>
        <v>N/A</v>
      </c>
      <c r="I98" s="307" t="str">
        <f t="shared" si="37"/>
        <v>N/A</v>
      </c>
      <c r="J98" s="306">
        <f aca="true" t="shared" si="40" ref="J98:O98">SUM(J88:J97)</f>
        <v>0</v>
      </c>
      <c r="K98" s="306">
        <f t="shared" si="40"/>
        <v>0</v>
      </c>
      <c r="L98" s="306">
        <f t="shared" si="40"/>
        <v>0</v>
      </c>
      <c r="M98" s="306">
        <f t="shared" si="40"/>
        <v>0</v>
      </c>
      <c r="N98" s="306">
        <f t="shared" si="40"/>
        <v>0</v>
      </c>
      <c r="O98" s="306">
        <f t="shared" si="40"/>
        <v>0</v>
      </c>
      <c r="P98" s="308">
        <f t="shared" si="38"/>
        <v>0</v>
      </c>
      <c r="Q98" s="306">
        <f>SUM(Q88:Q97)</f>
        <v>0</v>
      </c>
      <c r="R98" s="307" t="str">
        <f t="shared" si="39"/>
        <v>N/A</v>
      </c>
    </row>
    <row r="99" spans="4:18" ht="12">
      <c r="D99" s="136"/>
      <c r="E99" s="136"/>
      <c r="F99" s="136"/>
      <c r="G99" s="136"/>
      <c r="H99" s="143"/>
      <c r="I99" s="143"/>
      <c r="J99" s="143"/>
      <c r="K99" s="143"/>
      <c r="L99" s="143"/>
      <c r="M99" s="143"/>
      <c r="N99" s="143"/>
      <c r="O99" s="143"/>
      <c r="P99" s="143"/>
      <c r="Q99" s="143"/>
      <c r="R99" s="143"/>
    </row>
    <row r="100" spans="4:18" ht="12">
      <c r="D100" s="144" t="s">
        <v>686</v>
      </c>
      <c r="E100" s="136"/>
      <c r="F100" s="136"/>
      <c r="G100" s="136"/>
      <c r="H100" s="143"/>
      <c r="I100" s="143"/>
      <c r="J100" s="143"/>
      <c r="K100" s="143"/>
      <c r="L100" s="143"/>
      <c r="M100" s="143"/>
      <c r="N100" s="143"/>
      <c r="O100" s="143"/>
      <c r="P100" s="143"/>
      <c r="Q100" s="143"/>
      <c r="R100" s="143"/>
    </row>
    <row r="101" spans="4:18" ht="12">
      <c r="D101" s="136"/>
      <c r="E101" s="136"/>
      <c r="F101" s="136"/>
      <c r="G101" s="136"/>
      <c r="H101" s="143"/>
      <c r="I101" s="143"/>
      <c r="J101" s="143"/>
      <c r="K101" s="143"/>
      <c r="L101" s="143"/>
      <c r="M101" s="143"/>
      <c r="N101" s="143"/>
      <c r="O101" s="143"/>
      <c r="P101" s="143"/>
      <c r="Q101" s="143"/>
      <c r="R101" s="143"/>
    </row>
    <row r="102" spans="4:18" ht="12">
      <c r="D102" s="145" t="s">
        <v>880</v>
      </c>
      <c r="E102" s="136"/>
      <c r="F102" s="136"/>
      <c r="G102" s="136"/>
      <c r="H102" s="137"/>
      <c r="I102" s="137"/>
      <c r="J102" s="137"/>
      <c r="K102" s="137"/>
      <c r="L102" s="137"/>
      <c r="M102" s="137"/>
      <c r="N102" s="137"/>
      <c r="O102" s="137"/>
      <c r="P102" s="137"/>
      <c r="Q102" s="137"/>
      <c r="R102" s="138"/>
    </row>
    <row r="103" spans="4:18" ht="72" customHeight="1">
      <c r="D103" s="347"/>
      <c r="E103" s="348"/>
      <c r="F103" s="348"/>
      <c r="G103" s="348"/>
      <c r="H103" s="348"/>
      <c r="I103" s="348"/>
      <c r="J103" s="348"/>
      <c r="K103" s="348"/>
      <c r="L103" s="348"/>
      <c r="M103" s="348"/>
      <c r="N103" s="348"/>
      <c r="O103" s="348"/>
      <c r="P103" s="348"/>
      <c r="Q103" s="348"/>
      <c r="R103" s="349"/>
    </row>
    <row r="104" spans="2:18" ht="12">
      <c r="B104" s="66" t="s">
        <v>1191</v>
      </c>
      <c r="D104" s="138"/>
      <c r="E104" s="136"/>
      <c r="F104" s="136"/>
      <c r="G104" s="136"/>
      <c r="H104" s="137"/>
      <c r="I104" s="137"/>
      <c r="J104" s="137"/>
      <c r="K104" s="137"/>
      <c r="L104" s="137"/>
      <c r="M104" s="137"/>
      <c r="N104" s="137"/>
      <c r="O104" s="137"/>
      <c r="P104" s="137"/>
      <c r="Q104" s="137"/>
      <c r="R104" s="138"/>
    </row>
    <row r="105" spans="2:16" ht="12">
      <c r="B105" s="66" t="s">
        <v>1192</v>
      </c>
      <c r="D105" s="345" t="s">
        <v>1215</v>
      </c>
      <c r="E105" s="346"/>
      <c r="F105" s="346"/>
      <c r="G105" s="346"/>
      <c r="H105" s="346"/>
      <c r="I105" s="346"/>
      <c r="J105" s="346"/>
      <c r="K105" s="346"/>
      <c r="L105" s="346"/>
      <c r="M105" s="346"/>
      <c r="N105" s="346"/>
      <c r="O105" s="346"/>
      <c r="P105" s="346"/>
    </row>
    <row r="106" spans="2:18" ht="15" customHeight="1">
      <c r="B106" s="295">
        <v>2</v>
      </c>
      <c r="D106" s="338" t="s">
        <v>1189</v>
      </c>
      <c r="E106" s="339"/>
      <c r="F106" s="339"/>
      <c r="G106" s="287"/>
      <c r="H106" s="340" t="s">
        <v>1190</v>
      </c>
      <c r="I106" s="340"/>
      <c r="J106" s="340"/>
      <c r="K106" s="287"/>
      <c r="L106" s="287"/>
      <c r="M106" s="287"/>
      <c r="N106" s="287"/>
      <c r="O106" s="287"/>
      <c r="P106" s="287"/>
      <c r="Q106" s="287"/>
      <c r="R106" s="288"/>
    </row>
    <row r="107" spans="4:18" ht="72" customHeight="1">
      <c r="D107" s="342"/>
      <c r="E107" s="343"/>
      <c r="F107" s="343"/>
      <c r="G107" s="343"/>
      <c r="H107" s="343"/>
      <c r="I107" s="343"/>
      <c r="J107" s="343"/>
      <c r="K107" s="343"/>
      <c r="L107" s="343"/>
      <c r="M107" s="343"/>
      <c r="N107" s="343"/>
      <c r="O107" s="343"/>
      <c r="P107" s="343"/>
      <c r="Q107" s="343"/>
      <c r="R107" s="344"/>
    </row>
    <row r="108" ht="12">
      <c r="B108" s="66">
        <v>2</v>
      </c>
    </row>
    <row r="109" ht="12.75" customHeight="1"/>
    <row r="110" ht="12.75" customHeight="1"/>
    <row r="111" ht="12.75" customHeight="1"/>
  </sheetData>
  <sheetProtection password="C9CC" sheet="1" objects="1" scenarios="1"/>
  <mergeCells count="105">
    <mergeCell ref="D12:I12"/>
    <mergeCell ref="N12:R12"/>
    <mergeCell ref="D71:J71"/>
    <mergeCell ref="N71:R71"/>
    <mergeCell ref="D35:E35"/>
    <mergeCell ref="D36:E36"/>
    <mergeCell ref="D37:E37"/>
    <mergeCell ref="D38:E38"/>
    <mergeCell ref="D46:E47"/>
    <mergeCell ref="D55:E56"/>
    <mergeCell ref="P73:P74"/>
    <mergeCell ref="I86:I87"/>
    <mergeCell ref="Q86:Q87"/>
    <mergeCell ref="K86:K87"/>
    <mergeCell ref="Q73:Q74"/>
    <mergeCell ref="O73:O74"/>
    <mergeCell ref="N86:N87"/>
    <mergeCell ref="O86:O87"/>
    <mergeCell ref="P86:P87"/>
    <mergeCell ref="N73:N74"/>
    <mergeCell ref="Q14:Q15"/>
    <mergeCell ref="I14:I15"/>
    <mergeCell ref="D44:E45"/>
    <mergeCell ref="J86:J87"/>
    <mergeCell ref="D16:E17"/>
    <mergeCell ref="D18:E19"/>
    <mergeCell ref="D21:E22"/>
    <mergeCell ref="D27:E28"/>
    <mergeCell ref="F22:F23"/>
    <mergeCell ref="D33:E34"/>
    <mergeCell ref="P14:P15"/>
    <mergeCell ref="J42:J43"/>
    <mergeCell ref="I42:I43"/>
    <mergeCell ref="K42:K43"/>
    <mergeCell ref="D40:E40"/>
    <mergeCell ref="D39:E39"/>
    <mergeCell ref="D30:E31"/>
    <mergeCell ref="H42:H43"/>
    <mergeCell ref="D7:R7"/>
    <mergeCell ref="J14:J15"/>
    <mergeCell ref="K14:K15"/>
    <mergeCell ref="L14:L15"/>
    <mergeCell ref="M14:M15"/>
    <mergeCell ref="N14:N15"/>
    <mergeCell ref="O14:O15"/>
    <mergeCell ref="D8:R8"/>
    <mergeCell ref="D10:E10"/>
    <mergeCell ref="F10:J10"/>
    <mergeCell ref="D58:E60"/>
    <mergeCell ref="D61:E62"/>
    <mergeCell ref="R42:R43"/>
    <mergeCell ref="P42:P43"/>
    <mergeCell ref="M42:M43"/>
    <mergeCell ref="N42:N43"/>
    <mergeCell ref="O42:O43"/>
    <mergeCell ref="Q42:Q43"/>
    <mergeCell ref="D49:E50"/>
    <mergeCell ref="F50:F51"/>
    <mergeCell ref="D107:R107"/>
    <mergeCell ref="M86:M87"/>
    <mergeCell ref="R86:R87"/>
    <mergeCell ref="D105:P105"/>
    <mergeCell ref="D103:R103"/>
    <mergeCell ref="L86:L87"/>
    <mergeCell ref="D106:F106"/>
    <mergeCell ref="H106:J106"/>
    <mergeCell ref="J73:J74"/>
    <mergeCell ref="H73:H74"/>
    <mergeCell ref="M73:M74"/>
    <mergeCell ref="L73:L74"/>
    <mergeCell ref="K73:K74"/>
    <mergeCell ref="S14:S15"/>
    <mergeCell ref="T14:T15"/>
    <mergeCell ref="U14:U15"/>
    <mergeCell ref="V14:V15"/>
    <mergeCell ref="R73:R74"/>
    <mergeCell ref="H86:H87"/>
    <mergeCell ref="I73:I74"/>
    <mergeCell ref="L42:L43"/>
    <mergeCell ref="R14:R15"/>
    <mergeCell ref="H14:H15"/>
    <mergeCell ref="AB73:AB74"/>
    <mergeCell ref="AC73:AC74"/>
    <mergeCell ref="AA14:AA15"/>
    <mergeCell ref="AB14:AB15"/>
    <mergeCell ref="AC14:AC15"/>
    <mergeCell ref="W14:W15"/>
    <mergeCell ref="X14:X15"/>
    <mergeCell ref="Y14:Y15"/>
    <mergeCell ref="Z14:Z15"/>
    <mergeCell ref="Z73:Z74"/>
    <mergeCell ref="AA73:AA74"/>
    <mergeCell ref="S73:S74"/>
    <mergeCell ref="T73:T74"/>
    <mergeCell ref="U73:U74"/>
    <mergeCell ref="V73:V74"/>
    <mergeCell ref="W73:W74"/>
    <mergeCell ref="X73:X74"/>
    <mergeCell ref="Y73:Y74"/>
    <mergeCell ref="D68:E68"/>
    <mergeCell ref="D63:E63"/>
    <mergeCell ref="D64:E64"/>
    <mergeCell ref="D65:E65"/>
    <mergeCell ref="D66:E66"/>
    <mergeCell ref="D67:E67"/>
  </mergeCells>
  <dataValidations count="1">
    <dataValidation type="whole" allowBlank="1" showInputMessage="1" showErrorMessage="1" error="Please enter integer" sqref="Q88:Q97 H16:Q34 J44:O62 J88:O97 H75:Q84 Q44:Q62">
      <formula1>-999999999999999</formula1>
      <formula2>999999999999999</formula2>
    </dataValidation>
  </dataValidations>
  <printOptions/>
  <pageMargins left="0.5905511811023623" right="0.5905511811023623" top="0.1968503937007874" bottom="0.1968503937007874" header="0.31496062992125984" footer="0.1968503937007874"/>
  <pageSetup fitToHeight="0" fitToWidth="1" horizontalDpi="600" verticalDpi="600" orientation="landscape" paperSize="9" scale="71" r:id="rId3"/>
  <rowBreaks count="1" manualBreakCount="1">
    <brk id="70" min="3" max="18" man="1"/>
  </rowBreaks>
  <ignoredErrors>
    <ignoredError sqref="H1:O1 A82:A84 A75:A77 A78:A79 A80:A81" numberStoredAsText="1"/>
    <ignoredError sqref="P68:P69 P98" formula="1"/>
  </ignoredErrors>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W97"/>
  <sheetViews>
    <sheetView showGridLines="0" zoomScale="75" zoomScaleNormal="75" zoomScalePageLayoutView="0" workbookViewId="0" topLeftCell="D4">
      <selection activeCell="B12" sqref="B12"/>
    </sheetView>
  </sheetViews>
  <sheetFormatPr defaultColWidth="10.28125" defaultRowHeight="12.75"/>
  <cols>
    <col min="1" max="3" width="5.7109375" style="50" hidden="1" customWidth="1"/>
    <col min="4" max="4" width="10.140625" style="50" customWidth="1"/>
    <col min="5" max="5" width="10.28125" style="50" customWidth="1"/>
    <col min="6" max="6" width="9.140625" style="50" customWidth="1"/>
    <col min="7" max="7" width="16.140625" style="50" customWidth="1"/>
    <col min="8" max="8" width="9.57421875" style="50" customWidth="1"/>
    <col min="9" max="19" width="14.7109375" style="50" customWidth="1"/>
    <col min="20" max="30" width="15.7109375" style="50" customWidth="1"/>
    <col min="31" max="16384" width="10.28125" style="50" customWidth="1"/>
  </cols>
  <sheetData>
    <row r="1" spans="1:10" ht="21.75" customHeight="1" hidden="1">
      <c r="A1" s="1" t="s">
        <v>277</v>
      </c>
      <c r="B1" s="28">
        <f>IF(OR((COVER_CD=""),(COVER_ED="")),"",COVER_ED&amp;RIGHT(COVER_CD*3+100,2))</f>
      </c>
      <c r="C1" s="27">
        <f ca="1">YEAR(NOW())-1</f>
        <v>2016</v>
      </c>
      <c r="G1" s="8" t="s">
        <v>418</v>
      </c>
      <c r="H1" s="6" t="s">
        <v>267</v>
      </c>
      <c r="J1" s="50" t="s">
        <v>1212</v>
      </c>
    </row>
    <row r="2" spans="1:8" ht="21.75" customHeight="1" hidden="1">
      <c r="A2" s="1" t="s">
        <v>1084</v>
      </c>
      <c r="B2" s="2" t="s">
        <v>881</v>
      </c>
      <c r="C2" s="27">
        <f ca="1">YEAR(NOW())</f>
        <v>2017</v>
      </c>
      <c r="H2" s="6" t="s">
        <v>1218</v>
      </c>
    </row>
    <row r="3" spans="1:8" ht="21.75" customHeight="1" hidden="1">
      <c r="A3" s="1" t="s">
        <v>278</v>
      </c>
      <c r="B3" s="27">
        <f>F9</f>
      </c>
      <c r="C3" s="27">
        <f ca="1">YEAR(NOW())+1</f>
        <v>2018</v>
      </c>
      <c r="H3" s="50" t="s">
        <v>563</v>
      </c>
    </row>
    <row r="4" spans="1:3" ht="12.75">
      <c r="A4" s="1" t="s">
        <v>1098</v>
      </c>
      <c r="B4" s="2">
        <v>0</v>
      </c>
      <c r="C4" s="27"/>
    </row>
    <row r="5" spans="1:3" ht="12.75">
      <c r="A5" s="1" t="s">
        <v>1099</v>
      </c>
      <c r="B5" s="3"/>
      <c r="C5" s="27"/>
    </row>
    <row r="6" spans="1:19" s="49" customFormat="1" ht="21.75" customHeight="1">
      <c r="A6" s="1" t="s">
        <v>1100</v>
      </c>
      <c r="B6" s="3"/>
      <c r="C6" s="27"/>
      <c r="D6" s="147"/>
      <c r="E6" s="148"/>
      <c r="F6" s="148"/>
      <c r="G6" s="148"/>
      <c r="H6" s="148"/>
      <c r="I6" s="148"/>
      <c r="J6" s="148"/>
      <c r="K6" s="148"/>
      <c r="L6" s="148"/>
      <c r="M6" s="148"/>
      <c r="N6" s="148"/>
      <c r="O6" s="148"/>
      <c r="P6" s="148"/>
      <c r="Q6" s="148"/>
      <c r="R6" s="148"/>
      <c r="S6" s="149"/>
    </row>
    <row r="7" spans="1:19" s="49" customFormat="1" ht="21.75" customHeight="1">
      <c r="A7" s="1" t="s">
        <v>1102</v>
      </c>
      <c r="B7" s="3"/>
      <c r="C7" s="27"/>
      <c r="D7" s="379"/>
      <c r="E7" s="379"/>
      <c r="F7" s="379"/>
      <c r="G7" s="379"/>
      <c r="H7" s="379"/>
      <c r="I7" s="379"/>
      <c r="J7" s="379"/>
      <c r="K7" s="379"/>
      <c r="L7" s="379"/>
      <c r="M7" s="379"/>
      <c r="N7" s="379"/>
      <c r="O7" s="379"/>
      <c r="P7" s="379"/>
      <c r="Q7" s="379"/>
      <c r="R7" s="379"/>
      <c r="S7" s="379"/>
    </row>
    <row r="8" spans="1:19" s="49" customFormat="1" ht="21.75" customHeight="1">
      <c r="A8" s="1" t="s">
        <v>280</v>
      </c>
      <c r="B8" s="29" t="str">
        <f>F10</f>
        <v>   </v>
      </c>
      <c r="C8" s="27"/>
      <c r="D8" s="379"/>
      <c r="E8" s="380"/>
      <c r="F8" s="380"/>
      <c r="G8" s="380"/>
      <c r="H8" s="380"/>
      <c r="I8" s="380"/>
      <c r="J8" s="380"/>
      <c r="K8" s="380"/>
      <c r="L8" s="380"/>
      <c r="M8" s="380"/>
      <c r="N8" s="380"/>
      <c r="O8" s="380"/>
      <c r="P8" s="380"/>
      <c r="Q8" s="380"/>
      <c r="R8" s="380"/>
      <c r="S8" s="380"/>
    </row>
    <row r="9" spans="1:19" s="49" customFormat="1" ht="18" customHeight="1" hidden="1">
      <c r="A9" s="5" t="s">
        <v>1105</v>
      </c>
      <c r="B9" s="4" t="s">
        <v>1106</v>
      </c>
      <c r="C9" s="27"/>
      <c r="D9" s="379" t="s">
        <v>1107</v>
      </c>
      <c r="E9" s="379"/>
      <c r="F9" s="388">
        <f>COVER_FILENO</f>
      </c>
      <c r="G9" s="388"/>
      <c r="H9" s="388"/>
      <c r="I9" s="388"/>
      <c r="J9" s="150"/>
      <c r="K9" s="150"/>
      <c r="L9" s="150"/>
      <c r="M9" s="150"/>
      <c r="N9" s="150"/>
      <c r="O9" s="150"/>
      <c r="P9" s="150"/>
      <c r="Q9" s="150"/>
      <c r="R9" s="150"/>
      <c r="S9" s="150"/>
    </row>
    <row r="10" spans="1:16" s="49" customFormat="1" ht="12.75">
      <c r="A10" s="5" t="s">
        <v>1108</v>
      </c>
      <c r="B10" s="29">
        <f>COVER_CD</f>
      </c>
      <c r="C10" s="27"/>
      <c r="D10" s="379" t="s">
        <v>1125</v>
      </c>
      <c r="E10" s="379"/>
      <c r="F10" s="388" t="str">
        <f>IF(COVER_INSURER="","",COVER_INSURER)</f>
        <v>   </v>
      </c>
      <c r="G10" s="388"/>
      <c r="H10" s="388"/>
      <c r="I10" s="388"/>
      <c r="M10" s="151" t="s">
        <v>124</v>
      </c>
      <c r="N10" s="152">
        <f>IF(COVER_CD="","","Q"&amp;COVER_CD)</f>
      </c>
      <c r="O10" s="153">
        <f>IF(COVER_ED="","",COVER_ED)</f>
      </c>
      <c r="P10" s="147" t="s">
        <v>1126</v>
      </c>
    </row>
    <row r="11" spans="1:16" s="49" customFormat="1" ht="12.75">
      <c r="A11" s="5" t="s">
        <v>1127</v>
      </c>
      <c r="B11" s="29">
        <f>COVER_ED</f>
      </c>
      <c r="C11" s="27"/>
      <c r="D11" s="154"/>
      <c r="E11" s="155"/>
      <c r="F11" s="156"/>
      <c r="G11" s="151"/>
      <c r="H11" s="157"/>
      <c r="I11" s="154"/>
      <c r="J11" s="154"/>
      <c r="K11" s="158"/>
      <c r="O11" s="159"/>
      <c r="P11" s="147"/>
    </row>
    <row r="12" spans="4:49" s="48" customFormat="1" ht="12.75">
      <c r="D12" s="160"/>
      <c r="E12" s="160"/>
      <c r="F12" s="160"/>
      <c r="G12" s="160"/>
      <c r="H12" s="161"/>
      <c r="I12" s="162"/>
      <c r="J12" s="162"/>
      <c r="K12" s="162"/>
      <c r="L12" s="162"/>
      <c r="M12" s="162"/>
      <c r="N12" s="162"/>
      <c r="O12" s="162"/>
      <c r="P12" s="162"/>
      <c r="Q12" s="162"/>
      <c r="R12" s="162"/>
      <c r="S12" s="162"/>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row>
    <row r="13" spans="4:49" s="48" customFormat="1" ht="12.75">
      <c r="D13" s="163" t="s">
        <v>1064</v>
      </c>
      <c r="E13" s="160"/>
      <c r="F13" s="160"/>
      <c r="G13" s="160"/>
      <c r="H13" s="161"/>
      <c r="I13" s="162"/>
      <c r="J13" s="162"/>
      <c r="K13" s="162"/>
      <c r="L13" s="162"/>
      <c r="M13" s="162"/>
      <c r="N13" s="162"/>
      <c r="O13" s="162"/>
      <c r="P13" s="162"/>
      <c r="Q13" s="162"/>
      <c r="R13" s="162"/>
      <c r="S13" s="162"/>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row>
    <row r="14" spans="4:49" s="49" customFormat="1" ht="12.75">
      <c r="D14" s="160"/>
      <c r="E14" s="160"/>
      <c r="F14" s="160"/>
      <c r="G14" s="160"/>
      <c r="H14" s="161"/>
      <c r="I14" s="162"/>
      <c r="J14" s="162"/>
      <c r="K14" s="162"/>
      <c r="L14" s="162"/>
      <c r="M14" s="162"/>
      <c r="N14" s="162"/>
      <c r="O14" s="162"/>
      <c r="P14" s="162"/>
      <c r="Q14" s="162"/>
      <c r="R14" s="162"/>
      <c r="S14" s="162"/>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row>
    <row r="15" spans="1:19" ht="12.75">
      <c r="A15" s="51" t="s">
        <v>418</v>
      </c>
      <c r="D15" s="148" t="s">
        <v>939</v>
      </c>
      <c r="E15" s="160"/>
      <c r="F15" s="160"/>
      <c r="G15" s="160"/>
      <c r="H15" s="161"/>
      <c r="I15" s="164"/>
      <c r="J15" s="164"/>
      <c r="K15" s="164"/>
      <c r="L15" s="164"/>
      <c r="M15" s="164"/>
      <c r="N15" s="164"/>
      <c r="O15" s="164"/>
      <c r="P15" s="164"/>
      <c r="Q15" s="164"/>
      <c r="R15" s="164"/>
      <c r="S15" s="165"/>
    </row>
    <row r="16" spans="1:19" ht="60" customHeight="1">
      <c r="A16" s="6">
        <v>1010</v>
      </c>
      <c r="B16" s="52" t="s">
        <v>940</v>
      </c>
      <c r="E16" s="166"/>
      <c r="F16" s="166"/>
      <c r="G16" s="166"/>
      <c r="H16" s="381">
        <f>'GQ1'!D103</f>
        <v>0</v>
      </c>
      <c r="I16" s="382"/>
      <c r="J16" s="382"/>
      <c r="K16" s="382"/>
      <c r="L16" s="382"/>
      <c r="M16" s="382"/>
      <c r="N16" s="382"/>
      <c r="O16" s="382"/>
      <c r="P16" s="382"/>
      <c r="Q16" s="166"/>
      <c r="R16" s="166"/>
      <c r="S16" s="167"/>
    </row>
    <row r="17" spans="4:19" ht="31.5" customHeight="1">
      <c r="D17" s="165"/>
      <c r="E17" s="160"/>
      <c r="F17" s="160"/>
      <c r="G17" s="160"/>
      <c r="H17" s="161"/>
      <c r="I17" s="164"/>
      <c r="J17" s="164"/>
      <c r="K17" s="164"/>
      <c r="L17" s="164"/>
      <c r="M17" s="164"/>
      <c r="N17" s="164"/>
      <c r="O17" s="164"/>
      <c r="P17" s="164"/>
      <c r="Q17" s="164"/>
      <c r="R17" s="164"/>
      <c r="S17" s="165"/>
    </row>
    <row r="18" spans="3:17" ht="13.5" customHeight="1">
      <c r="C18" s="6"/>
      <c r="D18" s="389" t="s">
        <v>1215</v>
      </c>
      <c r="E18" s="390"/>
      <c r="F18" s="390"/>
      <c r="G18" s="390"/>
      <c r="H18" s="390"/>
      <c r="I18" s="390"/>
      <c r="J18" s="390"/>
      <c r="K18" s="390"/>
      <c r="L18" s="390"/>
      <c r="M18" s="390"/>
      <c r="N18" s="390"/>
      <c r="O18" s="390"/>
      <c r="P18" s="390"/>
      <c r="Q18" s="390"/>
    </row>
    <row r="19" spans="3:19" ht="13.5" customHeight="1">
      <c r="C19" s="6"/>
      <c r="D19" s="383" t="s">
        <v>1278</v>
      </c>
      <c r="E19" s="384"/>
      <c r="F19" s="384"/>
      <c r="G19" s="384"/>
      <c r="H19" s="384"/>
      <c r="I19" s="384"/>
      <c r="J19" s="384"/>
      <c r="K19" s="384"/>
      <c r="L19" s="384"/>
      <c r="M19" s="384"/>
      <c r="N19" s="384"/>
      <c r="O19" s="384"/>
      <c r="P19" s="384"/>
      <c r="Q19" s="384"/>
      <c r="R19" s="384"/>
      <c r="S19" s="385"/>
    </row>
    <row r="20" spans="1:19" ht="13.5" customHeight="1">
      <c r="A20" s="6">
        <v>1020</v>
      </c>
      <c r="B20" s="52" t="s">
        <v>1217</v>
      </c>
      <c r="C20" s="6"/>
      <c r="D20" s="289"/>
      <c r="E20" s="290"/>
      <c r="F20" s="290"/>
      <c r="G20" s="290"/>
      <c r="H20" s="296">
        <f>'GQ1'!B106</f>
        <v>2</v>
      </c>
      <c r="I20" s="290"/>
      <c r="J20" s="290"/>
      <c r="K20" s="290"/>
      <c r="L20" s="290"/>
      <c r="M20" s="290"/>
      <c r="N20" s="290"/>
      <c r="O20" s="290"/>
      <c r="P20" s="290"/>
      <c r="Q20" s="290"/>
      <c r="R20" s="290"/>
      <c r="S20" s="291"/>
    </row>
    <row r="21" spans="1:19" ht="77.25" customHeight="1">
      <c r="A21" s="6">
        <v>1030</v>
      </c>
      <c r="B21" s="52" t="s">
        <v>712</v>
      </c>
      <c r="C21" s="6"/>
      <c r="D21" s="168"/>
      <c r="E21" s="169"/>
      <c r="F21" s="169"/>
      <c r="G21" s="169"/>
      <c r="H21" s="386">
        <f>'GQ1'!D107</f>
        <v>0</v>
      </c>
      <c r="I21" s="386"/>
      <c r="J21" s="386"/>
      <c r="K21" s="386"/>
      <c r="L21" s="386"/>
      <c r="M21" s="386"/>
      <c r="N21" s="386"/>
      <c r="O21" s="386"/>
      <c r="P21" s="386"/>
      <c r="Q21" s="386"/>
      <c r="R21" s="386"/>
      <c r="S21" s="387"/>
    </row>
    <row r="22" spans="1:3" ht="13.5" customHeight="1">
      <c r="A22" s="6"/>
      <c r="B22" s="52"/>
      <c r="C22" s="6"/>
    </row>
    <row r="23" spans="1:3" ht="12.75" customHeight="1">
      <c r="A23" s="6"/>
      <c r="B23" s="52"/>
      <c r="C23" s="6"/>
    </row>
    <row r="24" spans="1:3" ht="12.75" customHeight="1">
      <c r="A24" s="6" t="s">
        <v>1083</v>
      </c>
      <c r="B24" s="52"/>
      <c r="C24" s="6"/>
    </row>
    <row r="25" spans="1:3" ht="12.75" customHeight="1">
      <c r="A25" s="6"/>
      <c r="B25" s="52"/>
      <c r="C25" s="6"/>
    </row>
    <row r="26" spans="1:3" ht="13.5" customHeight="1">
      <c r="A26" s="6"/>
      <c r="B26" s="52"/>
      <c r="C26" s="6"/>
    </row>
    <row r="27" spans="1:3" ht="13.5" customHeight="1">
      <c r="A27" s="6"/>
      <c r="B27" s="52"/>
      <c r="C27" s="6"/>
    </row>
    <row r="28" spans="1:3" ht="13.5" customHeight="1">
      <c r="A28" s="6"/>
      <c r="B28" s="52"/>
      <c r="C28" s="6"/>
    </row>
    <row r="29" spans="1:3" ht="13.5" customHeight="1">
      <c r="A29" s="6"/>
      <c r="B29" s="52"/>
      <c r="C29" s="6"/>
    </row>
    <row r="30" spans="1:3" ht="13.5" customHeight="1">
      <c r="A30" s="6"/>
      <c r="B30" s="52"/>
      <c r="C30" s="6"/>
    </row>
    <row r="31" spans="1:3" ht="13.5" customHeight="1">
      <c r="A31" s="6"/>
      <c r="B31" s="52"/>
      <c r="C31" s="6"/>
    </row>
    <row r="32" spans="1:3" ht="13.5" customHeight="1">
      <c r="A32" s="6"/>
      <c r="B32" s="52"/>
      <c r="C32" s="6"/>
    </row>
    <row r="33" spans="1:3" ht="13.5" customHeight="1">
      <c r="A33" s="6"/>
      <c r="B33" s="52"/>
      <c r="C33" s="6"/>
    </row>
    <row r="34" spans="1:3" ht="13.5" customHeight="1">
      <c r="A34" s="6"/>
      <c r="B34" s="52"/>
      <c r="C34" s="6"/>
    </row>
    <row r="35" spans="1:3" ht="13.5" customHeight="1">
      <c r="A35" s="6"/>
      <c r="B35" s="52"/>
      <c r="C35" s="6"/>
    </row>
    <row r="36" spans="1:3" ht="13.5" customHeight="1">
      <c r="A36" s="6"/>
      <c r="B36" s="52"/>
      <c r="C36" s="6"/>
    </row>
    <row r="37" spans="1:3" ht="13.5" customHeight="1">
      <c r="A37" s="6"/>
      <c r="B37" s="52"/>
      <c r="C37" s="6"/>
    </row>
    <row r="38" spans="1:3" ht="13.5" customHeight="1">
      <c r="A38" s="6"/>
      <c r="B38" s="52"/>
      <c r="C38" s="6"/>
    </row>
    <row r="39" spans="1:3" ht="13.5" customHeight="1">
      <c r="A39" s="6"/>
      <c r="B39" s="52"/>
      <c r="C39" s="6"/>
    </row>
    <row r="40" spans="1:3" ht="13.5" customHeight="1">
      <c r="A40" s="6"/>
      <c r="B40" s="52"/>
      <c r="C40" s="6"/>
    </row>
    <row r="41" spans="1:3" ht="13.5" customHeight="1">
      <c r="A41" s="6"/>
      <c r="B41" s="52"/>
      <c r="C41" s="6"/>
    </row>
    <row r="42" spans="1:3" ht="13.5" customHeight="1">
      <c r="A42" s="6"/>
      <c r="B42" s="52"/>
      <c r="C42" s="6"/>
    </row>
    <row r="43" spans="1:3" ht="13.5" customHeight="1">
      <c r="A43" s="6"/>
      <c r="B43" s="52"/>
      <c r="C43" s="6"/>
    </row>
    <row r="44" spans="1:3" ht="13.5" customHeight="1">
      <c r="A44" s="6"/>
      <c r="B44" s="52"/>
      <c r="C44" s="6"/>
    </row>
    <row r="45" ht="14.25" customHeight="1"/>
    <row r="46" ht="55.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spans="1:3" ht="13.5" customHeight="1">
      <c r="A66" s="6"/>
      <c r="B66" s="53"/>
      <c r="C66" s="6"/>
    </row>
    <row r="67" ht="13.5" customHeight="1"/>
    <row r="68" ht="13.5" customHeight="1"/>
    <row r="69" ht="13.5" customHeight="1"/>
    <row r="70" ht="13.5" customHeight="1"/>
    <row r="71" ht="13.5" customHeight="1"/>
    <row r="72" ht="13.5" customHeight="1"/>
    <row r="75" spans="4:49" s="54" customFormat="1" ht="12.75">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row>
    <row r="76" spans="4:49" s="54" customFormat="1" ht="14.25" customHeight="1">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row>
    <row r="77" ht="13.5" customHeight="1"/>
    <row r="78" ht="13.5" customHeight="1"/>
    <row r="79" ht="13.5" customHeight="1"/>
    <row r="80" ht="13.5" customHeight="1"/>
    <row r="81" ht="13.5" customHeight="1"/>
    <row r="82" ht="13.5" customHeight="1"/>
    <row r="83" ht="13.5" customHeight="1"/>
    <row r="88" ht="49.5" customHeight="1"/>
    <row r="91" ht="18.75" customHeight="1"/>
    <row r="92" ht="49.5" customHeight="1"/>
    <row r="94" ht="12.75" customHeight="1"/>
    <row r="95" ht="12.75" customHeight="1"/>
    <row r="96" ht="12.75" customHeight="1"/>
    <row r="97" ht="12.75">
      <c r="A97" s="50" t="s">
        <v>1212</v>
      </c>
    </row>
    <row r="112" ht="12.75" customHeight="1"/>
    <row r="113" ht="12.75" customHeight="1"/>
    <row r="114" ht="12.75" customHeight="1"/>
  </sheetData>
  <sheetProtection password="C9CC" sheet="1" objects="1" scenarios="1"/>
  <mergeCells count="10">
    <mergeCell ref="D7:S7"/>
    <mergeCell ref="D8:S8"/>
    <mergeCell ref="H16:P16"/>
    <mergeCell ref="D19:S19"/>
    <mergeCell ref="H21:S21"/>
    <mergeCell ref="F9:I9"/>
    <mergeCell ref="F10:I10"/>
    <mergeCell ref="D9:E9"/>
    <mergeCell ref="D10:E10"/>
    <mergeCell ref="D18:Q18"/>
  </mergeCells>
  <printOptions/>
  <pageMargins left="0.5905511811023623" right="0.5905511811023623" top="0.31496062992125984" bottom="0.1968503937007874" header="0.31496062992125984" footer="0.31496062992125984"/>
  <pageSetup horizontalDpi="600" verticalDpi="600" orientation="landscape" paperSize="9" scale="60" r:id="rId2"/>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D108"/>
  <sheetViews>
    <sheetView showGridLines="0" zoomScale="90" zoomScaleNormal="90" zoomScalePageLayoutView="0" workbookViewId="0" topLeftCell="D4">
      <selection activeCell="F9" sqref="F9"/>
    </sheetView>
  </sheetViews>
  <sheetFormatPr defaultColWidth="10.28125" defaultRowHeight="12.75"/>
  <cols>
    <col min="1" max="3" width="5.7109375" style="66" hidden="1" customWidth="1"/>
    <col min="4" max="4" width="12.421875" style="66" customWidth="1"/>
    <col min="5" max="5" width="5.421875" style="66" customWidth="1"/>
    <col min="6" max="6" width="8.28125" style="66" customWidth="1"/>
    <col min="7" max="7" width="20.57421875" style="66" customWidth="1"/>
    <col min="8" max="13" width="13.28125" style="66" customWidth="1"/>
    <col min="14" max="14" width="11.57421875" style="66" customWidth="1"/>
    <col min="15" max="18" width="13.28125" style="66" customWidth="1"/>
    <col min="19" max="29" width="15.7109375" style="66" hidden="1" customWidth="1"/>
    <col min="30" max="32" width="10.28125" style="66" hidden="1" customWidth="1"/>
    <col min="33" max="16384" width="10.28125" style="66" customWidth="1"/>
  </cols>
  <sheetData>
    <row r="1" spans="1:30" ht="21.75" customHeight="1" hidden="1">
      <c r="A1" s="55" t="s">
        <v>777</v>
      </c>
      <c r="B1" s="56">
        <f>IF(OR((COVER_CD=""),(COVER_ED="")),"",COVER_ED&amp;RIGHT(COVER_CD*3+100,2))</f>
      </c>
      <c r="C1" s="29">
        <f ca="1">YEAR(NOW())-1</f>
        <v>2016</v>
      </c>
      <c r="G1" s="8" t="s">
        <v>888</v>
      </c>
      <c r="H1" s="6" t="s">
        <v>267</v>
      </c>
      <c r="I1" s="6" t="s">
        <v>268</v>
      </c>
      <c r="J1" s="6" t="s">
        <v>269</v>
      </c>
      <c r="K1" s="6" t="s">
        <v>270</v>
      </c>
      <c r="L1" s="6" t="s">
        <v>271</v>
      </c>
      <c r="M1" s="6" t="s">
        <v>272</v>
      </c>
      <c r="N1" s="6" t="s">
        <v>273</v>
      </c>
      <c r="O1" s="6" t="s">
        <v>274</v>
      </c>
      <c r="P1" s="6" t="s">
        <v>275</v>
      </c>
      <c r="Q1" s="6" t="s">
        <v>276</v>
      </c>
      <c r="R1" s="47" t="s">
        <v>778</v>
      </c>
      <c r="S1" s="47" t="s">
        <v>779</v>
      </c>
      <c r="T1" s="47" t="s">
        <v>780</v>
      </c>
      <c r="U1" s="47" t="s">
        <v>781</v>
      </c>
      <c r="V1" s="47" t="s">
        <v>782</v>
      </c>
      <c r="W1" s="47" t="s">
        <v>783</v>
      </c>
      <c r="X1" s="47" t="s">
        <v>784</v>
      </c>
      <c r="Y1" s="47" t="s">
        <v>785</v>
      </c>
      <c r="Z1" s="47" t="s">
        <v>786</v>
      </c>
      <c r="AA1" s="47" t="s">
        <v>787</v>
      </c>
      <c r="AB1" s="47" t="s">
        <v>788</v>
      </c>
      <c r="AC1" s="47" t="s">
        <v>789</v>
      </c>
      <c r="AD1" s="66" t="s">
        <v>790</v>
      </c>
    </row>
    <row r="2" spans="1:29" ht="21.75" customHeight="1" hidden="1">
      <c r="A2" s="55" t="s">
        <v>791</v>
      </c>
      <c r="B2" s="4" t="s">
        <v>887</v>
      </c>
      <c r="C2" s="29">
        <f ca="1">YEAR(NOW())</f>
        <v>2017</v>
      </c>
      <c r="H2" s="6" t="s">
        <v>423</v>
      </c>
      <c r="I2" s="6" t="s">
        <v>424</v>
      </c>
      <c r="J2" s="6" t="s">
        <v>425</v>
      </c>
      <c r="K2" s="6" t="s">
        <v>426</v>
      </c>
      <c r="L2" s="6" t="s">
        <v>427</v>
      </c>
      <c r="M2" s="6" t="s">
        <v>428</v>
      </c>
      <c r="N2" s="6" t="s">
        <v>429</v>
      </c>
      <c r="O2" s="6" t="s">
        <v>430</v>
      </c>
      <c r="P2" s="6" t="s">
        <v>792</v>
      </c>
      <c r="Q2" s="6" t="s">
        <v>431</v>
      </c>
      <c r="R2" s="6" t="s">
        <v>432</v>
      </c>
      <c r="S2" s="6" t="s">
        <v>793</v>
      </c>
      <c r="T2" s="6" t="s">
        <v>794</v>
      </c>
      <c r="U2" s="6" t="s">
        <v>795</v>
      </c>
      <c r="V2" s="6" t="s">
        <v>796</v>
      </c>
      <c r="W2" s="6" t="s">
        <v>797</v>
      </c>
      <c r="X2" s="6" t="s">
        <v>798</v>
      </c>
      <c r="Y2" s="6" t="s">
        <v>799</v>
      </c>
      <c r="Z2" s="6" t="s">
        <v>800</v>
      </c>
      <c r="AA2" s="6" t="s">
        <v>801</v>
      </c>
      <c r="AB2" s="6" t="s">
        <v>802</v>
      </c>
      <c r="AC2" s="6" t="s">
        <v>803</v>
      </c>
    </row>
    <row r="3" spans="1:29" ht="21.75" customHeight="1" hidden="1">
      <c r="A3" s="55" t="s">
        <v>804</v>
      </c>
      <c r="B3" s="29">
        <f>F9</f>
      </c>
      <c r="C3" s="29">
        <f ca="1">YEAR(NOW())+1</f>
        <v>2018</v>
      </c>
      <c r="S3" s="66" t="s">
        <v>562</v>
      </c>
      <c r="T3" s="66" t="s">
        <v>562</v>
      </c>
      <c r="AC3" s="66" t="s">
        <v>562</v>
      </c>
    </row>
    <row r="4" spans="1:3" ht="12">
      <c r="A4" s="55" t="s">
        <v>805</v>
      </c>
      <c r="B4" s="4">
        <v>0</v>
      </c>
      <c r="C4" s="29"/>
    </row>
    <row r="5" spans="1:3" ht="12">
      <c r="A5" s="55" t="s">
        <v>806</v>
      </c>
      <c r="B5" s="59"/>
      <c r="C5" s="29"/>
    </row>
    <row r="6" spans="1:18" s="67" customFormat="1" ht="18" customHeight="1">
      <c r="A6" s="55" t="s">
        <v>807</v>
      </c>
      <c r="B6" s="59"/>
      <c r="C6" s="29"/>
      <c r="D6" s="83" t="s">
        <v>659</v>
      </c>
      <c r="E6" s="145"/>
      <c r="F6" s="145"/>
      <c r="G6" s="145"/>
      <c r="H6" s="145"/>
      <c r="I6" s="145"/>
      <c r="J6" s="145"/>
      <c r="K6" s="145"/>
      <c r="L6" s="145"/>
      <c r="M6" s="145"/>
      <c r="N6" s="145"/>
      <c r="O6" s="145"/>
      <c r="P6" s="145"/>
      <c r="Q6" s="145"/>
      <c r="R6" s="146"/>
    </row>
    <row r="7" spans="1:18" s="67" customFormat="1" ht="18" customHeight="1">
      <c r="A7" s="55" t="s">
        <v>808</v>
      </c>
      <c r="B7" s="59"/>
      <c r="C7" s="29"/>
      <c r="D7" s="366" t="s">
        <v>809</v>
      </c>
      <c r="E7" s="366"/>
      <c r="F7" s="366"/>
      <c r="G7" s="366"/>
      <c r="H7" s="366"/>
      <c r="I7" s="366"/>
      <c r="J7" s="366"/>
      <c r="K7" s="366"/>
      <c r="L7" s="366"/>
      <c r="M7" s="366"/>
      <c r="N7" s="366"/>
      <c r="O7" s="366"/>
      <c r="P7" s="366"/>
      <c r="Q7" s="366"/>
      <c r="R7" s="366"/>
    </row>
    <row r="8" spans="1:18" s="67" customFormat="1" ht="18" customHeight="1">
      <c r="A8" s="55" t="s">
        <v>810</v>
      </c>
      <c r="B8" s="29" t="str">
        <f>F10</f>
        <v>   </v>
      </c>
      <c r="C8" s="29"/>
      <c r="D8" s="366" t="s">
        <v>660</v>
      </c>
      <c r="E8" s="367"/>
      <c r="F8" s="367"/>
      <c r="G8" s="367"/>
      <c r="H8" s="367"/>
      <c r="I8" s="367"/>
      <c r="J8" s="367"/>
      <c r="K8" s="367"/>
      <c r="L8" s="367"/>
      <c r="M8" s="367"/>
      <c r="N8" s="367"/>
      <c r="O8" s="367"/>
      <c r="P8" s="367"/>
      <c r="Q8" s="367"/>
      <c r="R8" s="367"/>
    </row>
    <row r="9" spans="1:18" s="67" customFormat="1" ht="18" customHeight="1" hidden="1">
      <c r="A9" s="60" t="s">
        <v>811</v>
      </c>
      <c r="B9" s="4" t="s">
        <v>812</v>
      </c>
      <c r="C9" s="29"/>
      <c r="D9" s="366" t="s">
        <v>815</v>
      </c>
      <c r="E9" s="366"/>
      <c r="F9" s="318">
        <f>COVER_FILENO</f>
      </c>
      <c r="G9" s="314"/>
      <c r="H9" s="314"/>
      <c r="I9" s="87"/>
      <c r="J9" s="87"/>
      <c r="K9" s="87"/>
      <c r="L9" s="87"/>
      <c r="M9" s="87"/>
      <c r="N9" s="87"/>
      <c r="O9" s="87"/>
      <c r="P9" s="87"/>
      <c r="Q9" s="87"/>
      <c r="R9" s="87"/>
    </row>
    <row r="10" spans="1:14" s="67" customFormat="1" ht="18" customHeight="1">
      <c r="A10" s="60" t="s">
        <v>816</v>
      </c>
      <c r="B10" s="29">
        <f>COVER_CD</f>
      </c>
      <c r="C10" s="29"/>
      <c r="D10" s="366" t="s">
        <v>817</v>
      </c>
      <c r="E10" s="366"/>
      <c r="F10" s="368" t="str">
        <f>IF(COVER_INSURER="","",COVER_INSURER)</f>
        <v>   </v>
      </c>
      <c r="G10" s="368"/>
      <c r="H10" s="368"/>
      <c r="I10" s="368"/>
      <c r="J10" s="368"/>
      <c r="L10" s="88" t="s">
        <v>818</v>
      </c>
      <c r="M10" s="316" t="str">
        <f>IF(COVER_CD="","","Q"&amp;COVER_CD)&amp;" "&amp;IF(COVER_ED="","",COVER_ED)</f>
        <v> </v>
      </c>
      <c r="N10" s="83" t="s">
        <v>819</v>
      </c>
    </row>
    <row r="11" spans="1:15" s="67" customFormat="1" ht="12">
      <c r="A11" s="60" t="s">
        <v>820</v>
      </c>
      <c r="B11" s="29">
        <f>COVER_ED</f>
      </c>
      <c r="C11" s="29"/>
      <c r="D11" s="84"/>
      <c r="E11" s="91"/>
      <c r="F11" s="92"/>
      <c r="G11" s="88"/>
      <c r="H11" s="84"/>
      <c r="I11" s="84"/>
      <c r="J11" s="93"/>
      <c r="N11" s="94"/>
      <c r="O11" s="83"/>
    </row>
    <row r="12" spans="4:18" s="67" customFormat="1" ht="12">
      <c r="D12" s="376" t="s">
        <v>821</v>
      </c>
      <c r="E12" s="376"/>
      <c r="F12" s="376"/>
      <c r="G12" s="376"/>
      <c r="H12" s="376"/>
      <c r="I12" s="299"/>
      <c r="J12" s="299"/>
      <c r="K12" s="299"/>
      <c r="L12" s="299"/>
      <c r="M12" s="299"/>
      <c r="N12" s="377" t="s">
        <v>729</v>
      </c>
      <c r="O12" s="378"/>
      <c r="P12" s="378"/>
      <c r="Q12" s="378"/>
      <c r="R12" s="378"/>
    </row>
    <row r="13" spans="4:18" ht="12">
      <c r="D13" s="98"/>
      <c r="E13" s="98"/>
      <c r="F13" s="98"/>
      <c r="G13" s="98"/>
      <c r="H13" s="98"/>
      <c r="I13" s="98"/>
      <c r="J13" s="98"/>
      <c r="K13" s="98"/>
      <c r="L13" s="98"/>
      <c r="M13" s="98"/>
      <c r="N13" s="98"/>
      <c r="O13" s="98"/>
      <c r="P13" s="98"/>
      <c r="Q13" s="98"/>
      <c r="R13" s="98"/>
    </row>
    <row r="14" spans="1:29" ht="14.25" customHeight="1">
      <c r="A14" s="68" t="s">
        <v>822</v>
      </c>
      <c r="D14" s="99" t="s">
        <v>823</v>
      </c>
      <c r="E14" s="100"/>
      <c r="F14" s="100"/>
      <c r="G14" s="100"/>
      <c r="H14" s="337" t="s">
        <v>1045</v>
      </c>
      <c r="I14" s="337" t="s">
        <v>1042</v>
      </c>
      <c r="J14" s="337" t="s">
        <v>1047</v>
      </c>
      <c r="K14" s="341" t="s">
        <v>1048</v>
      </c>
      <c r="L14" s="337" t="s">
        <v>1049</v>
      </c>
      <c r="M14" s="337" t="s">
        <v>1044</v>
      </c>
      <c r="N14" s="337" t="s">
        <v>1043</v>
      </c>
      <c r="O14" s="337" t="s">
        <v>1050</v>
      </c>
      <c r="P14" s="337" t="s">
        <v>1051</v>
      </c>
      <c r="Q14" s="337" t="s">
        <v>1052</v>
      </c>
      <c r="R14" s="337" t="s">
        <v>1053</v>
      </c>
      <c r="S14" s="330" t="s">
        <v>824</v>
      </c>
      <c r="T14" s="330" t="s">
        <v>825</v>
      </c>
      <c r="U14" s="333" t="s">
        <v>826</v>
      </c>
      <c r="V14" s="335" t="s">
        <v>827</v>
      </c>
      <c r="W14" s="330" t="s">
        <v>828</v>
      </c>
      <c r="X14" s="333" t="s">
        <v>826</v>
      </c>
      <c r="Y14" s="335" t="s">
        <v>827</v>
      </c>
      <c r="Z14" s="330" t="s">
        <v>828</v>
      </c>
      <c r="AA14" s="330" t="s">
        <v>829</v>
      </c>
      <c r="AB14" s="330" t="s">
        <v>830</v>
      </c>
      <c r="AC14" s="330" t="s">
        <v>831</v>
      </c>
    </row>
    <row r="15" spans="4:29" ht="23.25" customHeight="1">
      <c r="D15" s="103"/>
      <c r="E15" s="104"/>
      <c r="F15" s="104"/>
      <c r="G15" s="104"/>
      <c r="H15" s="336"/>
      <c r="I15" s="336"/>
      <c r="J15" s="336"/>
      <c r="K15" s="336"/>
      <c r="L15" s="336"/>
      <c r="M15" s="336"/>
      <c r="N15" s="336"/>
      <c r="O15" s="336"/>
      <c r="P15" s="336"/>
      <c r="Q15" s="336"/>
      <c r="R15" s="336"/>
      <c r="S15" s="332"/>
      <c r="T15" s="332"/>
      <c r="U15" s="334"/>
      <c r="V15" s="336"/>
      <c r="W15" s="331"/>
      <c r="X15" s="334"/>
      <c r="Y15" s="336"/>
      <c r="Z15" s="331"/>
      <c r="AA15" s="332"/>
      <c r="AB15" s="332"/>
      <c r="AC15" s="332"/>
    </row>
    <row r="16" spans="1:29" ht="13.5" customHeight="1">
      <c r="A16" s="6">
        <v>1110</v>
      </c>
      <c r="B16" s="69" t="s">
        <v>832</v>
      </c>
      <c r="C16" s="6"/>
      <c r="D16" s="369" t="s">
        <v>833</v>
      </c>
      <c r="E16" s="361"/>
      <c r="F16" s="105" t="s">
        <v>834</v>
      </c>
      <c r="G16" s="106"/>
      <c r="H16" s="70">
        <v>0</v>
      </c>
      <c r="I16" s="70">
        <v>0</v>
      </c>
      <c r="J16" s="70">
        <v>0</v>
      </c>
      <c r="K16" s="70">
        <v>0</v>
      </c>
      <c r="L16" s="70">
        <v>0</v>
      </c>
      <c r="M16" s="70">
        <v>0</v>
      </c>
      <c r="N16" s="70">
        <v>0</v>
      </c>
      <c r="O16" s="70">
        <v>0</v>
      </c>
      <c r="P16" s="70">
        <v>0</v>
      </c>
      <c r="Q16" s="70">
        <v>0</v>
      </c>
      <c r="R16" s="306">
        <f aca="true" t="shared" si="0" ref="R16:R40">J16-L16-O16-P16-Q16</f>
        <v>0</v>
      </c>
      <c r="S16" s="77" t="str">
        <f>H44</f>
        <v>N/A</v>
      </c>
      <c r="T16" s="77" t="str">
        <f aca="true" t="shared" si="1" ref="T16:AC31">I44</f>
        <v>N/A</v>
      </c>
      <c r="U16" s="77">
        <f t="shared" si="1"/>
        <v>0</v>
      </c>
      <c r="V16" s="77">
        <f t="shared" si="1"/>
        <v>0</v>
      </c>
      <c r="W16" s="77">
        <f t="shared" si="1"/>
        <v>0</v>
      </c>
      <c r="X16" s="77">
        <f t="shared" si="1"/>
        <v>0</v>
      </c>
      <c r="Y16" s="77">
        <f t="shared" si="1"/>
        <v>0</v>
      </c>
      <c r="Z16" s="77">
        <f t="shared" si="1"/>
        <v>0</v>
      </c>
      <c r="AA16" s="77">
        <f t="shared" si="1"/>
        <v>0</v>
      </c>
      <c r="AB16" s="77">
        <f t="shared" si="1"/>
        <v>0</v>
      </c>
      <c r="AC16" s="77" t="str">
        <f t="shared" si="1"/>
        <v>N/A</v>
      </c>
    </row>
    <row r="17" spans="1:29" ht="13.5" customHeight="1">
      <c r="A17" s="6">
        <v>1120</v>
      </c>
      <c r="B17" s="69" t="s">
        <v>420</v>
      </c>
      <c r="C17" s="6"/>
      <c r="D17" s="370"/>
      <c r="E17" s="371"/>
      <c r="F17" s="89" t="s">
        <v>835</v>
      </c>
      <c r="G17" s="89"/>
      <c r="H17" s="70">
        <v>0</v>
      </c>
      <c r="I17" s="70">
        <v>0</v>
      </c>
      <c r="J17" s="70">
        <v>0</v>
      </c>
      <c r="K17" s="70">
        <v>0</v>
      </c>
      <c r="L17" s="70">
        <v>0</v>
      </c>
      <c r="M17" s="70">
        <v>0</v>
      </c>
      <c r="N17" s="70">
        <v>0</v>
      </c>
      <c r="O17" s="70">
        <v>0</v>
      </c>
      <c r="P17" s="70">
        <v>0</v>
      </c>
      <c r="Q17" s="70">
        <v>0</v>
      </c>
      <c r="R17" s="306">
        <f t="shared" si="0"/>
        <v>0</v>
      </c>
      <c r="S17" s="77" t="str">
        <f aca="true" t="shared" si="2" ref="S17:S41">H45</f>
        <v>N/A</v>
      </c>
      <c r="T17" s="77" t="str">
        <f t="shared" si="1"/>
        <v>N/A</v>
      </c>
      <c r="U17" s="77">
        <f t="shared" si="1"/>
        <v>0</v>
      </c>
      <c r="V17" s="77">
        <f t="shared" si="1"/>
        <v>0</v>
      </c>
      <c r="W17" s="77">
        <f t="shared" si="1"/>
        <v>0</v>
      </c>
      <c r="X17" s="77">
        <f t="shared" si="1"/>
        <v>0</v>
      </c>
      <c r="Y17" s="77">
        <f t="shared" si="1"/>
        <v>0</v>
      </c>
      <c r="Z17" s="77">
        <f t="shared" si="1"/>
        <v>0</v>
      </c>
      <c r="AA17" s="77">
        <f t="shared" si="1"/>
        <v>0</v>
      </c>
      <c r="AB17" s="77">
        <f t="shared" si="1"/>
        <v>0</v>
      </c>
      <c r="AC17" s="77" t="str">
        <f t="shared" si="1"/>
        <v>N/A</v>
      </c>
    </row>
    <row r="18" spans="1:29" ht="13.5" customHeight="1">
      <c r="A18" s="6">
        <v>1210</v>
      </c>
      <c r="B18" s="69" t="s">
        <v>836</v>
      </c>
      <c r="C18" s="6"/>
      <c r="D18" s="369" t="s">
        <v>837</v>
      </c>
      <c r="E18" s="361"/>
      <c r="F18" s="107" t="s">
        <v>838</v>
      </c>
      <c r="G18" s="108"/>
      <c r="H18" s="70">
        <v>0</v>
      </c>
      <c r="I18" s="70">
        <v>0</v>
      </c>
      <c r="J18" s="70">
        <v>0</v>
      </c>
      <c r="K18" s="70">
        <v>0</v>
      </c>
      <c r="L18" s="70">
        <v>0</v>
      </c>
      <c r="M18" s="70">
        <v>0</v>
      </c>
      <c r="N18" s="70">
        <v>0</v>
      </c>
      <c r="O18" s="70">
        <v>0</v>
      </c>
      <c r="P18" s="70">
        <v>0</v>
      </c>
      <c r="Q18" s="70">
        <v>0</v>
      </c>
      <c r="R18" s="306">
        <f t="shared" si="0"/>
        <v>0</v>
      </c>
      <c r="S18" s="77" t="str">
        <f t="shared" si="2"/>
        <v>N/A</v>
      </c>
      <c r="T18" s="77" t="str">
        <f t="shared" si="1"/>
        <v>N/A</v>
      </c>
      <c r="U18" s="77">
        <f t="shared" si="1"/>
        <v>0</v>
      </c>
      <c r="V18" s="77">
        <f t="shared" si="1"/>
        <v>0</v>
      </c>
      <c r="W18" s="77">
        <f t="shared" si="1"/>
        <v>0</v>
      </c>
      <c r="X18" s="77">
        <f t="shared" si="1"/>
        <v>0</v>
      </c>
      <c r="Y18" s="77">
        <f t="shared" si="1"/>
        <v>0</v>
      </c>
      <c r="Z18" s="77">
        <f t="shared" si="1"/>
        <v>0</v>
      </c>
      <c r="AA18" s="77">
        <f t="shared" si="1"/>
        <v>0</v>
      </c>
      <c r="AB18" s="77">
        <f t="shared" si="1"/>
        <v>0</v>
      </c>
      <c r="AC18" s="77" t="str">
        <f t="shared" si="1"/>
        <v>N/A</v>
      </c>
    </row>
    <row r="19" spans="1:29" ht="13.5" customHeight="1">
      <c r="A19" s="6">
        <v>1220</v>
      </c>
      <c r="B19" s="69" t="s">
        <v>839</v>
      </c>
      <c r="C19" s="6"/>
      <c r="D19" s="370"/>
      <c r="E19" s="371"/>
      <c r="F19" s="109" t="s">
        <v>840</v>
      </c>
      <c r="G19" s="89"/>
      <c r="H19" s="70">
        <v>0</v>
      </c>
      <c r="I19" s="70">
        <v>0</v>
      </c>
      <c r="J19" s="70">
        <v>0</v>
      </c>
      <c r="K19" s="70">
        <v>0</v>
      </c>
      <c r="L19" s="70">
        <v>0</v>
      </c>
      <c r="M19" s="70">
        <v>0</v>
      </c>
      <c r="N19" s="70">
        <v>0</v>
      </c>
      <c r="O19" s="70">
        <v>0</v>
      </c>
      <c r="P19" s="70">
        <v>0</v>
      </c>
      <c r="Q19" s="70">
        <v>0</v>
      </c>
      <c r="R19" s="306">
        <f t="shared" si="0"/>
        <v>0</v>
      </c>
      <c r="S19" s="77" t="str">
        <f t="shared" si="2"/>
        <v>N/A</v>
      </c>
      <c r="T19" s="77" t="str">
        <f t="shared" si="1"/>
        <v>N/A</v>
      </c>
      <c r="U19" s="77">
        <f t="shared" si="1"/>
        <v>0</v>
      </c>
      <c r="V19" s="77">
        <f t="shared" si="1"/>
        <v>0</v>
      </c>
      <c r="W19" s="77">
        <f t="shared" si="1"/>
        <v>0</v>
      </c>
      <c r="X19" s="77">
        <f t="shared" si="1"/>
        <v>0</v>
      </c>
      <c r="Y19" s="77">
        <f t="shared" si="1"/>
        <v>0</v>
      </c>
      <c r="Z19" s="77">
        <f t="shared" si="1"/>
        <v>0</v>
      </c>
      <c r="AA19" s="77">
        <f t="shared" si="1"/>
        <v>0</v>
      </c>
      <c r="AB19" s="77">
        <f t="shared" si="1"/>
        <v>0</v>
      </c>
      <c r="AC19" s="77" t="str">
        <f t="shared" si="1"/>
        <v>N/A</v>
      </c>
    </row>
    <row r="20" spans="1:29" ht="13.5" customHeight="1">
      <c r="A20" s="6">
        <v>1300</v>
      </c>
      <c r="B20" s="69" t="s">
        <v>421</v>
      </c>
      <c r="C20" s="6"/>
      <c r="D20" s="110" t="s">
        <v>108</v>
      </c>
      <c r="E20" s="111"/>
      <c r="F20" s="108"/>
      <c r="G20" s="108"/>
      <c r="H20" s="70">
        <v>0</v>
      </c>
      <c r="I20" s="70">
        <v>0</v>
      </c>
      <c r="J20" s="70">
        <v>0</v>
      </c>
      <c r="K20" s="70">
        <v>0</v>
      </c>
      <c r="L20" s="70">
        <v>0</v>
      </c>
      <c r="M20" s="70">
        <v>0</v>
      </c>
      <c r="N20" s="70">
        <v>0</v>
      </c>
      <c r="O20" s="70">
        <v>0</v>
      </c>
      <c r="P20" s="70">
        <v>0</v>
      </c>
      <c r="Q20" s="70">
        <v>0</v>
      </c>
      <c r="R20" s="306">
        <f t="shared" si="0"/>
        <v>0</v>
      </c>
      <c r="S20" s="77" t="str">
        <f t="shared" si="2"/>
        <v>N/A</v>
      </c>
      <c r="T20" s="77" t="str">
        <f t="shared" si="1"/>
        <v>N/A</v>
      </c>
      <c r="U20" s="77">
        <f t="shared" si="1"/>
        <v>0</v>
      </c>
      <c r="V20" s="77">
        <f t="shared" si="1"/>
        <v>0</v>
      </c>
      <c r="W20" s="77">
        <f t="shared" si="1"/>
        <v>0</v>
      </c>
      <c r="X20" s="77">
        <f t="shared" si="1"/>
        <v>0</v>
      </c>
      <c r="Y20" s="77">
        <f t="shared" si="1"/>
        <v>0</v>
      </c>
      <c r="Z20" s="77">
        <f t="shared" si="1"/>
        <v>0</v>
      </c>
      <c r="AA20" s="77">
        <f t="shared" si="1"/>
        <v>0</v>
      </c>
      <c r="AB20" s="77">
        <f t="shared" si="1"/>
        <v>0</v>
      </c>
      <c r="AC20" s="77" t="str">
        <f t="shared" si="1"/>
        <v>N/A</v>
      </c>
    </row>
    <row r="21" spans="1:29" ht="13.5" customHeight="1">
      <c r="A21" s="6">
        <v>1410</v>
      </c>
      <c r="B21" s="69" t="s">
        <v>841</v>
      </c>
      <c r="C21" s="6"/>
      <c r="D21" s="360" t="s">
        <v>842</v>
      </c>
      <c r="E21" s="361"/>
      <c r="F21" s="107" t="s">
        <v>843</v>
      </c>
      <c r="G21" s="108"/>
      <c r="H21" s="70">
        <v>0</v>
      </c>
      <c r="I21" s="70">
        <v>0</v>
      </c>
      <c r="J21" s="70">
        <v>0</v>
      </c>
      <c r="K21" s="70">
        <v>0</v>
      </c>
      <c r="L21" s="70">
        <v>0</v>
      </c>
      <c r="M21" s="70">
        <v>0</v>
      </c>
      <c r="N21" s="70">
        <v>0</v>
      </c>
      <c r="O21" s="70">
        <v>0</v>
      </c>
      <c r="P21" s="70">
        <v>0</v>
      </c>
      <c r="Q21" s="70">
        <v>0</v>
      </c>
      <c r="R21" s="306">
        <f t="shared" si="0"/>
        <v>0</v>
      </c>
      <c r="S21" s="77" t="str">
        <f t="shared" si="2"/>
        <v>N/A</v>
      </c>
      <c r="T21" s="77" t="str">
        <f t="shared" si="1"/>
        <v>N/A</v>
      </c>
      <c r="U21" s="77">
        <f t="shared" si="1"/>
        <v>0</v>
      </c>
      <c r="V21" s="77">
        <f t="shared" si="1"/>
        <v>0</v>
      </c>
      <c r="W21" s="77">
        <f t="shared" si="1"/>
        <v>0</v>
      </c>
      <c r="X21" s="77">
        <f t="shared" si="1"/>
        <v>0</v>
      </c>
      <c r="Y21" s="77">
        <f t="shared" si="1"/>
        <v>0</v>
      </c>
      <c r="Z21" s="77">
        <f t="shared" si="1"/>
        <v>0</v>
      </c>
      <c r="AA21" s="77">
        <f t="shared" si="1"/>
        <v>0</v>
      </c>
      <c r="AB21" s="77">
        <f t="shared" si="1"/>
        <v>0</v>
      </c>
      <c r="AC21" s="77" t="str">
        <f t="shared" si="1"/>
        <v>N/A</v>
      </c>
    </row>
    <row r="22" spans="1:29" ht="13.5" customHeight="1">
      <c r="A22" s="6">
        <v>1421</v>
      </c>
      <c r="B22" s="69" t="s">
        <v>1118</v>
      </c>
      <c r="C22" s="6"/>
      <c r="D22" s="362"/>
      <c r="E22" s="363"/>
      <c r="F22" s="364" t="s">
        <v>844</v>
      </c>
      <c r="G22" s="89" t="s">
        <v>845</v>
      </c>
      <c r="H22" s="70">
        <v>0</v>
      </c>
      <c r="I22" s="70">
        <v>0</v>
      </c>
      <c r="J22" s="70">
        <v>0</v>
      </c>
      <c r="K22" s="70">
        <v>0</v>
      </c>
      <c r="L22" s="70">
        <v>0</v>
      </c>
      <c r="M22" s="70">
        <v>0</v>
      </c>
      <c r="N22" s="70">
        <v>0</v>
      </c>
      <c r="O22" s="70">
        <v>0</v>
      </c>
      <c r="P22" s="70">
        <v>0</v>
      </c>
      <c r="Q22" s="70">
        <v>0</v>
      </c>
      <c r="R22" s="306">
        <f t="shared" si="0"/>
        <v>0</v>
      </c>
      <c r="S22" s="77" t="str">
        <f t="shared" si="2"/>
        <v>N/A</v>
      </c>
      <c r="T22" s="77" t="str">
        <f t="shared" si="1"/>
        <v>N/A</v>
      </c>
      <c r="U22" s="77">
        <f t="shared" si="1"/>
        <v>0</v>
      </c>
      <c r="V22" s="77">
        <f t="shared" si="1"/>
        <v>0</v>
      </c>
      <c r="W22" s="77">
        <f t="shared" si="1"/>
        <v>0</v>
      </c>
      <c r="X22" s="77">
        <f t="shared" si="1"/>
        <v>0</v>
      </c>
      <c r="Y22" s="77">
        <f t="shared" si="1"/>
        <v>0</v>
      </c>
      <c r="Z22" s="77">
        <f t="shared" si="1"/>
        <v>0</v>
      </c>
      <c r="AA22" s="77">
        <f t="shared" si="1"/>
        <v>0</v>
      </c>
      <c r="AB22" s="77">
        <f t="shared" si="1"/>
        <v>0</v>
      </c>
      <c r="AC22" s="77" t="str">
        <f t="shared" si="1"/>
        <v>N/A</v>
      </c>
    </row>
    <row r="23" spans="1:29" ht="13.5" customHeight="1">
      <c r="A23" s="6">
        <v>1422</v>
      </c>
      <c r="B23" s="69" t="s">
        <v>1119</v>
      </c>
      <c r="C23" s="6"/>
      <c r="D23" s="112"/>
      <c r="E23" s="113"/>
      <c r="F23" s="365"/>
      <c r="G23" s="114" t="s">
        <v>846</v>
      </c>
      <c r="H23" s="70">
        <v>0</v>
      </c>
      <c r="I23" s="70">
        <v>0</v>
      </c>
      <c r="J23" s="70">
        <v>0</v>
      </c>
      <c r="K23" s="70">
        <v>0</v>
      </c>
      <c r="L23" s="70">
        <v>0</v>
      </c>
      <c r="M23" s="70">
        <v>0</v>
      </c>
      <c r="N23" s="70">
        <v>0</v>
      </c>
      <c r="O23" s="70">
        <v>0</v>
      </c>
      <c r="P23" s="70">
        <v>0</v>
      </c>
      <c r="Q23" s="70">
        <v>0</v>
      </c>
      <c r="R23" s="306">
        <f t="shared" si="0"/>
        <v>0</v>
      </c>
      <c r="S23" s="77" t="str">
        <f t="shared" si="2"/>
        <v>N/A</v>
      </c>
      <c r="T23" s="77" t="str">
        <f t="shared" si="1"/>
        <v>N/A</v>
      </c>
      <c r="U23" s="77">
        <f t="shared" si="1"/>
        <v>0</v>
      </c>
      <c r="V23" s="77">
        <f t="shared" si="1"/>
        <v>0</v>
      </c>
      <c r="W23" s="77">
        <f t="shared" si="1"/>
        <v>0</v>
      </c>
      <c r="X23" s="77">
        <f t="shared" si="1"/>
        <v>0</v>
      </c>
      <c r="Y23" s="77">
        <f t="shared" si="1"/>
        <v>0</v>
      </c>
      <c r="Z23" s="77">
        <f t="shared" si="1"/>
        <v>0</v>
      </c>
      <c r="AA23" s="77">
        <f t="shared" si="1"/>
        <v>0</v>
      </c>
      <c r="AB23" s="77">
        <f t="shared" si="1"/>
        <v>0</v>
      </c>
      <c r="AC23" s="77" t="str">
        <f t="shared" si="1"/>
        <v>N/A</v>
      </c>
    </row>
    <row r="24" spans="1:29" ht="13.5" customHeight="1">
      <c r="A24" s="6">
        <v>1423</v>
      </c>
      <c r="B24" s="69" t="s">
        <v>1120</v>
      </c>
      <c r="C24" s="6"/>
      <c r="D24" s="112"/>
      <c r="E24" s="113"/>
      <c r="F24" s="115"/>
      <c r="G24" s="114" t="s">
        <v>847</v>
      </c>
      <c r="H24" s="70">
        <v>0</v>
      </c>
      <c r="I24" s="70">
        <v>0</v>
      </c>
      <c r="J24" s="70">
        <v>0</v>
      </c>
      <c r="K24" s="70">
        <v>0</v>
      </c>
      <c r="L24" s="70">
        <v>0</v>
      </c>
      <c r="M24" s="70">
        <v>0</v>
      </c>
      <c r="N24" s="70">
        <v>0</v>
      </c>
      <c r="O24" s="70">
        <v>0</v>
      </c>
      <c r="P24" s="70">
        <v>0</v>
      </c>
      <c r="Q24" s="70">
        <v>0</v>
      </c>
      <c r="R24" s="306">
        <f t="shared" si="0"/>
        <v>0</v>
      </c>
      <c r="S24" s="77" t="str">
        <f t="shared" si="2"/>
        <v>N/A</v>
      </c>
      <c r="T24" s="77" t="str">
        <f t="shared" si="1"/>
        <v>N/A</v>
      </c>
      <c r="U24" s="77">
        <f t="shared" si="1"/>
        <v>0</v>
      </c>
      <c r="V24" s="77">
        <f t="shared" si="1"/>
        <v>0</v>
      </c>
      <c r="W24" s="77">
        <f t="shared" si="1"/>
        <v>0</v>
      </c>
      <c r="X24" s="77">
        <f t="shared" si="1"/>
        <v>0</v>
      </c>
      <c r="Y24" s="77">
        <f t="shared" si="1"/>
        <v>0</v>
      </c>
      <c r="Z24" s="77">
        <f t="shared" si="1"/>
        <v>0</v>
      </c>
      <c r="AA24" s="77">
        <f t="shared" si="1"/>
        <v>0</v>
      </c>
      <c r="AB24" s="77">
        <f t="shared" si="1"/>
        <v>0</v>
      </c>
      <c r="AC24" s="77" t="str">
        <f t="shared" si="1"/>
        <v>N/A</v>
      </c>
    </row>
    <row r="25" spans="1:29" ht="13.5" customHeight="1">
      <c r="A25" s="6">
        <v>1424</v>
      </c>
      <c r="B25" s="69" t="s">
        <v>1122</v>
      </c>
      <c r="C25" s="6"/>
      <c r="D25" s="116"/>
      <c r="E25" s="117"/>
      <c r="F25" s="118"/>
      <c r="G25" s="114" t="s">
        <v>848</v>
      </c>
      <c r="H25" s="70">
        <v>0</v>
      </c>
      <c r="I25" s="70">
        <v>0</v>
      </c>
      <c r="J25" s="70">
        <v>0</v>
      </c>
      <c r="K25" s="70">
        <v>0</v>
      </c>
      <c r="L25" s="70">
        <v>0</v>
      </c>
      <c r="M25" s="70">
        <v>0</v>
      </c>
      <c r="N25" s="70">
        <v>0</v>
      </c>
      <c r="O25" s="70">
        <v>0</v>
      </c>
      <c r="P25" s="70">
        <v>0</v>
      </c>
      <c r="Q25" s="70">
        <v>0</v>
      </c>
      <c r="R25" s="306">
        <f t="shared" si="0"/>
        <v>0</v>
      </c>
      <c r="S25" s="77" t="str">
        <f t="shared" si="2"/>
        <v>N/A</v>
      </c>
      <c r="T25" s="77" t="str">
        <f t="shared" si="1"/>
        <v>N/A</v>
      </c>
      <c r="U25" s="77">
        <f t="shared" si="1"/>
        <v>0</v>
      </c>
      <c r="V25" s="77">
        <f t="shared" si="1"/>
        <v>0</v>
      </c>
      <c r="W25" s="77">
        <f t="shared" si="1"/>
        <v>0</v>
      </c>
      <c r="X25" s="77">
        <f t="shared" si="1"/>
        <v>0</v>
      </c>
      <c r="Y25" s="77">
        <f t="shared" si="1"/>
        <v>0</v>
      </c>
      <c r="Z25" s="77">
        <f t="shared" si="1"/>
        <v>0</v>
      </c>
      <c r="AA25" s="77">
        <f t="shared" si="1"/>
        <v>0</v>
      </c>
      <c r="AB25" s="77">
        <f t="shared" si="1"/>
        <v>0</v>
      </c>
      <c r="AC25" s="77" t="str">
        <f t="shared" si="1"/>
        <v>N/A</v>
      </c>
    </row>
    <row r="26" spans="1:29" ht="13.5" customHeight="1">
      <c r="A26" s="6">
        <v>1500</v>
      </c>
      <c r="B26" s="69" t="s">
        <v>422</v>
      </c>
      <c r="C26" s="6"/>
      <c r="D26" s="119" t="s">
        <v>109</v>
      </c>
      <c r="E26" s="120"/>
      <c r="F26" s="89"/>
      <c r="G26" s="89"/>
      <c r="H26" s="70">
        <v>0</v>
      </c>
      <c r="I26" s="70">
        <v>0</v>
      </c>
      <c r="J26" s="70">
        <v>0</v>
      </c>
      <c r="K26" s="70">
        <v>0</v>
      </c>
      <c r="L26" s="70">
        <v>0</v>
      </c>
      <c r="M26" s="70">
        <v>0</v>
      </c>
      <c r="N26" s="70">
        <v>0</v>
      </c>
      <c r="O26" s="70">
        <v>0</v>
      </c>
      <c r="P26" s="70">
        <v>0</v>
      </c>
      <c r="Q26" s="70">
        <v>0</v>
      </c>
      <c r="R26" s="306">
        <f t="shared" si="0"/>
        <v>0</v>
      </c>
      <c r="S26" s="77" t="str">
        <f t="shared" si="2"/>
        <v>N/A</v>
      </c>
      <c r="T26" s="77" t="str">
        <f t="shared" si="1"/>
        <v>N/A</v>
      </c>
      <c r="U26" s="77">
        <f t="shared" si="1"/>
        <v>0</v>
      </c>
      <c r="V26" s="77">
        <f t="shared" si="1"/>
        <v>0</v>
      </c>
      <c r="W26" s="77">
        <f t="shared" si="1"/>
        <v>0</v>
      </c>
      <c r="X26" s="77">
        <f t="shared" si="1"/>
        <v>0</v>
      </c>
      <c r="Y26" s="77">
        <f t="shared" si="1"/>
        <v>0</v>
      </c>
      <c r="Z26" s="77">
        <f t="shared" si="1"/>
        <v>0</v>
      </c>
      <c r="AA26" s="77">
        <f t="shared" si="1"/>
        <v>0</v>
      </c>
      <c r="AB26" s="77">
        <f t="shared" si="1"/>
        <v>0</v>
      </c>
      <c r="AC26" s="77" t="str">
        <f t="shared" si="1"/>
        <v>N/A</v>
      </c>
    </row>
    <row r="27" spans="1:29" ht="13.5" customHeight="1">
      <c r="A27" s="6">
        <v>1610</v>
      </c>
      <c r="B27" s="69" t="s">
        <v>849</v>
      </c>
      <c r="C27" s="6"/>
      <c r="D27" s="372" t="s">
        <v>110</v>
      </c>
      <c r="E27" s="373"/>
      <c r="F27" s="107" t="s">
        <v>850</v>
      </c>
      <c r="G27" s="89"/>
      <c r="H27" s="70">
        <v>0</v>
      </c>
      <c r="I27" s="70">
        <v>0</v>
      </c>
      <c r="J27" s="70">
        <v>0</v>
      </c>
      <c r="K27" s="70">
        <v>0</v>
      </c>
      <c r="L27" s="70">
        <v>0</v>
      </c>
      <c r="M27" s="70">
        <v>0</v>
      </c>
      <c r="N27" s="70">
        <v>0</v>
      </c>
      <c r="O27" s="70">
        <v>0</v>
      </c>
      <c r="P27" s="70">
        <v>0</v>
      </c>
      <c r="Q27" s="70">
        <v>0</v>
      </c>
      <c r="R27" s="306">
        <f t="shared" si="0"/>
        <v>0</v>
      </c>
      <c r="S27" s="77" t="str">
        <f t="shared" si="2"/>
        <v>N/A</v>
      </c>
      <c r="T27" s="77" t="str">
        <f t="shared" si="1"/>
        <v>N/A</v>
      </c>
      <c r="U27" s="77">
        <f t="shared" si="1"/>
        <v>0</v>
      </c>
      <c r="V27" s="77">
        <f t="shared" si="1"/>
        <v>0</v>
      </c>
      <c r="W27" s="77">
        <f t="shared" si="1"/>
        <v>0</v>
      </c>
      <c r="X27" s="77">
        <f t="shared" si="1"/>
        <v>0</v>
      </c>
      <c r="Y27" s="77">
        <f t="shared" si="1"/>
        <v>0</v>
      </c>
      <c r="Z27" s="77">
        <f t="shared" si="1"/>
        <v>0</v>
      </c>
      <c r="AA27" s="77">
        <f t="shared" si="1"/>
        <v>0</v>
      </c>
      <c r="AB27" s="77">
        <f t="shared" si="1"/>
        <v>0</v>
      </c>
      <c r="AC27" s="77" t="str">
        <f t="shared" si="1"/>
        <v>N/A</v>
      </c>
    </row>
    <row r="28" spans="1:29" ht="13.5" customHeight="1">
      <c r="A28" s="6">
        <v>1620</v>
      </c>
      <c r="B28" s="69" t="s">
        <v>851</v>
      </c>
      <c r="C28" s="6"/>
      <c r="D28" s="374"/>
      <c r="E28" s="375"/>
      <c r="F28" s="107" t="s">
        <v>852</v>
      </c>
      <c r="G28" s="89"/>
      <c r="H28" s="70">
        <v>0</v>
      </c>
      <c r="I28" s="70">
        <v>0</v>
      </c>
      <c r="J28" s="70">
        <v>0</v>
      </c>
      <c r="K28" s="70">
        <v>0</v>
      </c>
      <c r="L28" s="70">
        <v>0</v>
      </c>
      <c r="M28" s="70">
        <v>0</v>
      </c>
      <c r="N28" s="70">
        <v>0</v>
      </c>
      <c r="O28" s="70">
        <v>0</v>
      </c>
      <c r="P28" s="70">
        <v>0</v>
      </c>
      <c r="Q28" s="70">
        <v>0</v>
      </c>
      <c r="R28" s="306">
        <f t="shared" si="0"/>
        <v>0</v>
      </c>
      <c r="S28" s="77" t="str">
        <f t="shared" si="2"/>
        <v>N/A</v>
      </c>
      <c r="T28" s="77" t="str">
        <f t="shared" si="1"/>
        <v>N/A</v>
      </c>
      <c r="U28" s="77">
        <f t="shared" si="1"/>
        <v>0</v>
      </c>
      <c r="V28" s="77">
        <f t="shared" si="1"/>
        <v>0</v>
      </c>
      <c r="W28" s="77">
        <f t="shared" si="1"/>
        <v>0</v>
      </c>
      <c r="X28" s="77">
        <f t="shared" si="1"/>
        <v>0</v>
      </c>
      <c r="Y28" s="77">
        <f t="shared" si="1"/>
        <v>0</v>
      </c>
      <c r="Z28" s="77">
        <f t="shared" si="1"/>
        <v>0</v>
      </c>
      <c r="AA28" s="77">
        <f t="shared" si="1"/>
        <v>0</v>
      </c>
      <c r="AB28" s="77">
        <f t="shared" si="1"/>
        <v>0</v>
      </c>
      <c r="AC28" s="77" t="str">
        <f t="shared" si="1"/>
        <v>N/A</v>
      </c>
    </row>
    <row r="29" spans="1:29" ht="13.5" customHeight="1">
      <c r="A29" s="6">
        <v>1630</v>
      </c>
      <c r="B29" s="69" t="s">
        <v>853</v>
      </c>
      <c r="C29" s="6"/>
      <c r="D29" s="121"/>
      <c r="E29" s="122"/>
      <c r="F29" s="107" t="s">
        <v>848</v>
      </c>
      <c r="G29" s="108"/>
      <c r="H29" s="70">
        <v>0</v>
      </c>
      <c r="I29" s="70">
        <v>0</v>
      </c>
      <c r="J29" s="70">
        <v>0</v>
      </c>
      <c r="K29" s="70">
        <v>0</v>
      </c>
      <c r="L29" s="70">
        <v>0</v>
      </c>
      <c r="M29" s="70">
        <v>0</v>
      </c>
      <c r="N29" s="70">
        <v>0</v>
      </c>
      <c r="O29" s="70">
        <v>0</v>
      </c>
      <c r="P29" s="70">
        <v>0</v>
      </c>
      <c r="Q29" s="70">
        <v>0</v>
      </c>
      <c r="R29" s="306">
        <f t="shared" si="0"/>
        <v>0</v>
      </c>
      <c r="S29" s="77" t="str">
        <f t="shared" si="2"/>
        <v>N/A</v>
      </c>
      <c r="T29" s="77" t="str">
        <f t="shared" si="1"/>
        <v>N/A</v>
      </c>
      <c r="U29" s="77">
        <f t="shared" si="1"/>
        <v>0</v>
      </c>
      <c r="V29" s="77">
        <f t="shared" si="1"/>
        <v>0</v>
      </c>
      <c r="W29" s="77">
        <f t="shared" si="1"/>
        <v>0</v>
      </c>
      <c r="X29" s="77">
        <f t="shared" si="1"/>
        <v>0</v>
      </c>
      <c r="Y29" s="77">
        <f t="shared" si="1"/>
        <v>0</v>
      </c>
      <c r="Z29" s="77">
        <f t="shared" si="1"/>
        <v>0</v>
      </c>
      <c r="AA29" s="77">
        <f t="shared" si="1"/>
        <v>0</v>
      </c>
      <c r="AB29" s="77">
        <f t="shared" si="1"/>
        <v>0</v>
      </c>
      <c r="AC29" s="77" t="str">
        <f t="shared" si="1"/>
        <v>N/A</v>
      </c>
    </row>
    <row r="30" spans="1:29" ht="13.5" customHeight="1">
      <c r="A30" s="6">
        <v>1710</v>
      </c>
      <c r="B30" s="69" t="s">
        <v>854</v>
      </c>
      <c r="C30" s="6"/>
      <c r="D30" s="350" t="s">
        <v>855</v>
      </c>
      <c r="E30" s="351"/>
      <c r="F30" s="123" t="s">
        <v>856</v>
      </c>
      <c r="G30" s="123"/>
      <c r="H30" s="70">
        <v>0</v>
      </c>
      <c r="I30" s="70">
        <v>0</v>
      </c>
      <c r="J30" s="70">
        <v>0</v>
      </c>
      <c r="K30" s="70">
        <v>0</v>
      </c>
      <c r="L30" s="70">
        <v>0</v>
      </c>
      <c r="M30" s="70">
        <v>0</v>
      </c>
      <c r="N30" s="70">
        <v>0</v>
      </c>
      <c r="O30" s="70">
        <v>0</v>
      </c>
      <c r="P30" s="70">
        <v>0</v>
      </c>
      <c r="Q30" s="70">
        <v>0</v>
      </c>
      <c r="R30" s="306">
        <f t="shared" si="0"/>
        <v>0</v>
      </c>
      <c r="S30" s="77" t="str">
        <f t="shared" si="2"/>
        <v>N/A</v>
      </c>
      <c r="T30" s="77" t="str">
        <f t="shared" si="1"/>
        <v>N/A</v>
      </c>
      <c r="U30" s="77">
        <f t="shared" si="1"/>
        <v>0</v>
      </c>
      <c r="V30" s="77">
        <f t="shared" si="1"/>
        <v>0</v>
      </c>
      <c r="W30" s="77">
        <f t="shared" si="1"/>
        <v>0</v>
      </c>
      <c r="X30" s="77">
        <f t="shared" si="1"/>
        <v>0</v>
      </c>
      <c r="Y30" s="77">
        <f t="shared" si="1"/>
        <v>0</v>
      </c>
      <c r="Z30" s="77">
        <f t="shared" si="1"/>
        <v>0</v>
      </c>
      <c r="AA30" s="77">
        <f t="shared" si="1"/>
        <v>0</v>
      </c>
      <c r="AB30" s="77">
        <f t="shared" si="1"/>
        <v>0</v>
      </c>
      <c r="AC30" s="77" t="str">
        <f t="shared" si="1"/>
        <v>N/A</v>
      </c>
    </row>
    <row r="31" spans="1:29" ht="13.5" customHeight="1">
      <c r="A31" s="6">
        <v>1720</v>
      </c>
      <c r="B31" s="69" t="s">
        <v>857</v>
      </c>
      <c r="C31" s="6"/>
      <c r="D31" s="352"/>
      <c r="E31" s="353"/>
      <c r="F31" s="123" t="s">
        <v>858</v>
      </c>
      <c r="G31" s="124"/>
      <c r="H31" s="70">
        <v>0</v>
      </c>
      <c r="I31" s="70">
        <v>0</v>
      </c>
      <c r="J31" s="70">
        <v>0</v>
      </c>
      <c r="K31" s="70">
        <v>0</v>
      </c>
      <c r="L31" s="70">
        <v>0</v>
      </c>
      <c r="M31" s="70">
        <v>0</v>
      </c>
      <c r="N31" s="70">
        <v>0</v>
      </c>
      <c r="O31" s="70">
        <v>0</v>
      </c>
      <c r="P31" s="70">
        <v>0</v>
      </c>
      <c r="Q31" s="70">
        <v>0</v>
      </c>
      <c r="R31" s="306">
        <f t="shared" si="0"/>
        <v>0</v>
      </c>
      <c r="S31" s="77" t="str">
        <f t="shared" si="2"/>
        <v>N/A</v>
      </c>
      <c r="T31" s="77" t="str">
        <f t="shared" si="1"/>
        <v>N/A</v>
      </c>
      <c r="U31" s="77">
        <f t="shared" si="1"/>
        <v>0</v>
      </c>
      <c r="V31" s="77">
        <f t="shared" si="1"/>
        <v>0</v>
      </c>
      <c r="W31" s="77">
        <f t="shared" si="1"/>
        <v>0</v>
      </c>
      <c r="X31" s="77">
        <f t="shared" si="1"/>
        <v>0</v>
      </c>
      <c r="Y31" s="77">
        <f t="shared" si="1"/>
        <v>0</v>
      </c>
      <c r="Z31" s="77">
        <f t="shared" si="1"/>
        <v>0</v>
      </c>
      <c r="AA31" s="77">
        <f t="shared" si="1"/>
        <v>0</v>
      </c>
      <c r="AB31" s="77">
        <f t="shared" si="1"/>
        <v>0</v>
      </c>
      <c r="AC31" s="77" t="str">
        <f t="shared" si="1"/>
        <v>N/A</v>
      </c>
    </row>
    <row r="32" spans="1:29" ht="13.5" customHeight="1">
      <c r="A32" s="6">
        <v>1730</v>
      </c>
      <c r="B32" s="69" t="s">
        <v>859</v>
      </c>
      <c r="C32" s="6"/>
      <c r="D32" s="125"/>
      <c r="E32" s="126"/>
      <c r="F32" s="127" t="s">
        <v>848</v>
      </c>
      <c r="G32" s="128"/>
      <c r="H32" s="70">
        <v>0</v>
      </c>
      <c r="I32" s="70">
        <v>0</v>
      </c>
      <c r="J32" s="70">
        <v>0</v>
      </c>
      <c r="K32" s="70">
        <v>0</v>
      </c>
      <c r="L32" s="70">
        <v>0</v>
      </c>
      <c r="M32" s="70">
        <v>0</v>
      </c>
      <c r="N32" s="70">
        <v>0</v>
      </c>
      <c r="O32" s="70">
        <v>0</v>
      </c>
      <c r="P32" s="70">
        <v>0</v>
      </c>
      <c r="Q32" s="70">
        <v>0</v>
      </c>
      <c r="R32" s="306">
        <f t="shared" si="0"/>
        <v>0</v>
      </c>
      <c r="S32" s="77" t="str">
        <f t="shared" si="2"/>
        <v>N/A</v>
      </c>
      <c r="T32" s="77" t="str">
        <f aca="true" t="shared" si="3" ref="T32:T41">I60</f>
        <v>N/A</v>
      </c>
      <c r="U32" s="77">
        <f aca="true" t="shared" si="4" ref="U32:U41">J60</f>
        <v>0</v>
      </c>
      <c r="V32" s="77">
        <f aca="true" t="shared" si="5" ref="V32:V41">K60</f>
        <v>0</v>
      </c>
      <c r="W32" s="77">
        <f aca="true" t="shared" si="6" ref="W32:W41">L60</f>
        <v>0</v>
      </c>
      <c r="X32" s="77">
        <f aca="true" t="shared" si="7" ref="X32:X41">M60</f>
        <v>0</v>
      </c>
      <c r="Y32" s="77">
        <f aca="true" t="shared" si="8" ref="Y32:Y41">N60</f>
        <v>0</v>
      </c>
      <c r="Z32" s="77">
        <f aca="true" t="shared" si="9" ref="Z32:Z41">O60</f>
        <v>0</v>
      </c>
      <c r="AA32" s="77">
        <f aca="true" t="shared" si="10" ref="AA32:AA41">P60</f>
        <v>0</v>
      </c>
      <c r="AB32" s="77">
        <f aca="true" t="shared" si="11" ref="AB32:AB41">Q60</f>
        <v>0</v>
      </c>
      <c r="AC32" s="77" t="str">
        <f aca="true" t="shared" si="12" ref="AC32:AC41">R60</f>
        <v>N/A</v>
      </c>
    </row>
    <row r="33" spans="1:29" ht="13.5" customHeight="1">
      <c r="A33" s="6">
        <v>1810</v>
      </c>
      <c r="B33" s="69" t="s">
        <v>860</v>
      </c>
      <c r="C33" s="6"/>
      <c r="D33" s="356" t="s">
        <v>861</v>
      </c>
      <c r="E33" s="361"/>
      <c r="F33" s="129" t="s">
        <v>862</v>
      </c>
      <c r="G33" s="130"/>
      <c r="H33" s="70">
        <v>0</v>
      </c>
      <c r="I33" s="70">
        <v>0</v>
      </c>
      <c r="J33" s="70">
        <v>0</v>
      </c>
      <c r="K33" s="70">
        <v>0</v>
      </c>
      <c r="L33" s="70">
        <v>0</v>
      </c>
      <c r="M33" s="70">
        <v>0</v>
      </c>
      <c r="N33" s="70">
        <v>0</v>
      </c>
      <c r="O33" s="70">
        <v>0</v>
      </c>
      <c r="P33" s="70">
        <v>0</v>
      </c>
      <c r="Q33" s="70">
        <v>0</v>
      </c>
      <c r="R33" s="306">
        <f t="shared" si="0"/>
        <v>0</v>
      </c>
      <c r="S33" s="77" t="str">
        <f t="shared" si="2"/>
        <v>N/A</v>
      </c>
      <c r="T33" s="77" t="str">
        <f t="shared" si="3"/>
        <v>N/A</v>
      </c>
      <c r="U33" s="77">
        <f t="shared" si="4"/>
        <v>0</v>
      </c>
      <c r="V33" s="77">
        <f t="shared" si="5"/>
        <v>0</v>
      </c>
      <c r="W33" s="77">
        <f t="shared" si="6"/>
        <v>0</v>
      </c>
      <c r="X33" s="77">
        <f t="shared" si="7"/>
        <v>0</v>
      </c>
      <c r="Y33" s="77">
        <f t="shared" si="8"/>
        <v>0</v>
      </c>
      <c r="Z33" s="77">
        <f t="shared" si="9"/>
        <v>0</v>
      </c>
      <c r="AA33" s="77">
        <f t="shared" si="10"/>
        <v>0</v>
      </c>
      <c r="AB33" s="77">
        <f t="shared" si="11"/>
        <v>0</v>
      </c>
      <c r="AC33" s="77" t="str">
        <f t="shared" si="12"/>
        <v>N/A</v>
      </c>
    </row>
    <row r="34" spans="1:29" ht="13.5" customHeight="1">
      <c r="A34" s="6">
        <v>1820</v>
      </c>
      <c r="B34" s="69" t="s">
        <v>863</v>
      </c>
      <c r="C34" s="6"/>
      <c r="D34" s="370"/>
      <c r="E34" s="371"/>
      <c r="F34" s="107" t="s">
        <v>848</v>
      </c>
      <c r="G34" s="108"/>
      <c r="H34" s="70">
        <v>0</v>
      </c>
      <c r="I34" s="70">
        <v>0</v>
      </c>
      <c r="J34" s="70">
        <v>0</v>
      </c>
      <c r="K34" s="70">
        <v>0</v>
      </c>
      <c r="L34" s="70">
        <v>0</v>
      </c>
      <c r="M34" s="70">
        <v>0</v>
      </c>
      <c r="N34" s="70">
        <v>0</v>
      </c>
      <c r="O34" s="70">
        <v>0</v>
      </c>
      <c r="P34" s="70">
        <v>0</v>
      </c>
      <c r="Q34" s="70">
        <v>0</v>
      </c>
      <c r="R34" s="306">
        <f t="shared" si="0"/>
        <v>0</v>
      </c>
      <c r="S34" s="77" t="str">
        <f t="shared" si="2"/>
        <v>N/A</v>
      </c>
      <c r="T34" s="77" t="str">
        <f t="shared" si="3"/>
        <v>N/A</v>
      </c>
      <c r="U34" s="77">
        <f t="shared" si="4"/>
        <v>0</v>
      </c>
      <c r="V34" s="77">
        <f t="shared" si="5"/>
        <v>0</v>
      </c>
      <c r="W34" s="77">
        <f t="shared" si="6"/>
        <v>0</v>
      </c>
      <c r="X34" s="77">
        <f t="shared" si="7"/>
        <v>0</v>
      </c>
      <c r="Y34" s="77">
        <f t="shared" si="8"/>
        <v>0</v>
      </c>
      <c r="Z34" s="77">
        <f t="shared" si="9"/>
        <v>0</v>
      </c>
      <c r="AA34" s="77">
        <f t="shared" si="10"/>
        <v>0</v>
      </c>
      <c r="AB34" s="77">
        <f t="shared" si="11"/>
        <v>0</v>
      </c>
      <c r="AC34" s="77" t="str">
        <f t="shared" si="12"/>
        <v>N/A</v>
      </c>
    </row>
    <row r="35" spans="1:29" ht="13.5" customHeight="1" hidden="1">
      <c r="A35" s="6" t="s">
        <v>1109</v>
      </c>
      <c r="B35" s="69" t="s">
        <v>864</v>
      </c>
      <c r="C35" s="6"/>
      <c r="D35" s="324" t="s">
        <v>865</v>
      </c>
      <c r="E35" s="325"/>
      <c r="F35" s="89" t="s">
        <v>866</v>
      </c>
      <c r="G35" s="89"/>
      <c r="H35" s="74">
        <f aca="true" t="shared" si="13" ref="H35:Q35">H16+H17</f>
        <v>0</v>
      </c>
      <c r="I35" s="74">
        <f t="shared" si="13"/>
        <v>0</v>
      </c>
      <c r="J35" s="74">
        <f t="shared" si="13"/>
        <v>0</v>
      </c>
      <c r="K35" s="74">
        <f t="shared" si="13"/>
        <v>0</v>
      </c>
      <c r="L35" s="74">
        <f t="shared" si="13"/>
        <v>0</v>
      </c>
      <c r="M35" s="74">
        <f t="shared" si="13"/>
        <v>0</v>
      </c>
      <c r="N35" s="74">
        <f t="shared" si="13"/>
        <v>0</v>
      </c>
      <c r="O35" s="74">
        <f t="shared" si="13"/>
        <v>0</v>
      </c>
      <c r="P35" s="74">
        <f t="shared" si="13"/>
        <v>0</v>
      </c>
      <c r="Q35" s="74">
        <f t="shared" si="13"/>
        <v>0</v>
      </c>
      <c r="R35" s="306">
        <f t="shared" si="0"/>
        <v>0</v>
      </c>
      <c r="S35" s="77" t="str">
        <f t="shared" si="2"/>
        <v>N/A</v>
      </c>
      <c r="T35" s="77" t="str">
        <f t="shared" si="3"/>
        <v>N/A</v>
      </c>
      <c r="U35" s="77">
        <f t="shared" si="4"/>
        <v>0</v>
      </c>
      <c r="V35" s="77">
        <f t="shared" si="5"/>
        <v>0</v>
      </c>
      <c r="W35" s="77">
        <f t="shared" si="6"/>
        <v>0</v>
      </c>
      <c r="X35" s="77">
        <f t="shared" si="7"/>
        <v>0</v>
      </c>
      <c r="Y35" s="77">
        <f t="shared" si="8"/>
        <v>0</v>
      </c>
      <c r="Z35" s="77">
        <f t="shared" si="9"/>
        <v>0</v>
      </c>
      <c r="AA35" s="77">
        <f t="shared" si="10"/>
        <v>0</v>
      </c>
      <c r="AB35" s="77">
        <f t="shared" si="11"/>
        <v>0</v>
      </c>
      <c r="AC35" s="77" t="str">
        <f t="shared" si="12"/>
        <v>N/A</v>
      </c>
    </row>
    <row r="36" spans="1:29" ht="13.5" customHeight="1" hidden="1">
      <c r="A36" s="6" t="s">
        <v>1110</v>
      </c>
      <c r="B36" s="69" t="s">
        <v>867</v>
      </c>
      <c r="C36" s="6"/>
      <c r="D36" s="322" t="s">
        <v>868</v>
      </c>
      <c r="E36" s="326"/>
      <c r="F36" s="89" t="s">
        <v>866</v>
      </c>
      <c r="G36" s="89"/>
      <c r="H36" s="74">
        <f aca="true" t="shared" si="14" ref="H36:Q36">H18+H19</f>
        <v>0</v>
      </c>
      <c r="I36" s="74">
        <f t="shared" si="14"/>
        <v>0</v>
      </c>
      <c r="J36" s="74">
        <f t="shared" si="14"/>
        <v>0</v>
      </c>
      <c r="K36" s="74">
        <f t="shared" si="14"/>
        <v>0</v>
      </c>
      <c r="L36" s="74">
        <f t="shared" si="14"/>
        <v>0</v>
      </c>
      <c r="M36" s="74">
        <f t="shared" si="14"/>
        <v>0</v>
      </c>
      <c r="N36" s="74">
        <f t="shared" si="14"/>
        <v>0</v>
      </c>
      <c r="O36" s="74">
        <f t="shared" si="14"/>
        <v>0</v>
      </c>
      <c r="P36" s="74">
        <f t="shared" si="14"/>
        <v>0</v>
      </c>
      <c r="Q36" s="74">
        <f t="shared" si="14"/>
        <v>0</v>
      </c>
      <c r="R36" s="306">
        <f t="shared" si="0"/>
        <v>0</v>
      </c>
      <c r="S36" s="77" t="str">
        <f t="shared" si="2"/>
        <v>N/A</v>
      </c>
      <c r="T36" s="77" t="str">
        <f t="shared" si="3"/>
        <v>N/A</v>
      </c>
      <c r="U36" s="77">
        <f t="shared" si="4"/>
        <v>0</v>
      </c>
      <c r="V36" s="77">
        <f t="shared" si="5"/>
        <v>0</v>
      </c>
      <c r="W36" s="77">
        <f t="shared" si="6"/>
        <v>0</v>
      </c>
      <c r="X36" s="77">
        <f t="shared" si="7"/>
        <v>0</v>
      </c>
      <c r="Y36" s="77">
        <f t="shared" si="8"/>
        <v>0</v>
      </c>
      <c r="Z36" s="77">
        <f t="shared" si="9"/>
        <v>0</v>
      </c>
      <c r="AA36" s="77">
        <f t="shared" si="10"/>
        <v>0</v>
      </c>
      <c r="AB36" s="77">
        <f t="shared" si="11"/>
        <v>0</v>
      </c>
      <c r="AC36" s="77" t="str">
        <f t="shared" si="12"/>
        <v>N/A</v>
      </c>
    </row>
    <row r="37" spans="1:29" ht="13.5" customHeight="1" hidden="1">
      <c r="A37" s="6" t="s">
        <v>1111</v>
      </c>
      <c r="B37" s="69" t="s">
        <v>869</v>
      </c>
      <c r="C37" s="6"/>
      <c r="D37" s="327" t="s">
        <v>842</v>
      </c>
      <c r="E37" s="328"/>
      <c r="F37" s="89" t="s">
        <v>866</v>
      </c>
      <c r="G37" s="131"/>
      <c r="H37" s="74">
        <f aca="true" t="shared" si="15" ref="H37:Q37">SUM(H21:H25)</f>
        <v>0</v>
      </c>
      <c r="I37" s="74">
        <f t="shared" si="15"/>
        <v>0</v>
      </c>
      <c r="J37" s="74">
        <f t="shared" si="15"/>
        <v>0</v>
      </c>
      <c r="K37" s="74">
        <f t="shared" si="15"/>
        <v>0</v>
      </c>
      <c r="L37" s="74">
        <f t="shared" si="15"/>
        <v>0</v>
      </c>
      <c r="M37" s="74">
        <f t="shared" si="15"/>
        <v>0</v>
      </c>
      <c r="N37" s="74">
        <f t="shared" si="15"/>
        <v>0</v>
      </c>
      <c r="O37" s="74">
        <f t="shared" si="15"/>
        <v>0</v>
      </c>
      <c r="P37" s="74">
        <f t="shared" si="15"/>
        <v>0</v>
      </c>
      <c r="Q37" s="74">
        <f t="shared" si="15"/>
        <v>0</v>
      </c>
      <c r="R37" s="306">
        <f t="shared" si="0"/>
        <v>0</v>
      </c>
      <c r="S37" s="77" t="str">
        <f t="shared" si="2"/>
        <v>N/A</v>
      </c>
      <c r="T37" s="77" t="str">
        <f t="shared" si="3"/>
        <v>N/A</v>
      </c>
      <c r="U37" s="77">
        <f t="shared" si="4"/>
        <v>0</v>
      </c>
      <c r="V37" s="77">
        <f t="shared" si="5"/>
        <v>0</v>
      </c>
      <c r="W37" s="77">
        <f t="shared" si="6"/>
        <v>0</v>
      </c>
      <c r="X37" s="77">
        <f t="shared" si="7"/>
        <v>0</v>
      </c>
      <c r="Y37" s="77">
        <f t="shared" si="8"/>
        <v>0</v>
      </c>
      <c r="Z37" s="77">
        <f t="shared" si="9"/>
        <v>0</v>
      </c>
      <c r="AA37" s="77">
        <f t="shared" si="10"/>
        <v>0</v>
      </c>
      <c r="AB37" s="77">
        <f t="shared" si="11"/>
        <v>0</v>
      </c>
      <c r="AC37" s="77" t="str">
        <f t="shared" si="12"/>
        <v>N/A</v>
      </c>
    </row>
    <row r="38" spans="1:29" ht="13.5" customHeight="1" hidden="1">
      <c r="A38" s="6" t="s">
        <v>1112</v>
      </c>
      <c r="B38" s="69" t="s">
        <v>870</v>
      </c>
      <c r="C38" s="6"/>
      <c r="D38" s="327" t="s">
        <v>871</v>
      </c>
      <c r="E38" s="329"/>
      <c r="F38" s="89" t="s">
        <v>866</v>
      </c>
      <c r="G38" s="132"/>
      <c r="H38" s="74">
        <f aca="true" t="shared" si="16" ref="H38:Q38">SUM(H27:H29)</f>
        <v>0</v>
      </c>
      <c r="I38" s="74">
        <f t="shared" si="16"/>
        <v>0</v>
      </c>
      <c r="J38" s="74">
        <f t="shared" si="16"/>
        <v>0</v>
      </c>
      <c r="K38" s="74">
        <f t="shared" si="16"/>
        <v>0</v>
      </c>
      <c r="L38" s="74">
        <f t="shared" si="16"/>
        <v>0</v>
      </c>
      <c r="M38" s="74">
        <f t="shared" si="16"/>
        <v>0</v>
      </c>
      <c r="N38" s="74">
        <f t="shared" si="16"/>
        <v>0</v>
      </c>
      <c r="O38" s="74">
        <f t="shared" si="16"/>
        <v>0</v>
      </c>
      <c r="P38" s="74">
        <f t="shared" si="16"/>
        <v>0</v>
      </c>
      <c r="Q38" s="74">
        <f t="shared" si="16"/>
        <v>0</v>
      </c>
      <c r="R38" s="306">
        <f t="shared" si="0"/>
        <v>0</v>
      </c>
      <c r="S38" s="77" t="str">
        <f t="shared" si="2"/>
        <v>N/A</v>
      </c>
      <c r="T38" s="77" t="str">
        <f t="shared" si="3"/>
        <v>N/A</v>
      </c>
      <c r="U38" s="77">
        <f t="shared" si="4"/>
        <v>0</v>
      </c>
      <c r="V38" s="77">
        <f t="shared" si="5"/>
        <v>0</v>
      </c>
      <c r="W38" s="77">
        <f t="shared" si="6"/>
        <v>0</v>
      </c>
      <c r="X38" s="77">
        <f t="shared" si="7"/>
        <v>0</v>
      </c>
      <c r="Y38" s="77">
        <f t="shared" si="8"/>
        <v>0</v>
      </c>
      <c r="Z38" s="77">
        <f t="shared" si="9"/>
        <v>0</v>
      </c>
      <c r="AA38" s="77">
        <f t="shared" si="10"/>
        <v>0</v>
      </c>
      <c r="AB38" s="77">
        <f t="shared" si="11"/>
        <v>0</v>
      </c>
      <c r="AC38" s="77" t="str">
        <f t="shared" si="12"/>
        <v>N/A</v>
      </c>
    </row>
    <row r="39" spans="1:29" ht="13.5" customHeight="1" hidden="1">
      <c r="A39" s="6" t="s">
        <v>1113</v>
      </c>
      <c r="B39" s="69" t="s">
        <v>872</v>
      </c>
      <c r="C39" s="6"/>
      <c r="D39" s="327" t="s">
        <v>873</v>
      </c>
      <c r="E39" s="329"/>
      <c r="F39" s="89" t="s">
        <v>866</v>
      </c>
      <c r="G39" s="128"/>
      <c r="H39" s="74">
        <f aca="true" t="shared" si="17" ref="H39:Q39">SUM(H30:H32)</f>
        <v>0</v>
      </c>
      <c r="I39" s="74">
        <f t="shared" si="17"/>
        <v>0</v>
      </c>
      <c r="J39" s="74">
        <f t="shared" si="17"/>
        <v>0</v>
      </c>
      <c r="K39" s="74">
        <f t="shared" si="17"/>
        <v>0</v>
      </c>
      <c r="L39" s="74">
        <f t="shared" si="17"/>
        <v>0</v>
      </c>
      <c r="M39" s="74">
        <f t="shared" si="17"/>
        <v>0</v>
      </c>
      <c r="N39" s="74">
        <f t="shared" si="17"/>
        <v>0</v>
      </c>
      <c r="O39" s="74">
        <f t="shared" si="17"/>
        <v>0</v>
      </c>
      <c r="P39" s="74">
        <f t="shared" si="17"/>
        <v>0</v>
      </c>
      <c r="Q39" s="74">
        <f t="shared" si="17"/>
        <v>0</v>
      </c>
      <c r="R39" s="306">
        <f t="shared" si="0"/>
        <v>0</v>
      </c>
      <c r="S39" s="77" t="str">
        <f t="shared" si="2"/>
        <v>N/A</v>
      </c>
      <c r="T39" s="77" t="str">
        <f t="shared" si="3"/>
        <v>N/A</v>
      </c>
      <c r="U39" s="77">
        <f t="shared" si="4"/>
        <v>0</v>
      </c>
      <c r="V39" s="77">
        <f t="shared" si="5"/>
        <v>0</v>
      </c>
      <c r="W39" s="77">
        <f t="shared" si="6"/>
        <v>0</v>
      </c>
      <c r="X39" s="77">
        <f t="shared" si="7"/>
        <v>0</v>
      </c>
      <c r="Y39" s="77">
        <f t="shared" si="8"/>
        <v>0</v>
      </c>
      <c r="Z39" s="77">
        <f t="shared" si="9"/>
        <v>0</v>
      </c>
      <c r="AA39" s="77">
        <f t="shared" si="10"/>
        <v>0</v>
      </c>
      <c r="AB39" s="77">
        <f t="shared" si="11"/>
        <v>0</v>
      </c>
      <c r="AC39" s="77" t="str">
        <f t="shared" si="12"/>
        <v>N/A</v>
      </c>
    </row>
    <row r="40" spans="1:29" ht="12.75" customHeight="1" hidden="1">
      <c r="A40" s="6" t="s">
        <v>1114</v>
      </c>
      <c r="B40" s="69" t="s">
        <v>1199</v>
      </c>
      <c r="C40" s="6"/>
      <c r="D40" s="322" t="s">
        <v>861</v>
      </c>
      <c r="E40" s="323"/>
      <c r="F40" s="89" t="s">
        <v>874</v>
      </c>
      <c r="G40" s="132"/>
      <c r="H40" s="74">
        <f aca="true" t="shared" si="18" ref="H40:Q40">SUM(H33:H34)</f>
        <v>0</v>
      </c>
      <c r="I40" s="74">
        <f t="shared" si="18"/>
        <v>0</v>
      </c>
      <c r="J40" s="74">
        <f t="shared" si="18"/>
        <v>0</v>
      </c>
      <c r="K40" s="74">
        <f t="shared" si="18"/>
        <v>0</v>
      </c>
      <c r="L40" s="74">
        <f t="shared" si="18"/>
        <v>0</v>
      </c>
      <c r="M40" s="74">
        <f t="shared" si="18"/>
        <v>0</v>
      </c>
      <c r="N40" s="74">
        <f t="shared" si="18"/>
        <v>0</v>
      </c>
      <c r="O40" s="74">
        <f t="shared" si="18"/>
        <v>0</v>
      </c>
      <c r="P40" s="74">
        <f t="shared" si="18"/>
        <v>0</v>
      </c>
      <c r="Q40" s="74">
        <f t="shared" si="18"/>
        <v>0</v>
      </c>
      <c r="R40" s="306">
        <f t="shared" si="0"/>
        <v>0</v>
      </c>
      <c r="S40" s="77" t="str">
        <f t="shared" si="2"/>
        <v>N/A</v>
      </c>
      <c r="T40" s="77" t="str">
        <f t="shared" si="3"/>
        <v>N/A</v>
      </c>
      <c r="U40" s="77">
        <f t="shared" si="4"/>
        <v>0</v>
      </c>
      <c r="V40" s="77">
        <f t="shared" si="5"/>
        <v>0</v>
      </c>
      <c r="W40" s="77">
        <f t="shared" si="6"/>
        <v>0</v>
      </c>
      <c r="X40" s="77">
        <f t="shared" si="7"/>
        <v>0</v>
      </c>
      <c r="Y40" s="77">
        <f t="shared" si="8"/>
        <v>0</v>
      </c>
      <c r="Z40" s="77">
        <f t="shared" si="9"/>
        <v>0</v>
      </c>
      <c r="AA40" s="77">
        <f t="shared" si="10"/>
        <v>0</v>
      </c>
      <c r="AB40" s="77">
        <f t="shared" si="11"/>
        <v>0</v>
      </c>
      <c r="AC40" s="77" t="str">
        <f t="shared" si="12"/>
        <v>N/A</v>
      </c>
    </row>
    <row r="41" spans="1:29" ht="13.5" customHeight="1">
      <c r="A41" s="6" t="s">
        <v>1265</v>
      </c>
      <c r="B41" s="69" t="s">
        <v>1264</v>
      </c>
      <c r="C41" s="6"/>
      <c r="D41" s="110" t="s">
        <v>875</v>
      </c>
      <c r="E41" s="111"/>
      <c r="F41" s="108"/>
      <c r="G41" s="108"/>
      <c r="H41" s="306">
        <f aca="true" t="shared" si="19" ref="H41:Q41">SUM(H16:H34)</f>
        <v>0</v>
      </c>
      <c r="I41" s="306">
        <f t="shared" si="19"/>
        <v>0</v>
      </c>
      <c r="J41" s="306">
        <f t="shared" si="19"/>
        <v>0</v>
      </c>
      <c r="K41" s="306">
        <f t="shared" si="19"/>
        <v>0</v>
      </c>
      <c r="L41" s="306">
        <f t="shared" si="19"/>
        <v>0</v>
      </c>
      <c r="M41" s="306">
        <f t="shared" si="19"/>
        <v>0</v>
      </c>
      <c r="N41" s="306">
        <f t="shared" si="19"/>
        <v>0</v>
      </c>
      <c r="O41" s="306">
        <f t="shared" si="19"/>
        <v>0</v>
      </c>
      <c r="P41" s="306">
        <f t="shared" si="19"/>
        <v>0</v>
      </c>
      <c r="Q41" s="306">
        <f t="shared" si="19"/>
        <v>0</v>
      </c>
      <c r="R41" s="306">
        <f>J41-L41-O41-P41-Q41</f>
        <v>0</v>
      </c>
      <c r="S41" s="77" t="str">
        <f t="shared" si="2"/>
        <v>N/A</v>
      </c>
      <c r="T41" s="77" t="str">
        <f t="shared" si="3"/>
        <v>N/A</v>
      </c>
      <c r="U41" s="77">
        <f t="shared" si="4"/>
        <v>0</v>
      </c>
      <c r="V41" s="77">
        <f t="shared" si="5"/>
        <v>0</v>
      </c>
      <c r="W41" s="77">
        <f t="shared" si="6"/>
        <v>0</v>
      </c>
      <c r="X41" s="77">
        <f t="shared" si="7"/>
        <v>0</v>
      </c>
      <c r="Y41" s="77">
        <f t="shared" si="8"/>
        <v>0</v>
      </c>
      <c r="Z41" s="77">
        <f t="shared" si="9"/>
        <v>0</v>
      </c>
      <c r="AA41" s="77">
        <f t="shared" si="10"/>
        <v>0</v>
      </c>
      <c r="AB41" s="77">
        <f t="shared" si="11"/>
        <v>0</v>
      </c>
      <c r="AC41" s="77" t="str">
        <f t="shared" si="12"/>
        <v>N/A</v>
      </c>
    </row>
    <row r="42" spans="4:18" ht="12" customHeight="1">
      <c r="D42" s="99" t="s">
        <v>823</v>
      </c>
      <c r="E42" s="133"/>
      <c r="F42" s="100"/>
      <c r="G42" s="100"/>
      <c r="H42" s="330" t="s">
        <v>1046</v>
      </c>
      <c r="I42" s="330" t="s">
        <v>580</v>
      </c>
      <c r="J42" s="333" t="str">
        <f>"Unearned Premiums "&amp;IF(COVER_ED="","","31.12."&amp;COVER_ED-1)</f>
        <v>Unearned Premiums </v>
      </c>
      <c r="K42" s="335" t="str">
        <f>"Unexpired Risks "&amp;IF(COVER_ED="","","31.12."&amp;COVER_ED-1)</f>
        <v>Unexpired Risks </v>
      </c>
      <c r="L42" s="330" t="str">
        <f>"Net Outstanding Claims Provision "&amp;IF(COVER_ED="","","31.12."&amp;COVER_ED-1)</f>
        <v>Net Outstanding Claims Provision </v>
      </c>
      <c r="M42" s="333" t="str">
        <f>"Unearned Premiums "&amp;IF(COVER_CD="","",IF(COVER_CD=1,"31.3.",IF(COVER_CD=2,"30.6.",IF(COVER_CD=3,"30.9.",IF(COVER_CD=4,"31.12.")))))&amp;IF(COVER_ED="","",COVER_ED)</f>
        <v>Unearned Premiums </v>
      </c>
      <c r="N42" s="335" t="str">
        <f>"Unexpired Risks "&amp;IF(COVER_CD="","",IF(COVER_CD=1,"31.3.",IF(COVER_CD=2,"30.6.",IF(COVER_CD=3,"30.9.",IF(COVER_CD=4,"31.12.")))))&amp;IF(COVER_ED="","",COVER_ED)</f>
        <v>Unexpired Risks </v>
      </c>
      <c r="O42" s="330" t="str">
        <f>"Net Outstanding Claims Provision "&amp;IF(COVER_CD="","",IF(COVER_CD=1,"31.3.",IF(COVER_CD=2,"30.6.",IF(COVER_CD=3,"30.9.",IF(COVER_CD=4,"31.12.")))))&amp;IF(COVER_ED="","",COVER_ED)</f>
        <v>Net Outstanding Claims Provision </v>
      </c>
      <c r="P42" s="330" t="str">
        <f>"Technical Reserves "&amp;IF(COVER_CD="","",IF(COVER_CD=1,"31.3.",IF(COVER_CD=2,"30.6.",IF(COVER_CD=3,"30.9.",IF(COVER_CD=4,"31.12.")))))&amp;IF(COVER_ED="","",COVER_ED)</f>
        <v>Technical Reserves </v>
      </c>
      <c r="Q42" s="330" t="str">
        <f>"Net Premiums for 4 Quarters up to "&amp;IF(COVER_CD="","","Q"&amp;COVER_CD)&amp;IF(COVER_ED="",""," "&amp;COVER_ED)</f>
        <v>Net Premiums for 4 Quarters up to </v>
      </c>
      <c r="R42" s="330" t="str">
        <f>"Technical Reserves Ratio    "&amp;IF(COVER_CD="","",IF(COVER_CD=1,"31.3.",IF(COVER_CD=2,"30.6.",IF(COVER_CD=3,"30.9.",IF(COVER_CD=4,"31.12.")))))&amp;IF(COVER_ED="","",COVER_ED)</f>
        <v>Technical Reserves Ratio    </v>
      </c>
    </row>
    <row r="43" spans="4:18" ht="48.75" customHeight="1">
      <c r="D43" s="134"/>
      <c r="E43" s="135"/>
      <c r="F43" s="104"/>
      <c r="G43" s="104"/>
      <c r="H43" s="332"/>
      <c r="I43" s="332"/>
      <c r="J43" s="334"/>
      <c r="K43" s="336"/>
      <c r="L43" s="331"/>
      <c r="M43" s="334"/>
      <c r="N43" s="336"/>
      <c r="O43" s="331"/>
      <c r="P43" s="332"/>
      <c r="Q43" s="332"/>
      <c r="R43" s="332"/>
    </row>
    <row r="44" spans="4:18" ht="13.5" customHeight="1">
      <c r="D44" s="369" t="s">
        <v>833</v>
      </c>
      <c r="E44" s="361"/>
      <c r="F44" s="105" t="s">
        <v>834</v>
      </c>
      <c r="G44" s="106"/>
      <c r="H44" s="307" t="str">
        <f aca="true" t="shared" si="20" ref="H44:H69">IF(OR(H16="",H16=0,K16=""),"N/A",K16/H16)</f>
        <v>N/A</v>
      </c>
      <c r="I44" s="307" t="str">
        <f aca="true" t="shared" si="21" ref="I44:I69">IF(OR(J16="",J16=0,O16=""),"N/A",O16/J16)</f>
        <v>N/A</v>
      </c>
      <c r="J44" s="70">
        <v>0</v>
      </c>
      <c r="K44" s="70">
        <v>0</v>
      </c>
      <c r="L44" s="70">
        <v>0</v>
      </c>
      <c r="M44" s="70">
        <v>0</v>
      </c>
      <c r="N44" s="70">
        <v>0</v>
      </c>
      <c r="O44" s="70">
        <v>0</v>
      </c>
      <c r="P44" s="308">
        <f aca="true" t="shared" si="22" ref="P44:P68">M44+N44+O44</f>
        <v>0</v>
      </c>
      <c r="Q44" s="63">
        <v>0</v>
      </c>
      <c r="R44" s="307" t="str">
        <f aca="true" t="shared" si="23" ref="R44:R69">IF(OR(Q44="",Q44=0,P44=""),"N/A",P44/Q44)</f>
        <v>N/A</v>
      </c>
    </row>
    <row r="45" spans="4:18" ht="13.5" customHeight="1">
      <c r="D45" s="370"/>
      <c r="E45" s="371"/>
      <c r="F45" s="89" t="s">
        <v>835</v>
      </c>
      <c r="G45" s="89"/>
      <c r="H45" s="307" t="str">
        <f t="shared" si="20"/>
        <v>N/A</v>
      </c>
      <c r="I45" s="307" t="str">
        <f t="shared" si="21"/>
        <v>N/A</v>
      </c>
      <c r="J45" s="70">
        <v>0</v>
      </c>
      <c r="K45" s="70">
        <v>0</v>
      </c>
      <c r="L45" s="70">
        <v>0</v>
      </c>
      <c r="M45" s="70">
        <v>0</v>
      </c>
      <c r="N45" s="70">
        <v>0</v>
      </c>
      <c r="O45" s="70">
        <v>0</v>
      </c>
      <c r="P45" s="308">
        <f t="shared" si="22"/>
        <v>0</v>
      </c>
      <c r="Q45" s="63">
        <v>0</v>
      </c>
      <c r="R45" s="307" t="str">
        <f t="shared" si="23"/>
        <v>N/A</v>
      </c>
    </row>
    <row r="46" spans="4:18" ht="13.5" customHeight="1">
      <c r="D46" s="369" t="s">
        <v>837</v>
      </c>
      <c r="E46" s="361"/>
      <c r="F46" s="107" t="s">
        <v>838</v>
      </c>
      <c r="G46" s="108"/>
      <c r="H46" s="307" t="str">
        <f t="shared" si="20"/>
        <v>N/A</v>
      </c>
      <c r="I46" s="307" t="str">
        <f t="shared" si="21"/>
        <v>N/A</v>
      </c>
      <c r="J46" s="70">
        <v>0</v>
      </c>
      <c r="K46" s="70">
        <v>0</v>
      </c>
      <c r="L46" s="70">
        <v>0</v>
      </c>
      <c r="M46" s="70">
        <v>0</v>
      </c>
      <c r="N46" s="70">
        <v>0</v>
      </c>
      <c r="O46" s="70">
        <v>0</v>
      </c>
      <c r="P46" s="308">
        <f t="shared" si="22"/>
        <v>0</v>
      </c>
      <c r="Q46" s="63">
        <v>0</v>
      </c>
      <c r="R46" s="307" t="str">
        <f t="shared" si="23"/>
        <v>N/A</v>
      </c>
    </row>
    <row r="47" spans="4:18" ht="13.5" customHeight="1">
      <c r="D47" s="370"/>
      <c r="E47" s="371"/>
      <c r="F47" s="109" t="s">
        <v>840</v>
      </c>
      <c r="G47" s="89"/>
      <c r="H47" s="307" t="str">
        <f t="shared" si="20"/>
        <v>N/A</v>
      </c>
      <c r="I47" s="307" t="str">
        <f t="shared" si="21"/>
        <v>N/A</v>
      </c>
      <c r="J47" s="70">
        <v>0</v>
      </c>
      <c r="K47" s="70">
        <v>0</v>
      </c>
      <c r="L47" s="70">
        <v>0</v>
      </c>
      <c r="M47" s="70">
        <v>0</v>
      </c>
      <c r="N47" s="70">
        <v>0</v>
      </c>
      <c r="O47" s="70">
        <v>0</v>
      </c>
      <c r="P47" s="308">
        <f t="shared" si="22"/>
        <v>0</v>
      </c>
      <c r="Q47" s="63">
        <v>0</v>
      </c>
      <c r="R47" s="307" t="str">
        <f t="shared" si="23"/>
        <v>N/A</v>
      </c>
    </row>
    <row r="48" spans="4:18" ht="13.5" customHeight="1">
      <c r="D48" s="110" t="s">
        <v>108</v>
      </c>
      <c r="E48" s="111"/>
      <c r="F48" s="108"/>
      <c r="G48" s="108"/>
      <c r="H48" s="307" t="str">
        <f t="shared" si="20"/>
        <v>N/A</v>
      </c>
      <c r="I48" s="307" t="str">
        <f t="shared" si="21"/>
        <v>N/A</v>
      </c>
      <c r="J48" s="70">
        <v>0</v>
      </c>
      <c r="K48" s="70">
        <v>0</v>
      </c>
      <c r="L48" s="70">
        <v>0</v>
      </c>
      <c r="M48" s="70">
        <v>0</v>
      </c>
      <c r="N48" s="70">
        <v>0</v>
      </c>
      <c r="O48" s="70">
        <v>0</v>
      </c>
      <c r="P48" s="308">
        <f t="shared" si="22"/>
        <v>0</v>
      </c>
      <c r="Q48" s="63">
        <v>0</v>
      </c>
      <c r="R48" s="307" t="str">
        <f t="shared" si="23"/>
        <v>N/A</v>
      </c>
    </row>
    <row r="49" spans="4:18" ht="13.5" customHeight="1">
      <c r="D49" s="360" t="s">
        <v>842</v>
      </c>
      <c r="E49" s="361"/>
      <c r="F49" s="107" t="s">
        <v>843</v>
      </c>
      <c r="G49" s="108"/>
      <c r="H49" s="307" t="str">
        <f t="shared" si="20"/>
        <v>N/A</v>
      </c>
      <c r="I49" s="307" t="str">
        <f t="shared" si="21"/>
        <v>N/A</v>
      </c>
      <c r="J49" s="70">
        <v>0</v>
      </c>
      <c r="K49" s="70">
        <v>0</v>
      </c>
      <c r="L49" s="70">
        <v>0</v>
      </c>
      <c r="M49" s="70">
        <v>0</v>
      </c>
      <c r="N49" s="70">
        <v>0</v>
      </c>
      <c r="O49" s="70">
        <v>0</v>
      </c>
      <c r="P49" s="308">
        <f t="shared" si="22"/>
        <v>0</v>
      </c>
      <c r="Q49" s="63">
        <v>0</v>
      </c>
      <c r="R49" s="307" t="str">
        <f t="shared" si="23"/>
        <v>N/A</v>
      </c>
    </row>
    <row r="50" spans="4:18" ht="13.5" customHeight="1">
      <c r="D50" s="362"/>
      <c r="E50" s="363"/>
      <c r="F50" s="364" t="s">
        <v>844</v>
      </c>
      <c r="G50" s="89" t="s">
        <v>845</v>
      </c>
      <c r="H50" s="307" t="str">
        <f t="shared" si="20"/>
        <v>N/A</v>
      </c>
      <c r="I50" s="307" t="str">
        <f t="shared" si="21"/>
        <v>N/A</v>
      </c>
      <c r="J50" s="70">
        <v>0</v>
      </c>
      <c r="K50" s="70">
        <v>0</v>
      </c>
      <c r="L50" s="70">
        <v>0</v>
      </c>
      <c r="M50" s="70">
        <v>0</v>
      </c>
      <c r="N50" s="70">
        <v>0</v>
      </c>
      <c r="O50" s="70">
        <v>0</v>
      </c>
      <c r="P50" s="308">
        <f t="shared" si="22"/>
        <v>0</v>
      </c>
      <c r="Q50" s="63">
        <v>0</v>
      </c>
      <c r="R50" s="307" t="str">
        <f t="shared" si="23"/>
        <v>N/A</v>
      </c>
    </row>
    <row r="51" spans="4:18" ht="13.5" customHeight="1">
      <c r="D51" s="112"/>
      <c r="E51" s="113"/>
      <c r="F51" s="365"/>
      <c r="G51" s="114" t="s">
        <v>846</v>
      </c>
      <c r="H51" s="307" t="str">
        <f t="shared" si="20"/>
        <v>N/A</v>
      </c>
      <c r="I51" s="307" t="str">
        <f t="shared" si="21"/>
        <v>N/A</v>
      </c>
      <c r="J51" s="70">
        <v>0</v>
      </c>
      <c r="K51" s="70">
        <v>0</v>
      </c>
      <c r="L51" s="70">
        <v>0</v>
      </c>
      <c r="M51" s="70">
        <v>0</v>
      </c>
      <c r="N51" s="70">
        <v>0</v>
      </c>
      <c r="O51" s="70">
        <v>0</v>
      </c>
      <c r="P51" s="308">
        <f t="shared" si="22"/>
        <v>0</v>
      </c>
      <c r="Q51" s="63">
        <v>0</v>
      </c>
      <c r="R51" s="307" t="str">
        <f t="shared" si="23"/>
        <v>N/A</v>
      </c>
    </row>
    <row r="52" spans="4:18" ht="13.5" customHeight="1">
      <c r="D52" s="112"/>
      <c r="E52" s="113"/>
      <c r="F52" s="115"/>
      <c r="G52" s="114" t="s">
        <v>847</v>
      </c>
      <c r="H52" s="307" t="str">
        <f t="shared" si="20"/>
        <v>N/A</v>
      </c>
      <c r="I52" s="307" t="str">
        <f t="shared" si="21"/>
        <v>N/A</v>
      </c>
      <c r="J52" s="70">
        <v>0</v>
      </c>
      <c r="K52" s="70">
        <v>0</v>
      </c>
      <c r="L52" s="70">
        <v>0</v>
      </c>
      <c r="M52" s="70">
        <v>0</v>
      </c>
      <c r="N52" s="70">
        <v>0</v>
      </c>
      <c r="O52" s="70">
        <v>0</v>
      </c>
      <c r="P52" s="308">
        <f t="shared" si="22"/>
        <v>0</v>
      </c>
      <c r="Q52" s="63">
        <v>0</v>
      </c>
      <c r="R52" s="307" t="str">
        <f t="shared" si="23"/>
        <v>N/A</v>
      </c>
    </row>
    <row r="53" spans="4:18" ht="13.5" customHeight="1">
      <c r="D53" s="116"/>
      <c r="E53" s="117"/>
      <c r="F53" s="118"/>
      <c r="G53" s="114" t="s">
        <v>848</v>
      </c>
      <c r="H53" s="307" t="str">
        <f t="shared" si="20"/>
        <v>N/A</v>
      </c>
      <c r="I53" s="307" t="str">
        <f t="shared" si="21"/>
        <v>N/A</v>
      </c>
      <c r="J53" s="70">
        <v>0</v>
      </c>
      <c r="K53" s="70">
        <v>0</v>
      </c>
      <c r="L53" s="70">
        <v>0</v>
      </c>
      <c r="M53" s="70">
        <v>0</v>
      </c>
      <c r="N53" s="70">
        <v>0</v>
      </c>
      <c r="O53" s="70">
        <v>0</v>
      </c>
      <c r="P53" s="308">
        <f t="shared" si="22"/>
        <v>0</v>
      </c>
      <c r="Q53" s="63">
        <v>0</v>
      </c>
      <c r="R53" s="307" t="str">
        <f t="shared" si="23"/>
        <v>N/A</v>
      </c>
    </row>
    <row r="54" spans="4:18" ht="13.5" customHeight="1">
      <c r="D54" s="119" t="s">
        <v>109</v>
      </c>
      <c r="E54" s="120"/>
      <c r="F54" s="89"/>
      <c r="G54" s="89"/>
      <c r="H54" s="307" t="str">
        <f t="shared" si="20"/>
        <v>N/A</v>
      </c>
      <c r="I54" s="307" t="str">
        <f t="shared" si="21"/>
        <v>N/A</v>
      </c>
      <c r="J54" s="70">
        <v>0</v>
      </c>
      <c r="K54" s="70">
        <v>0</v>
      </c>
      <c r="L54" s="70">
        <v>0</v>
      </c>
      <c r="M54" s="70">
        <v>0</v>
      </c>
      <c r="N54" s="70">
        <v>0</v>
      </c>
      <c r="O54" s="70">
        <v>0</v>
      </c>
      <c r="P54" s="308">
        <f t="shared" si="22"/>
        <v>0</v>
      </c>
      <c r="Q54" s="63">
        <v>0</v>
      </c>
      <c r="R54" s="307" t="str">
        <f t="shared" si="23"/>
        <v>N/A</v>
      </c>
    </row>
    <row r="55" spans="4:18" ht="13.5" customHeight="1">
      <c r="D55" s="372" t="s">
        <v>110</v>
      </c>
      <c r="E55" s="373"/>
      <c r="F55" s="107" t="s">
        <v>850</v>
      </c>
      <c r="G55" s="89"/>
      <c r="H55" s="307" t="str">
        <f t="shared" si="20"/>
        <v>N/A</v>
      </c>
      <c r="I55" s="307" t="str">
        <f t="shared" si="21"/>
        <v>N/A</v>
      </c>
      <c r="J55" s="70">
        <v>0</v>
      </c>
      <c r="K55" s="70">
        <v>0</v>
      </c>
      <c r="L55" s="70">
        <v>0</v>
      </c>
      <c r="M55" s="70">
        <v>0</v>
      </c>
      <c r="N55" s="70">
        <v>0</v>
      </c>
      <c r="O55" s="70">
        <v>0</v>
      </c>
      <c r="P55" s="308">
        <f t="shared" si="22"/>
        <v>0</v>
      </c>
      <c r="Q55" s="63">
        <v>0</v>
      </c>
      <c r="R55" s="307" t="str">
        <f t="shared" si="23"/>
        <v>N/A</v>
      </c>
    </row>
    <row r="56" spans="4:18" ht="13.5" customHeight="1">
      <c r="D56" s="374"/>
      <c r="E56" s="375"/>
      <c r="F56" s="107" t="s">
        <v>852</v>
      </c>
      <c r="G56" s="89"/>
      <c r="H56" s="307" t="str">
        <f t="shared" si="20"/>
        <v>N/A</v>
      </c>
      <c r="I56" s="307" t="str">
        <f t="shared" si="21"/>
        <v>N/A</v>
      </c>
      <c r="J56" s="70">
        <v>0</v>
      </c>
      <c r="K56" s="70">
        <v>0</v>
      </c>
      <c r="L56" s="70">
        <v>0</v>
      </c>
      <c r="M56" s="70">
        <v>0</v>
      </c>
      <c r="N56" s="70">
        <v>0</v>
      </c>
      <c r="O56" s="70">
        <v>0</v>
      </c>
      <c r="P56" s="308">
        <f t="shared" si="22"/>
        <v>0</v>
      </c>
      <c r="Q56" s="63">
        <v>0</v>
      </c>
      <c r="R56" s="307" t="str">
        <f t="shared" si="23"/>
        <v>N/A</v>
      </c>
    </row>
    <row r="57" spans="4:18" ht="13.5" customHeight="1">
      <c r="D57" s="121"/>
      <c r="E57" s="122"/>
      <c r="F57" s="107" t="s">
        <v>848</v>
      </c>
      <c r="G57" s="108"/>
      <c r="H57" s="307" t="str">
        <f t="shared" si="20"/>
        <v>N/A</v>
      </c>
      <c r="I57" s="307" t="str">
        <f t="shared" si="21"/>
        <v>N/A</v>
      </c>
      <c r="J57" s="70">
        <v>0</v>
      </c>
      <c r="K57" s="70">
        <v>0</v>
      </c>
      <c r="L57" s="70">
        <v>0</v>
      </c>
      <c r="M57" s="70">
        <v>0</v>
      </c>
      <c r="N57" s="70">
        <v>0</v>
      </c>
      <c r="O57" s="70">
        <v>0</v>
      </c>
      <c r="P57" s="308">
        <f t="shared" si="22"/>
        <v>0</v>
      </c>
      <c r="Q57" s="63">
        <v>0</v>
      </c>
      <c r="R57" s="307" t="str">
        <f t="shared" si="23"/>
        <v>N/A</v>
      </c>
    </row>
    <row r="58" spans="4:18" ht="13.5" customHeight="1">
      <c r="D58" s="350" t="s">
        <v>855</v>
      </c>
      <c r="E58" s="351"/>
      <c r="F58" s="123" t="s">
        <v>856</v>
      </c>
      <c r="G58" s="123"/>
      <c r="H58" s="307" t="str">
        <f t="shared" si="20"/>
        <v>N/A</v>
      </c>
      <c r="I58" s="307" t="str">
        <f t="shared" si="21"/>
        <v>N/A</v>
      </c>
      <c r="J58" s="70">
        <v>0</v>
      </c>
      <c r="K58" s="70">
        <v>0</v>
      </c>
      <c r="L58" s="70">
        <v>0</v>
      </c>
      <c r="M58" s="70">
        <v>0</v>
      </c>
      <c r="N58" s="70">
        <v>0</v>
      </c>
      <c r="O58" s="70">
        <v>0</v>
      </c>
      <c r="P58" s="308">
        <f t="shared" si="22"/>
        <v>0</v>
      </c>
      <c r="Q58" s="63">
        <v>0</v>
      </c>
      <c r="R58" s="307" t="str">
        <f t="shared" si="23"/>
        <v>N/A</v>
      </c>
    </row>
    <row r="59" spans="4:18" ht="13.5" customHeight="1">
      <c r="D59" s="352"/>
      <c r="E59" s="353"/>
      <c r="F59" s="123" t="s">
        <v>858</v>
      </c>
      <c r="G59" s="124"/>
      <c r="H59" s="307" t="str">
        <f t="shared" si="20"/>
        <v>N/A</v>
      </c>
      <c r="I59" s="307" t="str">
        <f t="shared" si="21"/>
        <v>N/A</v>
      </c>
      <c r="J59" s="70">
        <v>0</v>
      </c>
      <c r="K59" s="70">
        <v>0</v>
      </c>
      <c r="L59" s="70">
        <v>0</v>
      </c>
      <c r="M59" s="70">
        <v>0</v>
      </c>
      <c r="N59" s="70">
        <v>0</v>
      </c>
      <c r="O59" s="70">
        <v>0</v>
      </c>
      <c r="P59" s="308">
        <f t="shared" si="22"/>
        <v>0</v>
      </c>
      <c r="Q59" s="63">
        <v>0</v>
      </c>
      <c r="R59" s="307" t="str">
        <f t="shared" si="23"/>
        <v>N/A</v>
      </c>
    </row>
    <row r="60" spans="4:18" ht="13.5" customHeight="1">
      <c r="D60" s="354"/>
      <c r="E60" s="355"/>
      <c r="F60" s="127" t="s">
        <v>848</v>
      </c>
      <c r="G60" s="128"/>
      <c r="H60" s="307" t="str">
        <f t="shared" si="20"/>
        <v>N/A</v>
      </c>
      <c r="I60" s="307" t="str">
        <f t="shared" si="21"/>
        <v>N/A</v>
      </c>
      <c r="J60" s="70">
        <v>0</v>
      </c>
      <c r="K60" s="70">
        <v>0</v>
      </c>
      <c r="L60" s="70">
        <v>0</v>
      </c>
      <c r="M60" s="70">
        <v>0</v>
      </c>
      <c r="N60" s="70">
        <v>0</v>
      </c>
      <c r="O60" s="70">
        <v>0</v>
      </c>
      <c r="P60" s="308">
        <f t="shared" si="22"/>
        <v>0</v>
      </c>
      <c r="Q60" s="63">
        <v>0</v>
      </c>
      <c r="R60" s="307" t="str">
        <f t="shared" si="23"/>
        <v>N/A</v>
      </c>
    </row>
    <row r="61" spans="4:18" ht="13.5" customHeight="1">
      <c r="D61" s="356" t="s">
        <v>861</v>
      </c>
      <c r="E61" s="357"/>
      <c r="F61" s="129" t="s">
        <v>862</v>
      </c>
      <c r="G61" s="130"/>
      <c r="H61" s="307" t="str">
        <f t="shared" si="20"/>
        <v>N/A</v>
      </c>
      <c r="I61" s="307" t="str">
        <f t="shared" si="21"/>
        <v>N/A</v>
      </c>
      <c r="J61" s="70">
        <v>0</v>
      </c>
      <c r="K61" s="70">
        <v>0</v>
      </c>
      <c r="L61" s="70">
        <v>0</v>
      </c>
      <c r="M61" s="70">
        <v>0</v>
      </c>
      <c r="N61" s="70">
        <v>0</v>
      </c>
      <c r="O61" s="70">
        <v>0</v>
      </c>
      <c r="P61" s="308">
        <f t="shared" si="22"/>
        <v>0</v>
      </c>
      <c r="Q61" s="63">
        <v>0</v>
      </c>
      <c r="R61" s="307" t="str">
        <f t="shared" si="23"/>
        <v>N/A</v>
      </c>
    </row>
    <row r="62" spans="4:18" ht="13.5" customHeight="1">
      <c r="D62" s="358"/>
      <c r="E62" s="359"/>
      <c r="F62" s="107" t="s">
        <v>848</v>
      </c>
      <c r="G62" s="132"/>
      <c r="H62" s="307" t="str">
        <f t="shared" si="20"/>
        <v>N/A</v>
      </c>
      <c r="I62" s="307" t="str">
        <f t="shared" si="21"/>
        <v>N/A</v>
      </c>
      <c r="J62" s="70">
        <v>0</v>
      </c>
      <c r="K62" s="70">
        <v>0</v>
      </c>
      <c r="L62" s="70">
        <v>0</v>
      </c>
      <c r="M62" s="70">
        <v>0</v>
      </c>
      <c r="N62" s="70">
        <v>0</v>
      </c>
      <c r="O62" s="70">
        <v>0</v>
      </c>
      <c r="P62" s="308">
        <f t="shared" si="22"/>
        <v>0</v>
      </c>
      <c r="Q62" s="63">
        <v>0</v>
      </c>
      <c r="R62" s="307" t="str">
        <f t="shared" si="23"/>
        <v>N/A</v>
      </c>
    </row>
    <row r="63" spans="1:18" ht="13.5" customHeight="1" hidden="1">
      <c r="A63" s="6"/>
      <c r="B63" s="6"/>
      <c r="C63" s="6"/>
      <c r="D63" s="324" t="s">
        <v>865</v>
      </c>
      <c r="E63" s="325"/>
      <c r="F63" s="89" t="s">
        <v>866</v>
      </c>
      <c r="G63" s="89"/>
      <c r="H63" s="307" t="str">
        <f t="shared" si="20"/>
        <v>N/A</v>
      </c>
      <c r="I63" s="307" t="str">
        <f t="shared" si="21"/>
        <v>N/A</v>
      </c>
      <c r="J63" s="74">
        <f aca="true" t="shared" si="24" ref="J63:O63">SUM(J44:J45)</f>
        <v>0</v>
      </c>
      <c r="K63" s="74">
        <f t="shared" si="24"/>
        <v>0</v>
      </c>
      <c r="L63" s="74">
        <f t="shared" si="24"/>
        <v>0</v>
      </c>
      <c r="M63" s="74">
        <f t="shared" si="24"/>
        <v>0</v>
      </c>
      <c r="N63" s="74">
        <f t="shared" si="24"/>
        <v>0</v>
      </c>
      <c r="O63" s="74">
        <f t="shared" si="24"/>
        <v>0</v>
      </c>
      <c r="P63" s="308">
        <f t="shared" si="22"/>
        <v>0</v>
      </c>
      <c r="Q63" s="74">
        <f>SUM(Q44:Q45)</f>
        <v>0</v>
      </c>
      <c r="R63" s="307" t="str">
        <f t="shared" si="23"/>
        <v>N/A</v>
      </c>
    </row>
    <row r="64" spans="4:18" ht="13.5" customHeight="1" hidden="1">
      <c r="D64" s="322" t="s">
        <v>868</v>
      </c>
      <c r="E64" s="326"/>
      <c r="F64" s="89" t="s">
        <v>866</v>
      </c>
      <c r="G64" s="89"/>
      <c r="H64" s="307" t="str">
        <f t="shared" si="20"/>
        <v>N/A</v>
      </c>
      <c r="I64" s="307" t="str">
        <f t="shared" si="21"/>
        <v>N/A</v>
      </c>
      <c r="J64" s="74">
        <f aca="true" t="shared" si="25" ref="J64:O64">SUM(J46:J47)</f>
        <v>0</v>
      </c>
      <c r="K64" s="74">
        <f t="shared" si="25"/>
        <v>0</v>
      </c>
      <c r="L64" s="74">
        <f t="shared" si="25"/>
        <v>0</v>
      </c>
      <c r="M64" s="74">
        <f t="shared" si="25"/>
        <v>0</v>
      </c>
      <c r="N64" s="74">
        <f t="shared" si="25"/>
        <v>0</v>
      </c>
      <c r="O64" s="74">
        <f t="shared" si="25"/>
        <v>0</v>
      </c>
      <c r="P64" s="308">
        <f t="shared" si="22"/>
        <v>0</v>
      </c>
      <c r="Q64" s="74">
        <f>SUM(Q46:Q47)</f>
        <v>0</v>
      </c>
      <c r="R64" s="307" t="str">
        <f t="shared" si="23"/>
        <v>N/A</v>
      </c>
    </row>
    <row r="65" spans="4:18" ht="13.5" customHeight="1" hidden="1">
      <c r="D65" s="327" t="s">
        <v>842</v>
      </c>
      <c r="E65" s="328"/>
      <c r="F65" s="89" t="s">
        <v>866</v>
      </c>
      <c r="G65" s="131"/>
      <c r="H65" s="307" t="str">
        <f t="shared" si="20"/>
        <v>N/A</v>
      </c>
      <c r="I65" s="307" t="str">
        <f t="shared" si="21"/>
        <v>N/A</v>
      </c>
      <c r="J65" s="74">
        <f aca="true" t="shared" si="26" ref="J65:O65">SUM(J49:J53)</f>
        <v>0</v>
      </c>
      <c r="K65" s="74">
        <f t="shared" si="26"/>
        <v>0</v>
      </c>
      <c r="L65" s="74">
        <f t="shared" si="26"/>
        <v>0</v>
      </c>
      <c r="M65" s="74">
        <f t="shared" si="26"/>
        <v>0</v>
      </c>
      <c r="N65" s="74">
        <f t="shared" si="26"/>
        <v>0</v>
      </c>
      <c r="O65" s="74">
        <f t="shared" si="26"/>
        <v>0</v>
      </c>
      <c r="P65" s="308">
        <f t="shared" si="22"/>
        <v>0</v>
      </c>
      <c r="Q65" s="74">
        <f>SUM(Q49:Q53)</f>
        <v>0</v>
      </c>
      <c r="R65" s="307" t="str">
        <f t="shared" si="23"/>
        <v>N/A</v>
      </c>
    </row>
    <row r="66" spans="4:18" ht="13.5" customHeight="1" hidden="1">
      <c r="D66" s="327" t="s">
        <v>871</v>
      </c>
      <c r="E66" s="329"/>
      <c r="F66" s="89" t="s">
        <v>866</v>
      </c>
      <c r="G66" s="132"/>
      <c r="H66" s="307" t="str">
        <f t="shared" si="20"/>
        <v>N/A</v>
      </c>
      <c r="I66" s="307" t="str">
        <f t="shared" si="21"/>
        <v>N/A</v>
      </c>
      <c r="J66" s="74">
        <f aca="true" t="shared" si="27" ref="J66:O66">SUM(J55:J57)</f>
        <v>0</v>
      </c>
      <c r="K66" s="74">
        <f t="shared" si="27"/>
        <v>0</v>
      </c>
      <c r="L66" s="74">
        <f t="shared" si="27"/>
        <v>0</v>
      </c>
      <c r="M66" s="74">
        <f t="shared" si="27"/>
        <v>0</v>
      </c>
      <c r="N66" s="74">
        <f t="shared" si="27"/>
        <v>0</v>
      </c>
      <c r="O66" s="74">
        <f t="shared" si="27"/>
        <v>0</v>
      </c>
      <c r="P66" s="308">
        <f t="shared" si="22"/>
        <v>0</v>
      </c>
      <c r="Q66" s="74">
        <f>SUM(Q55:Q57)</f>
        <v>0</v>
      </c>
      <c r="R66" s="307" t="str">
        <f t="shared" si="23"/>
        <v>N/A</v>
      </c>
    </row>
    <row r="67" spans="4:18" ht="13.5" customHeight="1" hidden="1">
      <c r="D67" s="327" t="s">
        <v>873</v>
      </c>
      <c r="E67" s="329"/>
      <c r="F67" s="89" t="s">
        <v>866</v>
      </c>
      <c r="G67" s="128"/>
      <c r="H67" s="307" t="str">
        <f t="shared" si="20"/>
        <v>N/A</v>
      </c>
      <c r="I67" s="307" t="str">
        <f t="shared" si="21"/>
        <v>N/A</v>
      </c>
      <c r="J67" s="74">
        <f aca="true" t="shared" si="28" ref="J67:O67">SUM(J58:J60)</f>
        <v>0</v>
      </c>
      <c r="K67" s="74">
        <f t="shared" si="28"/>
        <v>0</v>
      </c>
      <c r="L67" s="74">
        <f t="shared" si="28"/>
        <v>0</v>
      </c>
      <c r="M67" s="74">
        <f t="shared" si="28"/>
        <v>0</v>
      </c>
      <c r="N67" s="74">
        <f t="shared" si="28"/>
        <v>0</v>
      </c>
      <c r="O67" s="74">
        <f t="shared" si="28"/>
        <v>0</v>
      </c>
      <c r="P67" s="308">
        <f t="shared" si="22"/>
        <v>0</v>
      </c>
      <c r="Q67" s="74">
        <f>SUM(Q58:Q60)</f>
        <v>0</v>
      </c>
      <c r="R67" s="307" t="str">
        <f t="shared" si="23"/>
        <v>N/A</v>
      </c>
    </row>
    <row r="68" spans="4:18" ht="13.5" customHeight="1" hidden="1">
      <c r="D68" s="322" t="s">
        <v>861</v>
      </c>
      <c r="E68" s="323"/>
      <c r="F68" s="89" t="s">
        <v>866</v>
      </c>
      <c r="G68" s="132"/>
      <c r="H68" s="307" t="str">
        <f t="shared" si="20"/>
        <v>N/A</v>
      </c>
      <c r="I68" s="307" t="str">
        <f t="shared" si="21"/>
        <v>N/A</v>
      </c>
      <c r="J68" s="74">
        <f aca="true" t="shared" si="29" ref="J68:O68">SUM(J61:J62)</f>
        <v>0</v>
      </c>
      <c r="K68" s="74">
        <f t="shared" si="29"/>
        <v>0</v>
      </c>
      <c r="L68" s="74">
        <f t="shared" si="29"/>
        <v>0</v>
      </c>
      <c r="M68" s="74">
        <f t="shared" si="29"/>
        <v>0</v>
      </c>
      <c r="N68" s="74">
        <f t="shared" si="29"/>
        <v>0</v>
      </c>
      <c r="O68" s="74">
        <f t="shared" si="29"/>
        <v>0</v>
      </c>
      <c r="P68" s="308">
        <f t="shared" si="22"/>
        <v>0</v>
      </c>
      <c r="Q68" s="74">
        <f>SUM(Q61:Q62)</f>
        <v>0</v>
      </c>
      <c r="R68" s="307" t="str">
        <f t="shared" si="23"/>
        <v>N/A</v>
      </c>
    </row>
    <row r="69" spans="4:18" ht="13.5" customHeight="1">
      <c r="D69" s="110" t="s">
        <v>875</v>
      </c>
      <c r="E69" s="111"/>
      <c r="F69" s="108"/>
      <c r="G69" s="108"/>
      <c r="H69" s="307" t="str">
        <f t="shared" si="20"/>
        <v>N/A</v>
      </c>
      <c r="I69" s="307" t="str">
        <f t="shared" si="21"/>
        <v>N/A</v>
      </c>
      <c r="J69" s="306">
        <f aca="true" t="shared" si="30" ref="J69:P69">SUM(J44:J62)</f>
        <v>0</v>
      </c>
      <c r="K69" s="306">
        <f t="shared" si="30"/>
        <v>0</v>
      </c>
      <c r="L69" s="306">
        <f t="shared" si="30"/>
        <v>0</v>
      </c>
      <c r="M69" s="306">
        <f t="shared" si="30"/>
        <v>0</v>
      </c>
      <c r="N69" s="306">
        <f t="shared" si="30"/>
        <v>0</v>
      </c>
      <c r="O69" s="306">
        <f t="shared" si="30"/>
        <v>0</v>
      </c>
      <c r="P69" s="306">
        <f t="shared" si="30"/>
        <v>0</v>
      </c>
      <c r="Q69" s="306">
        <f>SUM(Q44:Q62)</f>
        <v>0</v>
      </c>
      <c r="R69" s="307" t="str">
        <f t="shared" si="23"/>
        <v>N/A</v>
      </c>
    </row>
    <row r="70" spans="4:18" ht="12">
      <c r="D70" s="136"/>
      <c r="E70" s="136"/>
      <c r="F70" s="136"/>
      <c r="G70" s="136"/>
      <c r="H70" s="137"/>
      <c r="I70" s="137"/>
      <c r="J70" s="137"/>
      <c r="K70" s="137"/>
      <c r="L70" s="137"/>
      <c r="M70" s="137"/>
      <c r="N70" s="137"/>
      <c r="O70" s="137"/>
      <c r="P70" s="137"/>
      <c r="Q70" s="137"/>
      <c r="R70" s="138"/>
    </row>
    <row r="71" spans="4:18" ht="12">
      <c r="D71" s="376" t="s">
        <v>876</v>
      </c>
      <c r="E71" s="376"/>
      <c r="F71" s="376"/>
      <c r="G71" s="376"/>
      <c r="H71" s="376"/>
      <c r="I71" s="376"/>
      <c r="J71" s="299"/>
      <c r="K71" s="299"/>
      <c r="L71" s="299"/>
      <c r="M71" s="299"/>
      <c r="N71" s="377" t="s">
        <v>729</v>
      </c>
      <c r="O71" s="378"/>
      <c r="P71" s="378"/>
      <c r="Q71" s="378"/>
      <c r="R71" s="378"/>
    </row>
    <row r="72" spans="4:18" s="71" customFormat="1" ht="12">
      <c r="D72" s="98"/>
      <c r="E72" s="98"/>
      <c r="F72" s="98"/>
      <c r="G72" s="98"/>
      <c r="H72" s="98"/>
      <c r="I72" s="98"/>
      <c r="J72" s="98"/>
      <c r="K72" s="98"/>
      <c r="L72" s="98"/>
      <c r="M72" s="98"/>
      <c r="N72" s="98"/>
      <c r="O72" s="98"/>
      <c r="P72" s="98"/>
      <c r="Q72" s="98"/>
      <c r="R72" s="98"/>
    </row>
    <row r="73" spans="4:29" s="71" customFormat="1" ht="14.25" customHeight="1">
      <c r="D73" s="99" t="s">
        <v>823</v>
      </c>
      <c r="E73" s="133"/>
      <c r="F73" s="133"/>
      <c r="G73" s="133"/>
      <c r="H73" s="337" t="s">
        <v>1045</v>
      </c>
      <c r="I73" s="337" t="s">
        <v>1042</v>
      </c>
      <c r="J73" s="337" t="s">
        <v>1047</v>
      </c>
      <c r="K73" s="341" t="s">
        <v>1048</v>
      </c>
      <c r="L73" s="337" t="s">
        <v>1049</v>
      </c>
      <c r="M73" s="337" t="s">
        <v>1044</v>
      </c>
      <c r="N73" s="337" t="s">
        <v>1043</v>
      </c>
      <c r="O73" s="337" t="s">
        <v>1050</v>
      </c>
      <c r="P73" s="337" t="s">
        <v>1051</v>
      </c>
      <c r="Q73" s="337" t="s">
        <v>1052</v>
      </c>
      <c r="R73" s="337" t="s">
        <v>1053</v>
      </c>
      <c r="S73" s="330" t="s">
        <v>824</v>
      </c>
      <c r="T73" s="330" t="s">
        <v>825</v>
      </c>
      <c r="U73" s="333" t="s">
        <v>826</v>
      </c>
      <c r="V73" s="335" t="s">
        <v>827</v>
      </c>
      <c r="W73" s="330" t="s">
        <v>828</v>
      </c>
      <c r="X73" s="333" t="s">
        <v>826</v>
      </c>
      <c r="Y73" s="335" t="s">
        <v>827</v>
      </c>
      <c r="Z73" s="330" t="s">
        <v>828</v>
      </c>
      <c r="AA73" s="330" t="s">
        <v>829</v>
      </c>
      <c r="AB73" s="330" t="s">
        <v>830</v>
      </c>
      <c r="AC73" s="330" t="s">
        <v>831</v>
      </c>
    </row>
    <row r="74" spans="4:29" s="71" customFormat="1" ht="31.5" customHeight="1">
      <c r="D74" s="134"/>
      <c r="E74" s="139"/>
      <c r="F74" s="139"/>
      <c r="G74" s="139"/>
      <c r="H74" s="336"/>
      <c r="I74" s="336"/>
      <c r="J74" s="336"/>
      <c r="K74" s="336"/>
      <c r="L74" s="336"/>
      <c r="M74" s="336"/>
      <c r="N74" s="336"/>
      <c r="O74" s="336"/>
      <c r="P74" s="336"/>
      <c r="Q74" s="336"/>
      <c r="R74" s="336"/>
      <c r="S74" s="332"/>
      <c r="T74" s="332"/>
      <c r="U74" s="334"/>
      <c r="V74" s="336"/>
      <c r="W74" s="331"/>
      <c r="X74" s="334"/>
      <c r="Y74" s="336"/>
      <c r="Z74" s="331"/>
      <c r="AA74" s="332"/>
      <c r="AB74" s="332"/>
      <c r="AC74" s="332"/>
    </row>
    <row r="75" spans="1:29" ht="13.5" customHeight="1">
      <c r="A75" s="6" t="s">
        <v>1266</v>
      </c>
      <c r="B75" s="72" t="s">
        <v>1067</v>
      </c>
      <c r="D75" s="107" t="s">
        <v>106</v>
      </c>
      <c r="E75" s="108"/>
      <c r="F75" s="108"/>
      <c r="G75" s="108"/>
      <c r="H75" s="70">
        <v>0</v>
      </c>
      <c r="I75" s="70">
        <v>0</v>
      </c>
      <c r="J75" s="70">
        <v>0</v>
      </c>
      <c r="K75" s="70">
        <v>0</v>
      </c>
      <c r="L75" s="70">
        <v>0</v>
      </c>
      <c r="M75" s="70">
        <v>0</v>
      </c>
      <c r="N75" s="70">
        <v>0</v>
      </c>
      <c r="O75" s="70">
        <v>0</v>
      </c>
      <c r="P75" s="70">
        <v>0</v>
      </c>
      <c r="Q75" s="70">
        <v>0</v>
      </c>
      <c r="R75" s="306">
        <f aca="true" t="shared" si="31" ref="R75:R85">J75-L75-O75-P75-Q75</f>
        <v>0</v>
      </c>
      <c r="S75" s="78" t="str">
        <f>H88</f>
        <v>N/A</v>
      </c>
      <c r="T75" s="78" t="str">
        <f aca="true" t="shared" si="32" ref="T75:AC75">I88</f>
        <v>N/A</v>
      </c>
      <c r="U75" s="78">
        <f t="shared" si="32"/>
        <v>0</v>
      </c>
      <c r="V75" s="78">
        <f t="shared" si="32"/>
        <v>0</v>
      </c>
      <c r="W75" s="78">
        <f t="shared" si="32"/>
        <v>0</v>
      </c>
      <c r="X75" s="78">
        <f t="shared" si="32"/>
        <v>0</v>
      </c>
      <c r="Y75" s="78">
        <f t="shared" si="32"/>
        <v>0</v>
      </c>
      <c r="Z75" s="78">
        <f t="shared" si="32"/>
        <v>0</v>
      </c>
      <c r="AA75" s="78">
        <f t="shared" si="32"/>
        <v>0</v>
      </c>
      <c r="AB75" s="78">
        <f t="shared" si="32"/>
        <v>0</v>
      </c>
      <c r="AC75" s="78" t="str">
        <f t="shared" si="32"/>
        <v>N/A</v>
      </c>
    </row>
    <row r="76" spans="1:29" ht="13.5" customHeight="1">
      <c r="A76" s="6" t="s">
        <v>1267</v>
      </c>
      <c r="B76" s="72" t="s">
        <v>1219</v>
      </c>
      <c r="D76" s="109" t="s">
        <v>107</v>
      </c>
      <c r="E76" s="89"/>
      <c r="F76" s="89"/>
      <c r="G76" s="89"/>
      <c r="H76" s="70">
        <v>0</v>
      </c>
      <c r="I76" s="70">
        <v>0</v>
      </c>
      <c r="J76" s="70">
        <v>0</v>
      </c>
      <c r="K76" s="70">
        <v>0</v>
      </c>
      <c r="L76" s="70">
        <v>0</v>
      </c>
      <c r="M76" s="70">
        <v>0</v>
      </c>
      <c r="N76" s="70">
        <v>0</v>
      </c>
      <c r="O76" s="70">
        <v>0</v>
      </c>
      <c r="P76" s="70">
        <v>0</v>
      </c>
      <c r="Q76" s="70">
        <v>0</v>
      </c>
      <c r="R76" s="306">
        <f t="shared" si="31"/>
        <v>0</v>
      </c>
      <c r="S76" s="78" t="str">
        <f aca="true" t="shared" si="33" ref="S76:S85">H89</f>
        <v>N/A</v>
      </c>
      <c r="T76" s="78" t="str">
        <f aca="true" t="shared" si="34" ref="T76:T85">I89</f>
        <v>N/A</v>
      </c>
      <c r="U76" s="78">
        <f aca="true" t="shared" si="35" ref="U76:U85">J89</f>
        <v>0</v>
      </c>
      <c r="V76" s="78">
        <f aca="true" t="shared" si="36" ref="V76:V85">K89</f>
        <v>0</v>
      </c>
      <c r="W76" s="78">
        <f aca="true" t="shared" si="37" ref="W76:W85">L89</f>
        <v>0</v>
      </c>
      <c r="X76" s="78">
        <f aca="true" t="shared" si="38" ref="X76:X85">M89</f>
        <v>0</v>
      </c>
      <c r="Y76" s="78">
        <f aca="true" t="shared" si="39" ref="Y76:Y85">N89</f>
        <v>0</v>
      </c>
      <c r="Z76" s="78">
        <f aca="true" t="shared" si="40" ref="Z76:Z85">O89</f>
        <v>0</v>
      </c>
      <c r="AA76" s="78">
        <f aca="true" t="shared" si="41" ref="AA76:AA85">P89</f>
        <v>0</v>
      </c>
      <c r="AB76" s="78">
        <f aca="true" t="shared" si="42" ref="AB76:AB85">Q89</f>
        <v>0</v>
      </c>
      <c r="AC76" s="78" t="str">
        <f aca="true" t="shared" si="43" ref="AC76:AC85">R89</f>
        <v>N/A</v>
      </c>
    </row>
    <row r="77" spans="1:29" ht="13.5" customHeight="1">
      <c r="A77" s="6" t="s">
        <v>1268</v>
      </c>
      <c r="B77" s="72" t="s">
        <v>1220</v>
      </c>
      <c r="D77" s="109" t="s">
        <v>108</v>
      </c>
      <c r="E77" s="89"/>
      <c r="F77" s="89"/>
      <c r="G77" s="89"/>
      <c r="H77" s="70">
        <v>0</v>
      </c>
      <c r="I77" s="70">
        <v>0</v>
      </c>
      <c r="J77" s="70">
        <v>0</v>
      </c>
      <c r="K77" s="70">
        <v>0</v>
      </c>
      <c r="L77" s="70">
        <v>0</v>
      </c>
      <c r="M77" s="70">
        <v>0</v>
      </c>
      <c r="N77" s="70">
        <v>0</v>
      </c>
      <c r="O77" s="70">
        <v>0</v>
      </c>
      <c r="P77" s="70">
        <v>0</v>
      </c>
      <c r="Q77" s="70">
        <v>0</v>
      </c>
      <c r="R77" s="306">
        <f t="shared" si="31"/>
        <v>0</v>
      </c>
      <c r="S77" s="78" t="str">
        <f t="shared" si="33"/>
        <v>N/A</v>
      </c>
      <c r="T77" s="78" t="str">
        <f t="shared" si="34"/>
        <v>N/A</v>
      </c>
      <c r="U77" s="78">
        <f t="shared" si="35"/>
        <v>0</v>
      </c>
      <c r="V77" s="78">
        <f t="shared" si="36"/>
        <v>0</v>
      </c>
      <c r="W77" s="78">
        <f t="shared" si="37"/>
        <v>0</v>
      </c>
      <c r="X77" s="78">
        <f t="shared" si="38"/>
        <v>0</v>
      </c>
      <c r="Y77" s="78">
        <f t="shared" si="39"/>
        <v>0</v>
      </c>
      <c r="Z77" s="78">
        <f t="shared" si="40"/>
        <v>0</v>
      </c>
      <c r="AA77" s="78">
        <f t="shared" si="41"/>
        <v>0</v>
      </c>
      <c r="AB77" s="78">
        <f t="shared" si="42"/>
        <v>0</v>
      </c>
      <c r="AC77" s="78" t="str">
        <f t="shared" si="43"/>
        <v>N/A</v>
      </c>
    </row>
    <row r="78" spans="1:29" ht="13.5" customHeight="1">
      <c r="A78" s="6" t="s">
        <v>1269</v>
      </c>
      <c r="B78" s="72" t="s">
        <v>1221</v>
      </c>
      <c r="D78" s="140" t="s">
        <v>112</v>
      </c>
      <c r="E78" s="141"/>
      <c r="F78" s="141"/>
      <c r="G78" s="141"/>
      <c r="H78" s="70">
        <v>0</v>
      </c>
      <c r="I78" s="70">
        <v>0</v>
      </c>
      <c r="J78" s="70">
        <v>0</v>
      </c>
      <c r="K78" s="70">
        <v>0</v>
      </c>
      <c r="L78" s="70">
        <v>0</v>
      </c>
      <c r="M78" s="70">
        <v>0</v>
      </c>
      <c r="N78" s="70">
        <v>0</v>
      </c>
      <c r="O78" s="70">
        <v>0</v>
      </c>
      <c r="P78" s="70">
        <v>0</v>
      </c>
      <c r="Q78" s="70">
        <v>0</v>
      </c>
      <c r="R78" s="306">
        <f t="shared" si="31"/>
        <v>0</v>
      </c>
      <c r="S78" s="78" t="str">
        <f t="shared" si="33"/>
        <v>N/A</v>
      </c>
      <c r="T78" s="78" t="str">
        <f t="shared" si="34"/>
        <v>N/A</v>
      </c>
      <c r="U78" s="78">
        <f t="shared" si="35"/>
        <v>0</v>
      </c>
      <c r="V78" s="78">
        <f t="shared" si="36"/>
        <v>0</v>
      </c>
      <c r="W78" s="78">
        <f t="shared" si="37"/>
        <v>0</v>
      </c>
      <c r="X78" s="78">
        <f t="shared" si="38"/>
        <v>0</v>
      </c>
      <c r="Y78" s="78">
        <f t="shared" si="39"/>
        <v>0</v>
      </c>
      <c r="Z78" s="78">
        <f t="shared" si="40"/>
        <v>0</v>
      </c>
      <c r="AA78" s="78">
        <f t="shared" si="41"/>
        <v>0</v>
      </c>
      <c r="AB78" s="78">
        <f t="shared" si="42"/>
        <v>0</v>
      </c>
      <c r="AC78" s="78" t="str">
        <f t="shared" si="43"/>
        <v>N/A</v>
      </c>
    </row>
    <row r="79" spans="1:29" ht="13.5" customHeight="1">
      <c r="A79" s="6" t="s">
        <v>1270</v>
      </c>
      <c r="B79" s="72" t="s">
        <v>877</v>
      </c>
      <c r="D79" s="109" t="s">
        <v>109</v>
      </c>
      <c r="E79" s="89"/>
      <c r="F79" s="89"/>
      <c r="G79" s="89"/>
      <c r="H79" s="70">
        <v>0</v>
      </c>
      <c r="I79" s="70">
        <v>0</v>
      </c>
      <c r="J79" s="70">
        <v>0</v>
      </c>
      <c r="K79" s="70">
        <v>0</v>
      </c>
      <c r="L79" s="70">
        <v>0</v>
      </c>
      <c r="M79" s="70">
        <v>0</v>
      </c>
      <c r="N79" s="70">
        <v>0</v>
      </c>
      <c r="O79" s="70">
        <v>0</v>
      </c>
      <c r="P79" s="70">
        <v>0</v>
      </c>
      <c r="Q79" s="70">
        <v>0</v>
      </c>
      <c r="R79" s="306">
        <f t="shared" si="31"/>
        <v>0</v>
      </c>
      <c r="S79" s="78" t="str">
        <f t="shared" si="33"/>
        <v>N/A</v>
      </c>
      <c r="T79" s="78" t="str">
        <f t="shared" si="34"/>
        <v>N/A</v>
      </c>
      <c r="U79" s="78">
        <f t="shared" si="35"/>
        <v>0</v>
      </c>
      <c r="V79" s="78">
        <f t="shared" si="36"/>
        <v>0</v>
      </c>
      <c r="W79" s="78">
        <f t="shared" si="37"/>
        <v>0</v>
      </c>
      <c r="X79" s="78">
        <f t="shared" si="38"/>
        <v>0</v>
      </c>
      <c r="Y79" s="78">
        <f t="shared" si="39"/>
        <v>0</v>
      </c>
      <c r="Z79" s="78">
        <f t="shared" si="40"/>
        <v>0</v>
      </c>
      <c r="AA79" s="78">
        <f t="shared" si="41"/>
        <v>0</v>
      </c>
      <c r="AB79" s="78">
        <f t="shared" si="42"/>
        <v>0</v>
      </c>
      <c r="AC79" s="78" t="str">
        <f t="shared" si="43"/>
        <v>N/A</v>
      </c>
    </row>
    <row r="80" spans="1:29" ht="13.5" customHeight="1">
      <c r="A80" s="6" t="s">
        <v>1271</v>
      </c>
      <c r="B80" s="72" t="s">
        <v>1222</v>
      </c>
      <c r="D80" s="107" t="s">
        <v>110</v>
      </c>
      <c r="E80" s="108"/>
      <c r="F80" s="108"/>
      <c r="G80" s="108"/>
      <c r="H80" s="70">
        <v>0</v>
      </c>
      <c r="I80" s="70">
        <v>0</v>
      </c>
      <c r="J80" s="70">
        <v>0</v>
      </c>
      <c r="K80" s="70">
        <v>0</v>
      </c>
      <c r="L80" s="70">
        <v>0</v>
      </c>
      <c r="M80" s="70">
        <v>0</v>
      </c>
      <c r="N80" s="70">
        <v>0</v>
      </c>
      <c r="O80" s="70">
        <v>0</v>
      </c>
      <c r="P80" s="70">
        <v>0</v>
      </c>
      <c r="Q80" s="70">
        <v>0</v>
      </c>
      <c r="R80" s="306">
        <f t="shared" si="31"/>
        <v>0</v>
      </c>
      <c r="S80" s="78" t="str">
        <f t="shared" si="33"/>
        <v>N/A</v>
      </c>
      <c r="T80" s="78" t="str">
        <f t="shared" si="34"/>
        <v>N/A</v>
      </c>
      <c r="U80" s="78">
        <f t="shared" si="35"/>
        <v>0</v>
      </c>
      <c r="V80" s="78">
        <f t="shared" si="36"/>
        <v>0</v>
      </c>
      <c r="W80" s="78">
        <f t="shared" si="37"/>
        <v>0</v>
      </c>
      <c r="X80" s="78">
        <f t="shared" si="38"/>
        <v>0</v>
      </c>
      <c r="Y80" s="78">
        <f t="shared" si="39"/>
        <v>0</v>
      </c>
      <c r="Z80" s="78">
        <f t="shared" si="40"/>
        <v>0</v>
      </c>
      <c r="AA80" s="78">
        <f t="shared" si="41"/>
        <v>0</v>
      </c>
      <c r="AB80" s="78">
        <f t="shared" si="42"/>
        <v>0</v>
      </c>
      <c r="AC80" s="78" t="str">
        <f t="shared" si="43"/>
        <v>N/A</v>
      </c>
    </row>
    <row r="81" spans="1:29" ht="13.5" customHeight="1">
      <c r="A81" s="6" t="s">
        <v>1272</v>
      </c>
      <c r="B81" s="72" t="s">
        <v>1223</v>
      </c>
      <c r="D81" s="140" t="s">
        <v>113</v>
      </c>
      <c r="E81" s="108"/>
      <c r="F81" s="141"/>
      <c r="G81" s="141"/>
      <c r="H81" s="70">
        <v>0</v>
      </c>
      <c r="I81" s="70">
        <v>0</v>
      </c>
      <c r="J81" s="70">
        <v>0</v>
      </c>
      <c r="K81" s="70">
        <v>0</v>
      </c>
      <c r="L81" s="70">
        <v>0</v>
      </c>
      <c r="M81" s="70">
        <v>0</v>
      </c>
      <c r="N81" s="70">
        <v>0</v>
      </c>
      <c r="O81" s="70">
        <v>0</v>
      </c>
      <c r="P81" s="70">
        <v>0</v>
      </c>
      <c r="Q81" s="70">
        <v>0</v>
      </c>
      <c r="R81" s="306">
        <f t="shared" si="31"/>
        <v>0</v>
      </c>
      <c r="S81" s="78" t="str">
        <f t="shared" si="33"/>
        <v>N/A</v>
      </c>
      <c r="T81" s="78" t="str">
        <f t="shared" si="34"/>
        <v>N/A</v>
      </c>
      <c r="U81" s="78">
        <f t="shared" si="35"/>
        <v>0</v>
      </c>
      <c r="V81" s="78">
        <f t="shared" si="36"/>
        <v>0</v>
      </c>
      <c r="W81" s="78">
        <f t="shared" si="37"/>
        <v>0</v>
      </c>
      <c r="X81" s="78">
        <f t="shared" si="38"/>
        <v>0</v>
      </c>
      <c r="Y81" s="78">
        <f t="shared" si="39"/>
        <v>0</v>
      </c>
      <c r="Z81" s="78">
        <f t="shared" si="40"/>
        <v>0</v>
      </c>
      <c r="AA81" s="78">
        <f t="shared" si="41"/>
        <v>0</v>
      </c>
      <c r="AB81" s="78">
        <f t="shared" si="42"/>
        <v>0</v>
      </c>
      <c r="AC81" s="78" t="str">
        <f t="shared" si="43"/>
        <v>N/A</v>
      </c>
    </row>
    <row r="82" spans="1:29" ht="13.5" customHeight="1">
      <c r="A82" s="6" t="s">
        <v>1273</v>
      </c>
      <c r="B82" s="72" t="s">
        <v>1224</v>
      </c>
      <c r="D82" s="107" t="s">
        <v>111</v>
      </c>
      <c r="E82" s="108"/>
      <c r="F82" s="108"/>
      <c r="G82" s="108"/>
      <c r="H82" s="70">
        <v>0</v>
      </c>
      <c r="I82" s="70">
        <v>0</v>
      </c>
      <c r="J82" s="70">
        <v>0</v>
      </c>
      <c r="K82" s="70">
        <v>0</v>
      </c>
      <c r="L82" s="70">
        <v>0</v>
      </c>
      <c r="M82" s="70">
        <v>0</v>
      </c>
      <c r="N82" s="70">
        <v>0</v>
      </c>
      <c r="O82" s="70">
        <v>0</v>
      </c>
      <c r="P82" s="70">
        <v>0</v>
      </c>
      <c r="Q82" s="70">
        <v>0</v>
      </c>
      <c r="R82" s="306">
        <f t="shared" si="31"/>
        <v>0</v>
      </c>
      <c r="S82" s="78" t="str">
        <f t="shared" si="33"/>
        <v>N/A</v>
      </c>
      <c r="T82" s="78" t="str">
        <f t="shared" si="34"/>
        <v>N/A</v>
      </c>
      <c r="U82" s="78">
        <f t="shared" si="35"/>
        <v>0</v>
      </c>
      <c r="V82" s="78">
        <f t="shared" si="36"/>
        <v>0</v>
      </c>
      <c r="W82" s="78">
        <f t="shared" si="37"/>
        <v>0</v>
      </c>
      <c r="X82" s="78">
        <f t="shared" si="38"/>
        <v>0</v>
      </c>
      <c r="Y82" s="78">
        <f t="shared" si="39"/>
        <v>0</v>
      </c>
      <c r="Z82" s="78">
        <f t="shared" si="40"/>
        <v>0</v>
      </c>
      <c r="AA82" s="78">
        <f t="shared" si="41"/>
        <v>0</v>
      </c>
      <c r="AB82" s="78">
        <f t="shared" si="42"/>
        <v>0</v>
      </c>
      <c r="AC82" s="78" t="str">
        <f t="shared" si="43"/>
        <v>N/A</v>
      </c>
    </row>
    <row r="83" spans="1:29" ht="13.5" customHeight="1">
      <c r="A83" s="6" t="s">
        <v>1274</v>
      </c>
      <c r="B83" s="72" t="s">
        <v>1225</v>
      </c>
      <c r="D83" s="109" t="s">
        <v>114</v>
      </c>
      <c r="E83" s="89"/>
      <c r="F83" s="89"/>
      <c r="G83" s="89"/>
      <c r="H83" s="70">
        <v>0</v>
      </c>
      <c r="I83" s="70">
        <v>0</v>
      </c>
      <c r="J83" s="70">
        <v>0</v>
      </c>
      <c r="K83" s="70">
        <v>0</v>
      </c>
      <c r="L83" s="70">
        <v>0</v>
      </c>
      <c r="M83" s="70">
        <v>0</v>
      </c>
      <c r="N83" s="70">
        <v>0</v>
      </c>
      <c r="O83" s="70">
        <v>0</v>
      </c>
      <c r="P83" s="70">
        <v>0</v>
      </c>
      <c r="Q83" s="70">
        <v>0</v>
      </c>
      <c r="R83" s="306">
        <f t="shared" si="31"/>
        <v>0</v>
      </c>
      <c r="S83" s="78" t="str">
        <f t="shared" si="33"/>
        <v>N/A</v>
      </c>
      <c r="T83" s="78" t="str">
        <f t="shared" si="34"/>
        <v>N/A</v>
      </c>
      <c r="U83" s="78">
        <f t="shared" si="35"/>
        <v>0</v>
      </c>
      <c r="V83" s="78">
        <f t="shared" si="36"/>
        <v>0</v>
      </c>
      <c r="W83" s="78">
        <f t="shared" si="37"/>
        <v>0</v>
      </c>
      <c r="X83" s="78">
        <f t="shared" si="38"/>
        <v>0</v>
      </c>
      <c r="Y83" s="78">
        <f t="shared" si="39"/>
        <v>0</v>
      </c>
      <c r="Z83" s="78">
        <f t="shared" si="40"/>
        <v>0</v>
      </c>
      <c r="AA83" s="78">
        <f t="shared" si="41"/>
        <v>0</v>
      </c>
      <c r="AB83" s="78">
        <f t="shared" si="42"/>
        <v>0</v>
      </c>
      <c r="AC83" s="78" t="str">
        <f t="shared" si="43"/>
        <v>N/A</v>
      </c>
    </row>
    <row r="84" spans="1:29" ht="13.5" customHeight="1">
      <c r="A84" s="6" t="s">
        <v>1275</v>
      </c>
      <c r="B84" s="72" t="s">
        <v>1226</v>
      </c>
      <c r="D84" s="142" t="s">
        <v>115</v>
      </c>
      <c r="E84" s="132"/>
      <c r="F84" s="132"/>
      <c r="G84" s="132"/>
      <c r="H84" s="70">
        <v>0</v>
      </c>
      <c r="I84" s="70">
        <v>0</v>
      </c>
      <c r="J84" s="70">
        <v>0</v>
      </c>
      <c r="K84" s="70">
        <v>0</v>
      </c>
      <c r="L84" s="70">
        <v>0</v>
      </c>
      <c r="M84" s="70">
        <v>0</v>
      </c>
      <c r="N84" s="70">
        <v>0</v>
      </c>
      <c r="O84" s="70">
        <v>0</v>
      </c>
      <c r="P84" s="70">
        <v>0</v>
      </c>
      <c r="Q84" s="70">
        <v>0</v>
      </c>
      <c r="R84" s="306">
        <f t="shared" si="31"/>
        <v>0</v>
      </c>
      <c r="S84" s="78" t="str">
        <f t="shared" si="33"/>
        <v>N/A</v>
      </c>
      <c r="T84" s="78" t="str">
        <f t="shared" si="34"/>
        <v>N/A</v>
      </c>
      <c r="U84" s="78">
        <f t="shared" si="35"/>
        <v>0</v>
      </c>
      <c r="V84" s="78">
        <f t="shared" si="36"/>
        <v>0</v>
      </c>
      <c r="W84" s="78">
        <f t="shared" si="37"/>
        <v>0</v>
      </c>
      <c r="X84" s="78">
        <f t="shared" si="38"/>
        <v>0</v>
      </c>
      <c r="Y84" s="78">
        <f t="shared" si="39"/>
        <v>0</v>
      </c>
      <c r="Z84" s="78">
        <f t="shared" si="40"/>
        <v>0</v>
      </c>
      <c r="AA84" s="78">
        <f t="shared" si="41"/>
        <v>0</v>
      </c>
      <c r="AB84" s="78">
        <f t="shared" si="42"/>
        <v>0</v>
      </c>
      <c r="AC84" s="78" t="str">
        <f t="shared" si="43"/>
        <v>N/A</v>
      </c>
    </row>
    <row r="85" spans="1:29" ht="13.5" customHeight="1">
      <c r="A85" s="6" t="s">
        <v>1276</v>
      </c>
      <c r="B85" s="72" t="s">
        <v>878</v>
      </c>
      <c r="D85" s="107" t="s">
        <v>875</v>
      </c>
      <c r="E85" s="108"/>
      <c r="F85" s="108"/>
      <c r="G85" s="108"/>
      <c r="H85" s="306">
        <f aca="true" t="shared" si="44" ref="H85:Q85">SUM(H75:H84)</f>
        <v>0</v>
      </c>
      <c r="I85" s="306">
        <f t="shared" si="44"/>
        <v>0</v>
      </c>
      <c r="J85" s="306">
        <f t="shared" si="44"/>
        <v>0</v>
      </c>
      <c r="K85" s="306">
        <f t="shared" si="44"/>
        <v>0</v>
      </c>
      <c r="L85" s="306">
        <f t="shared" si="44"/>
        <v>0</v>
      </c>
      <c r="M85" s="306">
        <f t="shared" si="44"/>
        <v>0</v>
      </c>
      <c r="N85" s="306">
        <f t="shared" si="44"/>
        <v>0</v>
      </c>
      <c r="O85" s="306">
        <f t="shared" si="44"/>
        <v>0</v>
      </c>
      <c r="P85" s="306">
        <f t="shared" si="44"/>
        <v>0</v>
      </c>
      <c r="Q85" s="306">
        <f t="shared" si="44"/>
        <v>0</v>
      </c>
      <c r="R85" s="306">
        <f t="shared" si="31"/>
        <v>0</v>
      </c>
      <c r="S85" s="78" t="str">
        <f t="shared" si="33"/>
        <v>N/A</v>
      </c>
      <c r="T85" s="78" t="str">
        <f t="shared" si="34"/>
        <v>N/A</v>
      </c>
      <c r="U85" s="78">
        <f t="shared" si="35"/>
        <v>0</v>
      </c>
      <c r="V85" s="78">
        <f t="shared" si="36"/>
        <v>0</v>
      </c>
      <c r="W85" s="78">
        <f t="shared" si="37"/>
        <v>0</v>
      </c>
      <c r="X85" s="78">
        <f t="shared" si="38"/>
        <v>0</v>
      </c>
      <c r="Y85" s="78">
        <f t="shared" si="39"/>
        <v>0</v>
      </c>
      <c r="Z85" s="78">
        <f t="shared" si="40"/>
        <v>0</v>
      </c>
      <c r="AA85" s="78">
        <f t="shared" si="41"/>
        <v>0</v>
      </c>
      <c r="AB85" s="78">
        <f t="shared" si="42"/>
        <v>0</v>
      </c>
      <c r="AC85" s="78" t="str">
        <f t="shared" si="43"/>
        <v>N/A</v>
      </c>
    </row>
    <row r="86" spans="4:18" ht="14.25" customHeight="1">
      <c r="D86" s="99" t="s">
        <v>823</v>
      </c>
      <c r="E86" s="133"/>
      <c r="F86" s="133"/>
      <c r="G86" s="133"/>
      <c r="H86" s="330" t="s">
        <v>1046</v>
      </c>
      <c r="I86" s="330" t="s">
        <v>580</v>
      </c>
      <c r="J86" s="333" t="str">
        <f>"Unearned Premiums "&amp;IF(COVER_ED="","","31.12."&amp;COVER_ED-1)</f>
        <v>Unearned Premiums </v>
      </c>
      <c r="K86" s="335" t="str">
        <f>"Unexpired Risks "&amp;IF(COVER_ED="","","31.12."&amp;COVER_ED-1)</f>
        <v>Unexpired Risks </v>
      </c>
      <c r="L86" s="330" t="str">
        <f>"Net Outstanding Claims Provision "&amp;IF(COVER_ED="","","31.12."&amp;COVER_ED-1)</f>
        <v>Net Outstanding Claims Provision </v>
      </c>
      <c r="M86" s="333" t="str">
        <f>"Unearned Premiums "&amp;IF(COVER_CD="","",IF(COVER_CD=1,"31.3.",IF(COVER_CD=2,"30.6.",IF(COVER_CD=3,"30.9.",IF(COVER_CD=4,"31.12.")))))&amp;IF(COVER_ED="","",COVER_ED)</f>
        <v>Unearned Premiums </v>
      </c>
      <c r="N86" s="335" t="str">
        <f>"Unexpired Risks "&amp;IF(COVER_CD="","",IF(COVER_CD=1,"31.3.",IF(COVER_CD=2,"30.6.",IF(COVER_CD=3,"30.9.",IF(COVER_CD=4,"31.12.")))))&amp;IF(COVER_ED="","",COVER_ED)</f>
        <v>Unexpired Risks </v>
      </c>
      <c r="O86" s="330" t="str">
        <f>"Net Outstanding Claims Provision "&amp;IF(COVER_CD="","",IF(COVER_CD=1,"31.3.",IF(COVER_CD=2,"30.6.",IF(COVER_CD=3,"30.9.",IF(COVER_CD=4,"31.12.")))))&amp;IF(COVER_ED="","",COVER_ED)</f>
        <v>Net Outstanding Claims Provision </v>
      </c>
      <c r="P86" s="330" t="str">
        <f>"Technical Reserves "&amp;IF(COVER_CD="","",IF(COVER_CD=1,"31.3.",IF(COVER_CD=2,"30.6.",IF(COVER_CD=3,"30.9.",IF(COVER_CD=4,"31.12.")))))&amp;IF(COVER_ED="","",COVER_ED)</f>
        <v>Technical Reserves </v>
      </c>
      <c r="Q86" s="330" t="str">
        <f>"Net Premiums for 4 Quarters up to "&amp;IF(COVER_CD="","","Q"&amp;COVER_CD)&amp;IF(COVER_ED="",""," "&amp;COVER_ED)</f>
        <v>Net Premiums for 4 Quarters up to </v>
      </c>
      <c r="R86" s="330" t="str">
        <f>"Technical Reserves Ratio    "&amp;IF(COVER_CD="","",IF(COVER_CD=1,"31.3.",IF(COVER_CD=2,"30.6.",IF(COVER_CD=3,"30.9.",IF(COVER_CD=4,"31.12.")))))&amp;IF(COVER_ED="","",COVER_ED)</f>
        <v>Technical Reserves Ratio    </v>
      </c>
    </row>
    <row r="87" spans="1:18" ht="48" customHeight="1">
      <c r="A87" s="8" t="s">
        <v>879</v>
      </c>
      <c r="D87" s="134"/>
      <c r="E87" s="139"/>
      <c r="F87" s="139"/>
      <c r="G87" s="139"/>
      <c r="H87" s="332"/>
      <c r="I87" s="332"/>
      <c r="J87" s="334"/>
      <c r="K87" s="336"/>
      <c r="L87" s="331"/>
      <c r="M87" s="334"/>
      <c r="N87" s="336"/>
      <c r="O87" s="331"/>
      <c r="P87" s="332"/>
      <c r="Q87" s="332"/>
      <c r="R87" s="332"/>
    </row>
    <row r="88" spans="4:18" ht="13.5" customHeight="1">
      <c r="D88" s="107" t="s">
        <v>106</v>
      </c>
      <c r="E88" s="108"/>
      <c r="F88" s="108"/>
      <c r="G88" s="108"/>
      <c r="H88" s="307" t="str">
        <f aca="true" t="shared" si="45" ref="H88:H98">IF(OR(H75="",H75=0,K75=""),"N/A",K75/H75)</f>
        <v>N/A</v>
      </c>
      <c r="I88" s="307" t="str">
        <f aca="true" t="shared" si="46" ref="I88:I98">IF(OR(J75="",J75=0,O75=""),"N/A",O75/J75)</f>
        <v>N/A</v>
      </c>
      <c r="J88" s="70">
        <v>0</v>
      </c>
      <c r="K88" s="70">
        <v>0</v>
      </c>
      <c r="L88" s="70">
        <v>0</v>
      </c>
      <c r="M88" s="70">
        <v>0</v>
      </c>
      <c r="N88" s="70">
        <v>0</v>
      </c>
      <c r="O88" s="70">
        <v>0</v>
      </c>
      <c r="P88" s="308">
        <f aca="true" t="shared" si="47" ref="P88:P98">M88+N88+O88</f>
        <v>0</v>
      </c>
      <c r="Q88" s="63">
        <v>0</v>
      </c>
      <c r="R88" s="307" t="str">
        <f aca="true" t="shared" si="48" ref="R88:R98">IF(OR(Q88="",Q88=0,P88=""),"N/A",P88/Q88)</f>
        <v>N/A</v>
      </c>
    </row>
    <row r="89" spans="4:18" ht="13.5" customHeight="1">
      <c r="D89" s="109" t="s">
        <v>107</v>
      </c>
      <c r="E89" s="89"/>
      <c r="F89" s="89"/>
      <c r="G89" s="89"/>
      <c r="H89" s="307" t="str">
        <f t="shared" si="45"/>
        <v>N/A</v>
      </c>
      <c r="I89" s="307" t="str">
        <f t="shared" si="46"/>
        <v>N/A</v>
      </c>
      <c r="J89" s="70">
        <v>0</v>
      </c>
      <c r="K89" s="70">
        <v>0</v>
      </c>
      <c r="L89" s="70">
        <v>0</v>
      </c>
      <c r="M89" s="70">
        <v>0</v>
      </c>
      <c r="N89" s="70">
        <v>0</v>
      </c>
      <c r="O89" s="70">
        <v>0</v>
      </c>
      <c r="P89" s="308">
        <f t="shared" si="47"/>
        <v>0</v>
      </c>
      <c r="Q89" s="63">
        <v>0</v>
      </c>
      <c r="R89" s="307" t="str">
        <f t="shared" si="48"/>
        <v>N/A</v>
      </c>
    </row>
    <row r="90" spans="4:18" ht="13.5" customHeight="1">
      <c r="D90" s="109" t="s">
        <v>108</v>
      </c>
      <c r="E90" s="89"/>
      <c r="F90" s="89"/>
      <c r="G90" s="89"/>
      <c r="H90" s="307" t="str">
        <f t="shared" si="45"/>
        <v>N/A</v>
      </c>
      <c r="I90" s="307" t="str">
        <f t="shared" si="46"/>
        <v>N/A</v>
      </c>
      <c r="J90" s="70">
        <v>0</v>
      </c>
      <c r="K90" s="70">
        <v>0</v>
      </c>
      <c r="L90" s="70">
        <v>0</v>
      </c>
      <c r="M90" s="70">
        <v>0</v>
      </c>
      <c r="N90" s="70">
        <v>0</v>
      </c>
      <c r="O90" s="70">
        <v>0</v>
      </c>
      <c r="P90" s="308">
        <f t="shared" si="47"/>
        <v>0</v>
      </c>
      <c r="Q90" s="63">
        <v>0</v>
      </c>
      <c r="R90" s="307" t="str">
        <f t="shared" si="48"/>
        <v>N/A</v>
      </c>
    </row>
    <row r="91" spans="4:18" ht="13.5" customHeight="1">
      <c r="D91" s="140" t="s">
        <v>112</v>
      </c>
      <c r="E91" s="141"/>
      <c r="F91" s="141"/>
      <c r="G91" s="141"/>
      <c r="H91" s="307" t="str">
        <f t="shared" si="45"/>
        <v>N/A</v>
      </c>
      <c r="I91" s="307" t="str">
        <f t="shared" si="46"/>
        <v>N/A</v>
      </c>
      <c r="J91" s="70">
        <v>0</v>
      </c>
      <c r="K91" s="70">
        <v>0</v>
      </c>
      <c r="L91" s="70">
        <v>0</v>
      </c>
      <c r="M91" s="70">
        <v>0</v>
      </c>
      <c r="N91" s="70">
        <v>0</v>
      </c>
      <c r="O91" s="70">
        <v>0</v>
      </c>
      <c r="P91" s="308">
        <f t="shared" si="47"/>
        <v>0</v>
      </c>
      <c r="Q91" s="63">
        <v>0</v>
      </c>
      <c r="R91" s="307" t="str">
        <f t="shared" si="48"/>
        <v>N/A</v>
      </c>
    </row>
    <row r="92" spans="4:18" ht="13.5" customHeight="1">
      <c r="D92" s="109" t="s">
        <v>109</v>
      </c>
      <c r="E92" s="89"/>
      <c r="F92" s="89"/>
      <c r="G92" s="89"/>
      <c r="H92" s="307" t="str">
        <f t="shared" si="45"/>
        <v>N/A</v>
      </c>
      <c r="I92" s="307" t="str">
        <f t="shared" si="46"/>
        <v>N/A</v>
      </c>
      <c r="J92" s="70">
        <v>0</v>
      </c>
      <c r="K92" s="70">
        <v>0</v>
      </c>
      <c r="L92" s="70">
        <v>0</v>
      </c>
      <c r="M92" s="70">
        <v>0</v>
      </c>
      <c r="N92" s="70">
        <v>0</v>
      </c>
      <c r="O92" s="70">
        <v>0</v>
      </c>
      <c r="P92" s="308">
        <f t="shared" si="47"/>
        <v>0</v>
      </c>
      <c r="Q92" s="63">
        <v>0</v>
      </c>
      <c r="R92" s="307" t="str">
        <f t="shared" si="48"/>
        <v>N/A</v>
      </c>
    </row>
    <row r="93" spans="4:18" ht="13.5" customHeight="1">
      <c r="D93" s="107" t="s">
        <v>110</v>
      </c>
      <c r="E93" s="108"/>
      <c r="F93" s="108"/>
      <c r="G93" s="108"/>
      <c r="H93" s="307" t="str">
        <f t="shared" si="45"/>
        <v>N/A</v>
      </c>
      <c r="I93" s="307" t="str">
        <f t="shared" si="46"/>
        <v>N/A</v>
      </c>
      <c r="J93" s="70">
        <v>0</v>
      </c>
      <c r="K93" s="70">
        <v>0</v>
      </c>
      <c r="L93" s="70">
        <v>0</v>
      </c>
      <c r="M93" s="70">
        <v>0</v>
      </c>
      <c r="N93" s="70">
        <v>0</v>
      </c>
      <c r="O93" s="70">
        <v>0</v>
      </c>
      <c r="P93" s="308">
        <f t="shared" si="47"/>
        <v>0</v>
      </c>
      <c r="Q93" s="63">
        <v>0</v>
      </c>
      <c r="R93" s="307" t="str">
        <f t="shared" si="48"/>
        <v>N/A</v>
      </c>
    </row>
    <row r="94" spans="4:18" ht="13.5" customHeight="1">
      <c r="D94" s="140" t="s">
        <v>113</v>
      </c>
      <c r="E94" s="108"/>
      <c r="F94" s="141"/>
      <c r="G94" s="141"/>
      <c r="H94" s="307" t="str">
        <f t="shared" si="45"/>
        <v>N/A</v>
      </c>
      <c r="I94" s="307" t="str">
        <f t="shared" si="46"/>
        <v>N/A</v>
      </c>
      <c r="J94" s="70">
        <v>0</v>
      </c>
      <c r="K94" s="70">
        <v>0</v>
      </c>
      <c r="L94" s="70">
        <v>0</v>
      </c>
      <c r="M94" s="70">
        <v>0</v>
      </c>
      <c r="N94" s="70">
        <v>0</v>
      </c>
      <c r="O94" s="70">
        <v>0</v>
      </c>
      <c r="P94" s="308">
        <f t="shared" si="47"/>
        <v>0</v>
      </c>
      <c r="Q94" s="63">
        <v>0</v>
      </c>
      <c r="R94" s="307" t="str">
        <f t="shared" si="48"/>
        <v>N/A</v>
      </c>
    </row>
    <row r="95" spans="4:18" ht="13.5" customHeight="1">
      <c r="D95" s="107" t="s">
        <v>111</v>
      </c>
      <c r="E95" s="108"/>
      <c r="F95" s="108"/>
      <c r="G95" s="108"/>
      <c r="H95" s="307" t="str">
        <f t="shared" si="45"/>
        <v>N/A</v>
      </c>
      <c r="I95" s="307" t="str">
        <f t="shared" si="46"/>
        <v>N/A</v>
      </c>
      <c r="J95" s="70">
        <v>0</v>
      </c>
      <c r="K95" s="70">
        <v>0</v>
      </c>
      <c r="L95" s="70">
        <v>0</v>
      </c>
      <c r="M95" s="70">
        <v>0</v>
      </c>
      <c r="N95" s="70">
        <v>0</v>
      </c>
      <c r="O95" s="70">
        <v>0</v>
      </c>
      <c r="P95" s="308">
        <f t="shared" si="47"/>
        <v>0</v>
      </c>
      <c r="Q95" s="63">
        <v>0</v>
      </c>
      <c r="R95" s="307" t="str">
        <f t="shared" si="48"/>
        <v>N/A</v>
      </c>
    </row>
    <row r="96" spans="4:18" ht="13.5" customHeight="1">
      <c r="D96" s="109" t="s">
        <v>114</v>
      </c>
      <c r="E96" s="89"/>
      <c r="F96" s="89"/>
      <c r="G96" s="89"/>
      <c r="H96" s="307" t="str">
        <f t="shared" si="45"/>
        <v>N/A</v>
      </c>
      <c r="I96" s="307" t="str">
        <f t="shared" si="46"/>
        <v>N/A</v>
      </c>
      <c r="J96" s="70">
        <v>0</v>
      </c>
      <c r="K96" s="70">
        <v>0</v>
      </c>
      <c r="L96" s="70">
        <v>0</v>
      </c>
      <c r="M96" s="70">
        <v>0</v>
      </c>
      <c r="N96" s="70">
        <v>0</v>
      </c>
      <c r="O96" s="70">
        <v>0</v>
      </c>
      <c r="P96" s="308">
        <f t="shared" si="47"/>
        <v>0</v>
      </c>
      <c r="Q96" s="63">
        <v>0</v>
      </c>
      <c r="R96" s="307" t="str">
        <f t="shared" si="48"/>
        <v>N/A</v>
      </c>
    </row>
    <row r="97" spans="4:18" ht="13.5" customHeight="1">
      <c r="D97" s="142" t="s">
        <v>115</v>
      </c>
      <c r="E97" s="132"/>
      <c r="F97" s="132"/>
      <c r="G97" s="132"/>
      <c r="H97" s="307" t="str">
        <f t="shared" si="45"/>
        <v>N/A</v>
      </c>
      <c r="I97" s="307" t="str">
        <f t="shared" si="46"/>
        <v>N/A</v>
      </c>
      <c r="J97" s="70">
        <v>0</v>
      </c>
      <c r="K97" s="70">
        <v>0</v>
      </c>
      <c r="L97" s="70">
        <v>0</v>
      </c>
      <c r="M97" s="70">
        <v>0</v>
      </c>
      <c r="N97" s="70">
        <v>0</v>
      </c>
      <c r="O97" s="70">
        <v>0</v>
      </c>
      <c r="P97" s="308">
        <f t="shared" si="47"/>
        <v>0</v>
      </c>
      <c r="Q97" s="63">
        <v>0</v>
      </c>
      <c r="R97" s="307" t="str">
        <f t="shared" si="48"/>
        <v>N/A</v>
      </c>
    </row>
    <row r="98" spans="4:18" ht="13.5" customHeight="1">
      <c r="D98" s="107" t="s">
        <v>875</v>
      </c>
      <c r="E98" s="108"/>
      <c r="F98" s="108"/>
      <c r="G98" s="108"/>
      <c r="H98" s="307" t="str">
        <f t="shared" si="45"/>
        <v>N/A</v>
      </c>
      <c r="I98" s="307" t="str">
        <f t="shared" si="46"/>
        <v>N/A</v>
      </c>
      <c r="J98" s="306">
        <f aca="true" t="shared" si="49" ref="J98:O98">SUM(J88:J97)</f>
        <v>0</v>
      </c>
      <c r="K98" s="306">
        <f t="shared" si="49"/>
        <v>0</v>
      </c>
      <c r="L98" s="306">
        <f t="shared" si="49"/>
        <v>0</v>
      </c>
      <c r="M98" s="306">
        <f t="shared" si="49"/>
        <v>0</v>
      </c>
      <c r="N98" s="306">
        <f t="shared" si="49"/>
        <v>0</v>
      </c>
      <c r="O98" s="306">
        <f t="shared" si="49"/>
        <v>0</v>
      </c>
      <c r="P98" s="308">
        <f t="shared" si="47"/>
        <v>0</v>
      </c>
      <c r="Q98" s="306">
        <f>SUM(Q88:Q97)</f>
        <v>0</v>
      </c>
      <c r="R98" s="307" t="str">
        <f t="shared" si="48"/>
        <v>N/A</v>
      </c>
    </row>
    <row r="99" spans="4:18" ht="12">
      <c r="D99" s="136"/>
      <c r="E99" s="136"/>
      <c r="F99" s="136"/>
      <c r="G99" s="136"/>
      <c r="H99" s="143"/>
      <c r="I99" s="143"/>
      <c r="J99" s="143"/>
      <c r="K99" s="143"/>
      <c r="L99" s="143"/>
      <c r="M99" s="143"/>
      <c r="N99" s="143"/>
      <c r="O99" s="143"/>
      <c r="P99" s="143"/>
      <c r="Q99" s="143"/>
      <c r="R99" s="143"/>
    </row>
    <row r="100" spans="4:18" ht="12">
      <c r="D100" s="144" t="s">
        <v>686</v>
      </c>
      <c r="E100" s="136"/>
      <c r="F100" s="136"/>
      <c r="G100" s="136"/>
      <c r="H100" s="143"/>
      <c r="I100" s="143"/>
      <c r="J100" s="143"/>
      <c r="K100" s="143"/>
      <c r="L100" s="143"/>
      <c r="M100" s="143"/>
      <c r="N100" s="143"/>
      <c r="O100" s="143"/>
      <c r="P100" s="143"/>
      <c r="Q100" s="143"/>
      <c r="R100" s="143"/>
    </row>
    <row r="101" spans="4:18" ht="12">
      <c r="D101" s="136"/>
      <c r="E101" s="136"/>
      <c r="F101" s="136"/>
      <c r="G101" s="136"/>
      <c r="H101" s="143"/>
      <c r="I101" s="143"/>
      <c r="J101" s="143"/>
      <c r="K101" s="143"/>
      <c r="L101" s="143"/>
      <c r="M101" s="143"/>
      <c r="N101" s="143"/>
      <c r="O101" s="143"/>
      <c r="P101" s="143"/>
      <c r="Q101" s="143"/>
      <c r="R101" s="143"/>
    </row>
    <row r="102" spans="4:18" ht="12">
      <c r="D102" s="145" t="s">
        <v>880</v>
      </c>
      <c r="E102" s="136"/>
      <c r="F102" s="136"/>
      <c r="G102" s="136"/>
      <c r="H102" s="137"/>
      <c r="I102" s="137"/>
      <c r="J102" s="137"/>
      <c r="K102" s="137"/>
      <c r="L102" s="137"/>
      <c r="M102" s="137"/>
      <c r="N102" s="137"/>
      <c r="O102" s="137"/>
      <c r="P102" s="137"/>
      <c r="Q102" s="137"/>
      <c r="R102" s="138"/>
    </row>
    <row r="103" spans="4:18" ht="72" customHeight="1">
      <c r="D103" s="347"/>
      <c r="E103" s="348"/>
      <c r="F103" s="348"/>
      <c r="G103" s="348"/>
      <c r="H103" s="348"/>
      <c r="I103" s="348"/>
      <c r="J103" s="348"/>
      <c r="K103" s="348"/>
      <c r="L103" s="348"/>
      <c r="M103" s="348"/>
      <c r="N103" s="348"/>
      <c r="O103" s="348"/>
      <c r="P103" s="348"/>
      <c r="Q103" s="348"/>
      <c r="R103" s="349"/>
    </row>
    <row r="104" spans="2:18" ht="12">
      <c r="B104" s="66" t="s">
        <v>1191</v>
      </c>
      <c r="D104" s="138"/>
      <c r="E104" s="136"/>
      <c r="F104" s="136"/>
      <c r="G104" s="136"/>
      <c r="H104" s="137"/>
      <c r="I104" s="137"/>
      <c r="J104" s="137"/>
      <c r="K104" s="137"/>
      <c r="L104" s="137"/>
      <c r="M104" s="137"/>
      <c r="N104" s="137"/>
      <c r="O104" s="137"/>
      <c r="P104" s="137"/>
      <c r="Q104" s="137"/>
      <c r="R104" s="138"/>
    </row>
    <row r="105" spans="2:16" ht="12">
      <c r="B105" s="66" t="s">
        <v>1192</v>
      </c>
      <c r="D105" s="345" t="s">
        <v>886</v>
      </c>
      <c r="E105" s="346"/>
      <c r="F105" s="346"/>
      <c r="G105" s="346"/>
      <c r="H105" s="346"/>
      <c r="I105" s="346"/>
      <c r="J105" s="346"/>
      <c r="K105" s="346"/>
      <c r="L105" s="346"/>
      <c r="M105" s="346"/>
      <c r="N105" s="346"/>
      <c r="O105" s="346"/>
      <c r="P105" s="346"/>
    </row>
    <row r="106" spans="2:18" ht="15" customHeight="1">
      <c r="B106" s="295">
        <v>2</v>
      </c>
      <c r="D106" s="350" t="s">
        <v>1193</v>
      </c>
      <c r="E106" s="340"/>
      <c r="F106" s="340"/>
      <c r="G106" s="287"/>
      <c r="H106" s="340" t="s">
        <v>1194</v>
      </c>
      <c r="I106" s="340"/>
      <c r="J106" s="340"/>
      <c r="K106" s="287"/>
      <c r="L106" s="287"/>
      <c r="M106" s="287"/>
      <c r="N106" s="287"/>
      <c r="O106" s="287"/>
      <c r="P106" s="287"/>
      <c r="Q106" s="287"/>
      <c r="R106" s="288"/>
    </row>
    <row r="107" spans="4:18" ht="72" customHeight="1">
      <c r="D107" s="342"/>
      <c r="E107" s="343"/>
      <c r="F107" s="343"/>
      <c r="G107" s="343"/>
      <c r="H107" s="343"/>
      <c r="I107" s="343"/>
      <c r="J107" s="343"/>
      <c r="K107" s="343"/>
      <c r="L107" s="343"/>
      <c r="M107" s="343"/>
      <c r="N107" s="343"/>
      <c r="O107" s="343"/>
      <c r="P107" s="343"/>
      <c r="Q107" s="343"/>
      <c r="R107" s="344"/>
    </row>
    <row r="108" ht="12">
      <c r="B108" s="66">
        <v>2</v>
      </c>
    </row>
    <row r="109" ht="12.75" customHeight="1"/>
    <row r="110" ht="12.75" customHeight="1"/>
    <row r="111" ht="12.75" customHeight="1"/>
  </sheetData>
  <sheetProtection password="C9CC" sheet="1" objects="1" scenarios="1"/>
  <mergeCells count="106">
    <mergeCell ref="N12:R12"/>
    <mergeCell ref="D12:H12"/>
    <mergeCell ref="D71:I71"/>
    <mergeCell ref="N71:R71"/>
    <mergeCell ref="J42:J43"/>
    <mergeCell ref="I42:I43"/>
    <mergeCell ref="K42:K43"/>
    <mergeCell ref="D44:E45"/>
    <mergeCell ref="D46:E47"/>
    <mergeCell ref="D49:E50"/>
    <mergeCell ref="S73:S74"/>
    <mergeCell ref="T73:T74"/>
    <mergeCell ref="U73:U74"/>
    <mergeCell ref="V73:V74"/>
    <mergeCell ref="W73:W74"/>
    <mergeCell ref="X73:X74"/>
    <mergeCell ref="Y14:Y15"/>
    <mergeCell ref="Z14:Z15"/>
    <mergeCell ref="AB73:AB74"/>
    <mergeCell ref="AC73:AC74"/>
    <mergeCell ref="AA14:AA15"/>
    <mergeCell ref="AB14:AB15"/>
    <mergeCell ref="AC14:AC15"/>
    <mergeCell ref="Z73:Z74"/>
    <mergeCell ref="AA73:AA74"/>
    <mergeCell ref="Y73:Y74"/>
    <mergeCell ref="S14:S15"/>
    <mergeCell ref="T14:T15"/>
    <mergeCell ref="U14:U15"/>
    <mergeCell ref="V14:V15"/>
    <mergeCell ref="W14:W15"/>
    <mergeCell ref="X14:X15"/>
    <mergeCell ref="H106:J106"/>
    <mergeCell ref="I86:I87"/>
    <mergeCell ref="Q86:Q87"/>
    <mergeCell ref="N86:N87"/>
    <mergeCell ref="R73:R74"/>
    <mergeCell ref="H86:H87"/>
    <mergeCell ref="I73:I74"/>
    <mergeCell ref="Q73:Q74"/>
    <mergeCell ref="O73:O74"/>
    <mergeCell ref="P73:P74"/>
    <mergeCell ref="D27:E28"/>
    <mergeCell ref="D33:E34"/>
    <mergeCell ref="D30:E31"/>
    <mergeCell ref="D107:R107"/>
    <mergeCell ref="M86:M87"/>
    <mergeCell ref="R86:R87"/>
    <mergeCell ref="D105:P105"/>
    <mergeCell ref="D103:R103"/>
    <mergeCell ref="P86:P87"/>
    <mergeCell ref="D106:F106"/>
    <mergeCell ref="R42:R43"/>
    <mergeCell ref="R14:R15"/>
    <mergeCell ref="H14:H15"/>
    <mergeCell ref="P14:P15"/>
    <mergeCell ref="H42:H43"/>
    <mergeCell ref="Q42:Q43"/>
    <mergeCell ref="Q14:Q15"/>
    <mergeCell ref="L42:L43"/>
    <mergeCell ref="P42:P43"/>
    <mergeCell ref="M42:M43"/>
    <mergeCell ref="D9:E9"/>
    <mergeCell ref="D10:E10"/>
    <mergeCell ref="F10:J10"/>
    <mergeCell ref="F22:F23"/>
    <mergeCell ref="D18:E19"/>
    <mergeCell ref="D21:E22"/>
    <mergeCell ref="D58:E60"/>
    <mergeCell ref="D61:E62"/>
    <mergeCell ref="D16:E17"/>
    <mergeCell ref="D55:E56"/>
    <mergeCell ref="D40:E40"/>
    <mergeCell ref="D35:E35"/>
    <mergeCell ref="D36:E36"/>
    <mergeCell ref="D37:E37"/>
    <mergeCell ref="D38:E38"/>
    <mergeCell ref="D39:E39"/>
    <mergeCell ref="D64:E64"/>
    <mergeCell ref="D65:E65"/>
    <mergeCell ref="M73:M74"/>
    <mergeCell ref="L73:L74"/>
    <mergeCell ref="D66:E66"/>
    <mergeCell ref="D67:E67"/>
    <mergeCell ref="D68:E68"/>
    <mergeCell ref="J73:J74"/>
    <mergeCell ref="D63:E63"/>
    <mergeCell ref="D7:R7"/>
    <mergeCell ref="J14:J15"/>
    <mergeCell ref="K14:K15"/>
    <mergeCell ref="L14:L15"/>
    <mergeCell ref="M14:M15"/>
    <mergeCell ref="N14:N15"/>
    <mergeCell ref="O14:O15"/>
    <mergeCell ref="I14:I15"/>
    <mergeCell ref="D8:R8"/>
    <mergeCell ref="N42:N43"/>
    <mergeCell ref="O42:O43"/>
    <mergeCell ref="O86:O87"/>
    <mergeCell ref="F50:F51"/>
    <mergeCell ref="H73:H74"/>
    <mergeCell ref="J86:J87"/>
    <mergeCell ref="N73:N74"/>
    <mergeCell ref="K73:K74"/>
    <mergeCell ref="K86:K87"/>
    <mergeCell ref="L86:L87"/>
  </mergeCells>
  <dataValidations count="1">
    <dataValidation type="whole" allowBlank="1" showInputMessage="1" showErrorMessage="1" error="Please enter integer" sqref="H16:Q34 J88:O97 Q88:Q97 H75:Q84 Q44:Q62 J44:O62">
      <formula1>-999999999999999</formula1>
      <formula2>999999999999999</formula2>
    </dataValidation>
  </dataValidations>
  <printOptions/>
  <pageMargins left="0.5905511811023623" right="0.5905511811023623" top="0.1968503937007874" bottom="0.1968503937007874" header="0.31496062992125984" footer="0.31496062992125984"/>
  <pageSetup fitToHeight="0" fitToWidth="1" horizontalDpi="600" verticalDpi="600" orientation="landscape" paperSize="9" scale="71" r:id="rId3"/>
  <rowBreaks count="1" manualBreakCount="1">
    <brk id="70" min="3" max="18" man="1"/>
  </rowBreaks>
  <drawing r:id="rId2"/>
  <legacyDrawing r:id="rId1"/>
</worksheet>
</file>

<file path=xl/worksheets/sheet7.xml><?xml version="1.0" encoding="utf-8"?>
<worksheet xmlns="http://schemas.openxmlformats.org/spreadsheetml/2006/main" xmlns:r="http://schemas.openxmlformats.org/officeDocument/2006/relationships">
  <sheetPr codeName="Sheet7"/>
  <dimension ref="A1:AW97"/>
  <sheetViews>
    <sheetView showGridLines="0" zoomScale="75" zoomScaleNormal="75" zoomScalePageLayoutView="0" workbookViewId="0" topLeftCell="D4">
      <selection activeCell="B11" sqref="B11"/>
    </sheetView>
  </sheetViews>
  <sheetFormatPr defaultColWidth="10.28125" defaultRowHeight="12.75"/>
  <cols>
    <col min="1" max="3" width="5.7109375" style="50" hidden="1" customWidth="1"/>
    <col min="4" max="4" width="10.140625" style="50" customWidth="1"/>
    <col min="5" max="5" width="10.28125" style="50" customWidth="1"/>
    <col min="6" max="6" width="9.140625" style="50" customWidth="1"/>
    <col min="7" max="7" width="16.140625" style="50" customWidth="1"/>
    <col min="8" max="8" width="9.57421875" style="50" customWidth="1"/>
    <col min="9" max="19" width="14.7109375" style="50" customWidth="1"/>
    <col min="20" max="30" width="15.7109375" style="50" customWidth="1"/>
    <col min="31" max="16384" width="10.28125" style="50" customWidth="1"/>
  </cols>
  <sheetData>
    <row r="1" spans="1:10" ht="21.75" customHeight="1" hidden="1">
      <c r="A1" s="1" t="s">
        <v>636</v>
      </c>
      <c r="B1" s="28">
        <f>IF(OR((COVER_CD=""),(COVER_ED="")),"",COVER_ED&amp;RIGHT(COVER_CD*3+100,2))</f>
      </c>
      <c r="C1" s="27">
        <f ca="1">YEAR(NOW())-1</f>
        <v>2016</v>
      </c>
      <c r="G1" s="8" t="s">
        <v>637</v>
      </c>
      <c r="H1" s="6" t="s">
        <v>267</v>
      </c>
      <c r="J1" s="50" t="s">
        <v>638</v>
      </c>
    </row>
    <row r="2" spans="1:8" ht="21.75" customHeight="1" hidden="1">
      <c r="A2" s="1" t="s">
        <v>639</v>
      </c>
      <c r="B2" s="2" t="s">
        <v>882</v>
      </c>
      <c r="C2" s="27">
        <f ca="1">YEAR(NOW())</f>
        <v>2017</v>
      </c>
      <c r="H2" s="6" t="s">
        <v>640</v>
      </c>
    </row>
    <row r="3" spans="1:8" ht="21.75" customHeight="1" hidden="1">
      <c r="A3" s="1" t="s">
        <v>641</v>
      </c>
      <c r="B3" s="27">
        <f>F9</f>
      </c>
      <c r="C3" s="27">
        <f ca="1">YEAR(NOW())+1</f>
        <v>2018</v>
      </c>
      <c r="H3" s="50" t="s">
        <v>563</v>
      </c>
    </row>
    <row r="4" spans="1:3" ht="12.75">
      <c r="A4" s="1" t="s">
        <v>642</v>
      </c>
      <c r="B4" s="2">
        <v>0</v>
      </c>
      <c r="C4" s="27"/>
    </row>
    <row r="5" spans="1:3" ht="12.75">
      <c r="A5" s="1" t="s">
        <v>643</v>
      </c>
      <c r="B5" s="3"/>
      <c r="C5" s="27"/>
    </row>
    <row r="6" spans="1:19" s="49" customFormat="1" ht="21.75" customHeight="1">
      <c r="A6" s="1" t="s">
        <v>644</v>
      </c>
      <c r="B6" s="3"/>
      <c r="C6" s="27"/>
      <c r="D6" s="147"/>
      <c r="E6" s="148"/>
      <c r="F6" s="148"/>
      <c r="G6" s="148"/>
      <c r="H6" s="148"/>
      <c r="I6" s="148"/>
      <c r="J6" s="148"/>
      <c r="K6" s="148"/>
      <c r="L6" s="148"/>
      <c r="M6" s="148"/>
      <c r="N6" s="148"/>
      <c r="O6" s="148"/>
      <c r="P6" s="148"/>
      <c r="Q6" s="148"/>
      <c r="R6" s="148"/>
      <c r="S6" s="149"/>
    </row>
    <row r="7" spans="1:19" s="49" customFormat="1" ht="21.75" customHeight="1">
      <c r="A7" s="1" t="s">
        <v>645</v>
      </c>
      <c r="B7" s="3"/>
      <c r="C7" s="27"/>
      <c r="D7" s="379"/>
      <c r="E7" s="379"/>
      <c r="F7" s="379"/>
      <c r="G7" s="379"/>
      <c r="H7" s="379"/>
      <c r="I7" s="379"/>
      <c r="J7" s="379"/>
      <c r="K7" s="379"/>
      <c r="L7" s="379"/>
      <c r="M7" s="379"/>
      <c r="N7" s="379"/>
      <c r="O7" s="379"/>
      <c r="P7" s="379"/>
      <c r="Q7" s="379"/>
      <c r="R7" s="379"/>
      <c r="S7" s="379"/>
    </row>
    <row r="8" spans="1:19" s="49" customFormat="1" ht="21.75" customHeight="1">
      <c r="A8" s="1" t="s">
        <v>646</v>
      </c>
      <c r="B8" s="29" t="str">
        <f>F10</f>
        <v>   </v>
      </c>
      <c r="C8" s="27"/>
      <c r="D8" s="379"/>
      <c r="E8" s="380"/>
      <c r="F8" s="380"/>
      <c r="G8" s="380"/>
      <c r="H8" s="380"/>
      <c r="I8" s="380"/>
      <c r="J8" s="380"/>
      <c r="K8" s="380"/>
      <c r="L8" s="380"/>
      <c r="M8" s="380"/>
      <c r="N8" s="380"/>
      <c r="O8" s="380"/>
      <c r="P8" s="380"/>
      <c r="Q8" s="380"/>
      <c r="R8" s="380"/>
      <c r="S8" s="380"/>
    </row>
    <row r="9" spans="1:19" s="49" customFormat="1" ht="18" customHeight="1" hidden="1">
      <c r="A9" s="5" t="s">
        <v>647</v>
      </c>
      <c r="B9" s="4" t="s">
        <v>648</v>
      </c>
      <c r="C9" s="27"/>
      <c r="D9" s="379" t="s">
        <v>649</v>
      </c>
      <c r="E9" s="379"/>
      <c r="F9" s="388">
        <f>COVER_FILENO</f>
      </c>
      <c r="G9" s="388"/>
      <c r="H9" s="388"/>
      <c r="I9" s="388"/>
      <c r="J9" s="150"/>
      <c r="K9" s="150"/>
      <c r="L9" s="150"/>
      <c r="M9" s="150"/>
      <c r="N9" s="150"/>
      <c r="O9" s="150"/>
      <c r="P9" s="150"/>
      <c r="Q9" s="150"/>
      <c r="R9" s="150"/>
      <c r="S9" s="150"/>
    </row>
    <row r="10" spans="1:16" s="49" customFormat="1" ht="12.75">
      <c r="A10" s="5" t="s">
        <v>650</v>
      </c>
      <c r="B10" s="29">
        <f>COVER_CD</f>
      </c>
      <c r="C10" s="27"/>
      <c r="D10" s="379" t="s">
        <v>651</v>
      </c>
      <c r="E10" s="379"/>
      <c r="F10" s="388" t="str">
        <f>IF(COVER_INSURER="","",COVER_INSURER)</f>
        <v>   </v>
      </c>
      <c r="G10" s="388"/>
      <c r="H10" s="388"/>
      <c r="I10" s="388"/>
      <c r="M10" s="151" t="s">
        <v>652</v>
      </c>
      <c r="N10" s="152">
        <f>IF(COVER_CD="","","Q"&amp;COVER_CD)</f>
      </c>
      <c r="O10" s="153">
        <f>IF(COVER_ED="","",COVER_ED)</f>
      </c>
      <c r="P10" s="147" t="s">
        <v>653</v>
      </c>
    </row>
    <row r="11" spans="1:16" s="49" customFormat="1" ht="12.75">
      <c r="A11" s="5" t="s">
        <v>654</v>
      </c>
      <c r="B11" s="29">
        <f>COVER_ED</f>
      </c>
      <c r="C11" s="27"/>
      <c r="D11" s="154"/>
      <c r="E11" s="155"/>
      <c r="F11" s="156"/>
      <c r="G11" s="151"/>
      <c r="H11" s="157"/>
      <c r="I11" s="154"/>
      <c r="J11" s="154"/>
      <c r="K11" s="158"/>
      <c r="O11" s="159"/>
      <c r="P11" s="147"/>
    </row>
    <row r="12" spans="4:49" s="48" customFormat="1" ht="12.75">
      <c r="D12" s="160"/>
      <c r="E12" s="160"/>
      <c r="F12" s="160"/>
      <c r="G12" s="160"/>
      <c r="H12" s="161"/>
      <c r="I12" s="162"/>
      <c r="J12" s="162"/>
      <c r="K12" s="162"/>
      <c r="L12" s="162"/>
      <c r="M12" s="162"/>
      <c r="N12" s="162"/>
      <c r="O12" s="162"/>
      <c r="P12" s="162"/>
      <c r="Q12" s="162"/>
      <c r="R12" s="162"/>
      <c r="S12" s="162"/>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row>
    <row r="13" spans="4:49" s="48" customFormat="1" ht="12.75">
      <c r="D13" s="163" t="s">
        <v>1064</v>
      </c>
      <c r="E13" s="160"/>
      <c r="F13" s="160"/>
      <c r="G13" s="160"/>
      <c r="H13" s="161"/>
      <c r="I13" s="162"/>
      <c r="J13" s="162"/>
      <c r="K13" s="162"/>
      <c r="L13" s="162"/>
      <c r="M13" s="162"/>
      <c r="N13" s="162"/>
      <c r="O13" s="162"/>
      <c r="P13" s="162"/>
      <c r="Q13" s="162"/>
      <c r="R13" s="162"/>
      <c r="S13" s="162"/>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row>
    <row r="14" spans="4:49" s="49" customFormat="1" ht="12.75">
      <c r="D14" s="160"/>
      <c r="E14" s="160"/>
      <c r="F14" s="160"/>
      <c r="G14" s="160"/>
      <c r="H14" s="161"/>
      <c r="I14" s="162"/>
      <c r="J14" s="162"/>
      <c r="K14" s="162"/>
      <c r="L14" s="162"/>
      <c r="M14" s="162"/>
      <c r="N14" s="162"/>
      <c r="O14" s="162"/>
      <c r="P14" s="162"/>
      <c r="Q14" s="162"/>
      <c r="R14" s="162"/>
      <c r="S14" s="162"/>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row>
    <row r="15" spans="1:19" ht="12.75">
      <c r="A15" s="51" t="s">
        <v>637</v>
      </c>
      <c r="D15" s="148" t="s">
        <v>655</v>
      </c>
      <c r="E15" s="160"/>
      <c r="F15" s="160"/>
      <c r="G15" s="160"/>
      <c r="H15" s="161"/>
      <c r="I15" s="164"/>
      <c r="J15" s="164"/>
      <c r="K15" s="164"/>
      <c r="L15" s="164"/>
      <c r="M15" s="164"/>
      <c r="N15" s="164"/>
      <c r="O15" s="164"/>
      <c r="P15" s="164"/>
      <c r="Q15" s="164"/>
      <c r="R15" s="164"/>
      <c r="S15" s="165"/>
    </row>
    <row r="16" spans="1:19" ht="60" customHeight="1">
      <c r="A16" s="6">
        <v>1010</v>
      </c>
      <c r="B16" s="52" t="s">
        <v>656</v>
      </c>
      <c r="E16" s="166"/>
      <c r="F16" s="166"/>
      <c r="G16" s="166"/>
      <c r="H16" s="381">
        <f>'GQ2'!D103</f>
        <v>0</v>
      </c>
      <c r="I16" s="382"/>
      <c r="J16" s="382"/>
      <c r="K16" s="382"/>
      <c r="L16" s="382"/>
      <c r="M16" s="382"/>
      <c r="N16" s="382"/>
      <c r="O16" s="382"/>
      <c r="P16" s="382"/>
      <c r="Q16" s="166"/>
      <c r="R16" s="166"/>
      <c r="S16" s="167"/>
    </row>
    <row r="17" spans="4:19" ht="31.5" customHeight="1">
      <c r="D17" s="165"/>
      <c r="E17" s="160"/>
      <c r="F17" s="160"/>
      <c r="G17" s="160"/>
      <c r="H17" s="161"/>
      <c r="I17" s="164"/>
      <c r="J17" s="164"/>
      <c r="K17" s="164"/>
      <c r="L17" s="164"/>
      <c r="M17" s="164"/>
      <c r="N17" s="164"/>
      <c r="O17" s="164"/>
      <c r="P17" s="164"/>
      <c r="Q17" s="164"/>
      <c r="R17" s="164"/>
      <c r="S17" s="165"/>
    </row>
    <row r="18" spans="3:17" ht="13.5" customHeight="1">
      <c r="C18" s="6"/>
      <c r="D18" s="389" t="s">
        <v>657</v>
      </c>
      <c r="E18" s="390"/>
      <c r="F18" s="390"/>
      <c r="G18" s="390"/>
      <c r="H18" s="390"/>
      <c r="I18" s="390"/>
      <c r="J18" s="390"/>
      <c r="K18" s="390"/>
      <c r="L18" s="390"/>
      <c r="M18" s="390"/>
      <c r="N18" s="390"/>
      <c r="O18" s="390"/>
      <c r="P18" s="390"/>
      <c r="Q18" s="390"/>
    </row>
    <row r="19" spans="3:19" ht="13.5" customHeight="1">
      <c r="C19" s="6"/>
      <c r="D19" s="383" t="s">
        <v>1278</v>
      </c>
      <c r="E19" s="384"/>
      <c r="F19" s="384"/>
      <c r="G19" s="384"/>
      <c r="H19" s="384"/>
      <c r="I19" s="384"/>
      <c r="J19" s="384"/>
      <c r="K19" s="384"/>
      <c r="L19" s="384"/>
      <c r="M19" s="384"/>
      <c r="N19" s="384"/>
      <c r="O19" s="384"/>
      <c r="P19" s="384"/>
      <c r="Q19" s="384"/>
      <c r="R19" s="384"/>
      <c r="S19" s="385"/>
    </row>
    <row r="20" spans="1:19" ht="13.5" customHeight="1">
      <c r="A20" s="6">
        <v>1020</v>
      </c>
      <c r="B20" s="52" t="s">
        <v>1217</v>
      </c>
      <c r="C20" s="6"/>
      <c r="D20" s="289"/>
      <c r="E20" s="290"/>
      <c r="F20" s="290"/>
      <c r="G20" s="290"/>
      <c r="H20" s="290">
        <f>'GQ2'!B106</f>
        <v>2</v>
      </c>
      <c r="I20" s="290"/>
      <c r="J20" s="290"/>
      <c r="K20" s="290"/>
      <c r="L20" s="290"/>
      <c r="M20" s="290"/>
      <c r="N20" s="290"/>
      <c r="O20" s="290"/>
      <c r="P20" s="290"/>
      <c r="Q20" s="290"/>
      <c r="R20" s="290"/>
      <c r="S20" s="291"/>
    </row>
    <row r="21" spans="1:19" ht="77.25" customHeight="1">
      <c r="A21" s="6">
        <v>1030</v>
      </c>
      <c r="B21" s="52" t="s">
        <v>712</v>
      </c>
      <c r="C21" s="6"/>
      <c r="D21" s="168"/>
      <c r="E21" s="169"/>
      <c r="F21" s="169"/>
      <c r="G21" s="169"/>
      <c r="H21" s="391">
        <f>'GQ2'!D107</f>
        <v>0</v>
      </c>
      <c r="I21" s="392"/>
      <c r="J21" s="392"/>
      <c r="K21" s="392"/>
      <c r="L21" s="392"/>
      <c r="M21" s="392"/>
      <c r="N21" s="392"/>
      <c r="O21" s="392"/>
      <c r="P21" s="392"/>
      <c r="Q21" s="392"/>
      <c r="R21" s="393"/>
      <c r="S21" s="286"/>
    </row>
    <row r="22" spans="1:3" ht="13.5" customHeight="1">
      <c r="A22" s="6"/>
      <c r="B22" s="52"/>
      <c r="C22" s="6"/>
    </row>
    <row r="23" spans="1:3" ht="12.75" customHeight="1">
      <c r="A23" s="6"/>
      <c r="B23" s="52"/>
      <c r="C23" s="6"/>
    </row>
    <row r="24" spans="1:3" ht="12.75" customHeight="1">
      <c r="A24" s="6" t="s">
        <v>658</v>
      </c>
      <c r="B24" s="52"/>
      <c r="C24" s="6"/>
    </row>
    <row r="25" spans="1:3" ht="12.75" customHeight="1">
      <c r="A25" s="6"/>
      <c r="B25" s="52"/>
      <c r="C25" s="6"/>
    </row>
    <row r="26" spans="1:3" ht="13.5" customHeight="1">
      <c r="A26" s="6"/>
      <c r="B26" s="52"/>
      <c r="C26" s="6"/>
    </row>
    <row r="27" spans="1:3" ht="13.5" customHeight="1">
      <c r="A27" s="6"/>
      <c r="B27" s="52"/>
      <c r="C27" s="6"/>
    </row>
    <row r="28" spans="1:3" ht="13.5" customHeight="1">
      <c r="A28" s="6"/>
      <c r="B28" s="52"/>
      <c r="C28" s="6"/>
    </row>
    <row r="29" spans="1:3" ht="13.5" customHeight="1">
      <c r="A29" s="6"/>
      <c r="B29" s="52"/>
      <c r="C29" s="6"/>
    </row>
    <row r="30" spans="1:3" ht="13.5" customHeight="1">
      <c r="A30" s="6"/>
      <c r="B30" s="52"/>
      <c r="C30" s="6"/>
    </row>
    <row r="31" spans="1:3" ht="13.5" customHeight="1">
      <c r="A31" s="6"/>
      <c r="B31" s="52"/>
      <c r="C31" s="6"/>
    </row>
    <row r="32" spans="1:3" ht="13.5" customHeight="1">
      <c r="A32" s="6"/>
      <c r="B32" s="52"/>
      <c r="C32" s="6"/>
    </row>
    <row r="33" spans="1:3" ht="13.5" customHeight="1">
      <c r="A33" s="6"/>
      <c r="B33" s="52"/>
      <c r="C33" s="6"/>
    </row>
    <row r="34" spans="1:3" ht="13.5" customHeight="1">
      <c r="A34" s="6"/>
      <c r="B34" s="52"/>
      <c r="C34" s="6"/>
    </row>
    <row r="35" spans="1:3" ht="13.5" customHeight="1">
      <c r="A35" s="6"/>
      <c r="B35" s="52"/>
      <c r="C35" s="6"/>
    </row>
    <row r="36" spans="1:3" ht="13.5" customHeight="1">
      <c r="A36" s="6"/>
      <c r="B36" s="52"/>
      <c r="C36" s="6"/>
    </row>
    <row r="37" spans="1:3" ht="13.5" customHeight="1">
      <c r="A37" s="6"/>
      <c r="B37" s="52"/>
      <c r="C37" s="6"/>
    </row>
    <row r="38" spans="1:3" ht="13.5" customHeight="1">
      <c r="A38" s="6"/>
      <c r="B38" s="52"/>
      <c r="C38" s="6"/>
    </row>
    <row r="39" spans="1:3" ht="13.5" customHeight="1">
      <c r="A39" s="6"/>
      <c r="B39" s="52"/>
      <c r="C39" s="6"/>
    </row>
    <row r="40" spans="1:3" ht="13.5" customHeight="1">
      <c r="A40" s="6"/>
      <c r="B40" s="52"/>
      <c r="C40" s="6"/>
    </row>
    <row r="41" spans="1:3" ht="13.5" customHeight="1">
      <c r="A41" s="6"/>
      <c r="B41" s="52"/>
      <c r="C41" s="6"/>
    </row>
    <row r="42" spans="1:3" ht="13.5" customHeight="1">
      <c r="A42" s="6"/>
      <c r="B42" s="52"/>
      <c r="C42" s="6"/>
    </row>
    <row r="43" spans="1:3" ht="13.5" customHeight="1">
      <c r="A43" s="6"/>
      <c r="B43" s="52"/>
      <c r="C43" s="6"/>
    </row>
    <row r="44" spans="1:3" ht="13.5" customHeight="1">
      <c r="A44" s="6"/>
      <c r="B44" s="52"/>
      <c r="C44" s="6"/>
    </row>
    <row r="45" ht="14.25" customHeight="1"/>
    <row r="46" ht="55.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spans="1:3" ht="13.5" customHeight="1">
      <c r="A66" s="6"/>
      <c r="B66" s="53"/>
      <c r="C66" s="6"/>
    </row>
    <row r="67" ht="13.5" customHeight="1"/>
    <row r="68" ht="13.5" customHeight="1"/>
    <row r="69" ht="13.5" customHeight="1"/>
    <row r="70" ht="13.5" customHeight="1"/>
    <row r="71" ht="13.5" customHeight="1"/>
    <row r="72" ht="13.5" customHeight="1"/>
    <row r="75" spans="4:49" s="54" customFormat="1" ht="12.75">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row>
    <row r="76" spans="4:49" s="54" customFormat="1" ht="14.25" customHeight="1">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row>
    <row r="77" ht="13.5" customHeight="1"/>
    <row r="78" ht="13.5" customHeight="1"/>
    <row r="79" ht="13.5" customHeight="1"/>
    <row r="80" ht="13.5" customHeight="1"/>
    <row r="81" ht="13.5" customHeight="1"/>
    <row r="82" ht="13.5" customHeight="1"/>
    <row r="83" ht="13.5" customHeight="1"/>
    <row r="88" ht="49.5" customHeight="1"/>
    <row r="91" ht="18.75" customHeight="1"/>
    <row r="92" ht="49.5" customHeight="1"/>
    <row r="94" ht="12.75" customHeight="1"/>
    <row r="95" ht="12.75" customHeight="1"/>
    <row r="96" ht="12.75" customHeight="1"/>
    <row r="97" ht="12.75">
      <c r="A97" s="50" t="s">
        <v>638</v>
      </c>
    </row>
    <row r="112" ht="12.75" customHeight="1"/>
    <row r="113" ht="12.75" customHeight="1"/>
    <row r="114" ht="12.75" customHeight="1"/>
  </sheetData>
  <sheetProtection password="C9CC" sheet="1" objects="1" scenarios="1"/>
  <mergeCells count="10">
    <mergeCell ref="H21:R21"/>
    <mergeCell ref="D7:S7"/>
    <mergeCell ref="D8:S8"/>
    <mergeCell ref="H16:P16"/>
    <mergeCell ref="D19:S19"/>
    <mergeCell ref="F9:I9"/>
    <mergeCell ref="F10:I10"/>
    <mergeCell ref="D9:E9"/>
    <mergeCell ref="D10:E10"/>
    <mergeCell ref="D18:Q18"/>
  </mergeCells>
  <printOptions/>
  <pageMargins left="0.5905511811023623" right="0.5905511811023623" top="0.31496062992125984" bottom="0.1968503937007874" header="0.31496062992125984" footer="0.31496062992125984"/>
  <pageSetup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codeName="Sheet19">
    <pageSetUpPr fitToPage="1"/>
  </sheetPr>
  <dimension ref="A1:AF110"/>
  <sheetViews>
    <sheetView showGridLines="0" zoomScale="90" zoomScaleNormal="90" zoomScalePageLayoutView="0" workbookViewId="0" topLeftCell="D4">
      <selection activeCell="E9" sqref="E9"/>
    </sheetView>
  </sheetViews>
  <sheetFormatPr defaultColWidth="10.28125" defaultRowHeight="12.75"/>
  <cols>
    <col min="1" max="3" width="5.7109375" style="58" hidden="1" customWidth="1"/>
    <col min="4" max="4" width="18.57421875" style="57" customWidth="1"/>
    <col min="5" max="5" width="8.28125" style="58" customWidth="1"/>
    <col min="6" max="13" width="15.00390625" style="58" customWidth="1"/>
    <col min="14" max="17" width="13.421875" style="58" customWidth="1"/>
    <col min="18" max="28" width="15.7109375" style="58" hidden="1" customWidth="1"/>
    <col min="29" max="29" width="10.28125" style="58" hidden="1" customWidth="1"/>
    <col min="30" max="32" width="6.7109375" style="58" hidden="1" customWidth="1"/>
    <col min="33" max="42" width="10.28125" style="58" hidden="1" customWidth="1"/>
    <col min="43" max="16384" width="10.28125" style="58" customWidth="1"/>
  </cols>
  <sheetData>
    <row r="1" spans="1:29" ht="21.75" customHeight="1" hidden="1">
      <c r="A1" s="55" t="s">
        <v>277</v>
      </c>
      <c r="B1" s="56">
        <f>IF(OR((COVER_CD=""),(COVER_ED="")),"",COVER_ED&amp;RIGHT(COVER_CD*3+100,2))</f>
      </c>
      <c r="C1" s="29">
        <f ca="1">YEAR(NOW())-1</f>
        <v>2016</v>
      </c>
      <c r="F1" s="8" t="s">
        <v>418</v>
      </c>
      <c r="G1" s="6" t="s">
        <v>267</v>
      </c>
      <c r="H1" s="6" t="s">
        <v>268</v>
      </c>
      <c r="I1" s="6" t="s">
        <v>269</v>
      </c>
      <c r="J1" s="6" t="s">
        <v>270</v>
      </c>
      <c r="K1" s="6" t="s">
        <v>271</v>
      </c>
      <c r="L1" s="6" t="s">
        <v>272</v>
      </c>
      <c r="M1" s="6" t="s">
        <v>273</v>
      </c>
      <c r="N1" s="6" t="s">
        <v>274</v>
      </c>
      <c r="O1" s="6" t="s">
        <v>275</v>
      </c>
      <c r="P1" s="6" t="s">
        <v>276</v>
      </c>
      <c r="Q1" s="47" t="s">
        <v>1071</v>
      </c>
      <c r="R1" s="47" t="s">
        <v>1072</v>
      </c>
      <c r="S1" s="47" t="s">
        <v>1073</v>
      </c>
      <c r="T1" s="47" t="s">
        <v>1074</v>
      </c>
      <c r="U1" s="47" t="s">
        <v>1075</v>
      </c>
      <c r="V1" s="47" t="s">
        <v>1076</v>
      </c>
      <c r="W1" s="47" t="s">
        <v>1077</v>
      </c>
      <c r="X1" s="47" t="s">
        <v>1078</v>
      </c>
      <c r="Y1" s="47" t="s">
        <v>1079</v>
      </c>
      <c r="Z1" s="47" t="s">
        <v>1080</v>
      </c>
      <c r="AA1" s="47" t="s">
        <v>1081</v>
      </c>
      <c r="AB1" s="47" t="s">
        <v>1082</v>
      </c>
      <c r="AC1" s="58" t="s">
        <v>1083</v>
      </c>
    </row>
    <row r="2" spans="1:28" ht="21.75" customHeight="1" hidden="1">
      <c r="A2" s="55" t="s">
        <v>1084</v>
      </c>
      <c r="B2" s="4" t="s">
        <v>1085</v>
      </c>
      <c r="C2" s="29">
        <f ca="1">YEAR(NOW())</f>
        <v>2017</v>
      </c>
      <c r="G2" s="6" t="s">
        <v>423</v>
      </c>
      <c r="H2" s="6" t="s">
        <v>424</v>
      </c>
      <c r="I2" s="6" t="s">
        <v>425</v>
      </c>
      <c r="J2" s="6" t="s">
        <v>426</v>
      </c>
      <c r="K2" s="6" t="s">
        <v>427</v>
      </c>
      <c r="L2" s="6" t="s">
        <v>428</v>
      </c>
      <c r="M2" s="6" t="s">
        <v>429</v>
      </c>
      <c r="N2" s="6" t="s">
        <v>430</v>
      </c>
      <c r="O2" s="6" t="s">
        <v>1086</v>
      </c>
      <c r="P2" s="6" t="s">
        <v>431</v>
      </c>
      <c r="Q2" s="6" t="s">
        <v>432</v>
      </c>
      <c r="R2" s="6" t="s">
        <v>1087</v>
      </c>
      <c r="S2" s="6" t="s">
        <v>1088</v>
      </c>
      <c r="T2" s="6" t="s">
        <v>1089</v>
      </c>
      <c r="U2" s="6" t="s">
        <v>1090</v>
      </c>
      <c r="V2" s="6" t="s">
        <v>1091</v>
      </c>
      <c r="W2" s="6" t="s">
        <v>1092</v>
      </c>
      <c r="X2" s="6" t="s">
        <v>1093</v>
      </c>
      <c r="Y2" s="6" t="s">
        <v>1094</v>
      </c>
      <c r="Z2" s="47" t="s">
        <v>1095</v>
      </c>
      <c r="AA2" s="6" t="s">
        <v>1096</v>
      </c>
      <c r="AB2" s="6" t="s">
        <v>1097</v>
      </c>
    </row>
    <row r="3" spans="1:28" ht="21.75" customHeight="1" hidden="1">
      <c r="A3" s="55" t="s">
        <v>278</v>
      </c>
      <c r="B3" s="29">
        <f>E9</f>
      </c>
      <c r="C3" s="29">
        <f ca="1">YEAR(NOW())+1</f>
        <v>2018</v>
      </c>
      <c r="T3" s="58" t="s">
        <v>562</v>
      </c>
      <c r="U3" s="58" t="s">
        <v>1016</v>
      </c>
      <c r="V3" s="58" t="s">
        <v>1016</v>
      </c>
      <c r="W3" s="58" t="s">
        <v>1016</v>
      </c>
      <c r="X3" s="58" t="s">
        <v>1016</v>
      </c>
      <c r="AA3" s="58" t="s">
        <v>562</v>
      </c>
      <c r="AB3" s="58" t="s">
        <v>562</v>
      </c>
    </row>
    <row r="4" spans="1:3" ht="12">
      <c r="A4" s="55" t="s">
        <v>1098</v>
      </c>
      <c r="B4" s="4">
        <v>0</v>
      </c>
      <c r="C4" s="29"/>
    </row>
    <row r="5" spans="1:3" ht="12">
      <c r="A5" s="55" t="s">
        <v>1099</v>
      </c>
      <c r="B5" s="59"/>
      <c r="C5" s="29"/>
    </row>
    <row r="6" spans="1:17" ht="18" customHeight="1">
      <c r="A6" s="55" t="s">
        <v>1100</v>
      </c>
      <c r="B6" s="59"/>
      <c r="C6" s="29"/>
      <c r="D6" s="83" t="s">
        <v>1101</v>
      </c>
      <c r="E6" s="84"/>
      <c r="F6" s="84"/>
      <c r="G6" s="84"/>
      <c r="H6" s="84"/>
      <c r="I6" s="84"/>
      <c r="J6" s="84"/>
      <c r="K6" s="84"/>
      <c r="L6" s="84"/>
      <c r="M6" s="84"/>
      <c r="N6" s="84"/>
      <c r="O6" s="84"/>
      <c r="P6" s="84"/>
      <c r="Q6" s="84"/>
    </row>
    <row r="7" spans="1:17" ht="18" customHeight="1">
      <c r="A7" s="55" t="s">
        <v>1102</v>
      </c>
      <c r="B7" s="59"/>
      <c r="C7" s="29"/>
      <c r="D7" s="366" t="s">
        <v>1103</v>
      </c>
      <c r="E7" s="366"/>
      <c r="F7" s="366"/>
      <c r="G7" s="366"/>
      <c r="H7" s="366"/>
      <c r="I7" s="366"/>
      <c r="J7" s="366"/>
      <c r="K7" s="366"/>
      <c r="L7" s="366"/>
      <c r="M7" s="366"/>
      <c r="N7" s="366"/>
      <c r="O7" s="366"/>
      <c r="P7" s="366"/>
      <c r="Q7" s="366"/>
    </row>
    <row r="8" spans="1:17" ht="18" customHeight="1">
      <c r="A8" s="55" t="s">
        <v>280</v>
      </c>
      <c r="B8" s="29" t="str">
        <f>E10</f>
        <v>   </v>
      </c>
      <c r="C8" s="29"/>
      <c r="D8" s="84" t="s">
        <v>1104</v>
      </c>
      <c r="E8" s="170"/>
      <c r="F8" s="170"/>
      <c r="G8" s="170"/>
      <c r="H8" s="170"/>
      <c r="I8" s="170"/>
      <c r="J8" s="170"/>
      <c r="K8" s="170"/>
      <c r="L8" s="170"/>
      <c r="M8" s="170"/>
      <c r="N8" s="170"/>
      <c r="O8" s="170"/>
      <c r="P8" s="170"/>
      <c r="Q8" s="170"/>
    </row>
    <row r="9" spans="1:17" ht="18" customHeight="1" hidden="1">
      <c r="A9" s="60" t="s">
        <v>1105</v>
      </c>
      <c r="B9" s="4" t="s">
        <v>1106</v>
      </c>
      <c r="C9" s="29"/>
      <c r="D9" s="86" t="s">
        <v>1107</v>
      </c>
      <c r="E9" s="318">
        <f>COVER_FILENO</f>
      </c>
      <c r="F9" s="314"/>
      <c r="G9" s="314"/>
      <c r="H9" s="87"/>
      <c r="I9" s="87"/>
      <c r="J9" s="87"/>
      <c r="K9" s="87"/>
      <c r="L9" s="87"/>
      <c r="M9" s="87"/>
      <c r="N9" s="87"/>
      <c r="O9" s="87"/>
      <c r="P9" s="87"/>
      <c r="Q9" s="87"/>
    </row>
    <row r="10" spans="1:14" s="64" customFormat="1" ht="18" customHeight="1">
      <c r="A10" s="60" t="s">
        <v>1108</v>
      </c>
      <c r="B10" s="29">
        <f>COVER_CD</f>
      </c>
      <c r="C10" s="29"/>
      <c r="D10" s="86" t="s">
        <v>1125</v>
      </c>
      <c r="E10" s="368" t="str">
        <f>IF(COVER_INSURER="","",COVER_INSURER)</f>
        <v>   </v>
      </c>
      <c r="F10" s="368"/>
      <c r="G10" s="368"/>
      <c r="H10" s="368"/>
      <c r="I10" s="368"/>
      <c r="J10" s="93"/>
      <c r="L10" s="88" t="s">
        <v>124</v>
      </c>
      <c r="M10" s="316" t="str">
        <f>IF(COVER_CD="","","Q"&amp;COVER_CD)&amp;" "&amp;IF(COVER_ED="","",COVER_ED)</f>
        <v> </v>
      </c>
      <c r="N10" s="317" t="s">
        <v>1126</v>
      </c>
    </row>
    <row r="11" spans="1:17" ht="12">
      <c r="A11" s="60" t="s">
        <v>1127</v>
      </c>
      <c r="B11" s="29">
        <f>COVER_ED</f>
      </c>
      <c r="C11" s="29"/>
      <c r="D11" s="171"/>
      <c r="E11" s="92"/>
      <c r="F11" s="88"/>
      <c r="G11" s="95"/>
      <c r="H11" s="84"/>
      <c r="I11" s="84"/>
      <c r="J11" s="93"/>
      <c r="K11" s="84"/>
      <c r="L11" s="64"/>
      <c r="M11" s="83"/>
      <c r="N11" s="172"/>
      <c r="O11" s="64"/>
      <c r="P11" s="64"/>
      <c r="Q11" s="64"/>
    </row>
    <row r="12" spans="4:17" ht="12">
      <c r="D12" s="96" t="s">
        <v>1128</v>
      </c>
      <c r="E12" s="97"/>
      <c r="F12" s="97"/>
      <c r="G12" s="97"/>
      <c r="H12" s="97"/>
      <c r="I12" s="97"/>
      <c r="J12" s="97"/>
      <c r="K12" s="97"/>
      <c r="L12" s="97"/>
      <c r="M12" s="97"/>
      <c r="N12" s="97"/>
      <c r="O12" s="97"/>
      <c r="P12" s="97"/>
      <c r="Q12" s="97"/>
    </row>
    <row r="13" spans="4:15" ht="12">
      <c r="D13" s="173"/>
      <c r="E13" s="174"/>
      <c r="F13" s="175"/>
      <c r="G13" s="176"/>
      <c r="H13" s="177"/>
      <c r="I13" s="177"/>
      <c r="J13" s="178"/>
      <c r="K13" s="177"/>
      <c r="M13" s="179"/>
      <c r="N13" s="180"/>
      <c r="O13" s="181"/>
    </row>
    <row r="14" spans="1:28" s="57" customFormat="1" ht="38.25" customHeight="1">
      <c r="A14" s="8" t="s">
        <v>418</v>
      </c>
      <c r="D14" s="182" t="s">
        <v>1129</v>
      </c>
      <c r="E14" s="183"/>
      <c r="F14" s="184" t="s">
        <v>1130</v>
      </c>
      <c r="G14" s="101" t="s">
        <v>1045</v>
      </c>
      <c r="H14" s="101" t="s">
        <v>1042</v>
      </c>
      <c r="I14" s="101" t="s">
        <v>1047</v>
      </c>
      <c r="J14" s="101" t="s">
        <v>1048</v>
      </c>
      <c r="K14" s="101" t="s">
        <v>1049</v>
      </c>
      <c r="L14" s="101" t="s">
        <v>1044</v>
      </c>
      <c r="M14" s="101" t="s">
        <v>1043</v>
      </c>
      <c r="N14" s="101" t="s">
        <v>1050</v>
      </c>
      <c r="O14" s="101" t="s">
        <v>1051</v>
      </c>
      <c r="P14" s="101" t="s">
        <v>1052</v>
      </c>
      <c r="Q14" s="101" t="s">
        <v>1053</v>
      </c>
      <c r="R14" s="412" t="s">
        <v>1131</v>
      </c>
      <c r="S14" s="414"/>
      <c r="T14" s="413"/>
      <c r="U14" s="412" t="s">
        <v>1133</v>
      </c>
      <c r="V14" s="413"/>
      <c r="W14" s="410" t="s">
        <v>1134</v>
      </c>
      <c r="X14" s="411"/>
      <c r="Y14" s="412" t="s">
        <v>1135</v>
      </c>
      <c r="Z14" s="413"/>
      <c r="AA14" s="410" t="s">
        <v>1136</v>
      </c>
      <c r="AB14" s="411"/>
    </row>
    <row r="15" spans="4:32" s="57" customFormat="1" ht="14.25" customHeight="1">
      <c r="D15" s="185"/>
      <c r="E15" s="186"/>
      <c r="F15" s="187"/>
      <c r="G15" s="188" t="s">
        <v>1137</v>
      </c>
      <c r="H15" s="188" t="s">
        <v>1137</v>
      </c>
      <c r="I15" s="188" t="s">
        <v>1137</v>
      </c>
      <c r="J15" s="188" t="s">
        <v>1137</v>
      </c>
      <c r="K15" s="188" t="s">
        <v>1137</v>
      </c>
      <c r="L15" s="188" t="s">
        <v>1137</v>
      </c>
      <c r="M15" s="188" t="s">
        <v>1137</v>
      </c>
      <c r="N15" s="188" t="s">
        <v>1137</v>
      </c>
      <c r="O15" s="188" t="s">
        <v>1137</v>
      </c>
      <c r="P15" s="188" t="s">
        <v>1137</v>
      </c>
      <c r="Q15" s="188" t="s">
        <v>1137</v>
      </c>
      <c r="R15" s="101" t="str">
        <f>IF(COVER_CD="","",IF(COVER_CD=1,"31.3.",IF(COVER_CD=2,"30.6.",IF(COVER_CD=3,"30.9.",IF(COVER_CD=4,"31.12.")))))&amp;IF(COVER_ED="","""",COVER_ED)</f>
        <v>"</v>
      </c>
      <c r="S15" s="101" t="str">
        <f>IF(COVER_CD="","",IF(COVER_CD=1,"31.3.",IF(COVER_CD=2,"30.6.",IF(COVER_CD=3,"30.9.",IF(COVER_CD=4,"31.12.")))))&amp;IF(COVER_ED="","""",COVER_ED-1)</f>
        <v>"</v>
      </c>
      <c r="T15" s="285" t="s">
        <v>1138</v>
      </c>
      <c r="U15" s="101" t="str">
        <f>IF(COVER_CD="","",IF(COVER_CD=1,"31.3.",IF(COVER_CD=2,"30.6.",IF(COVER_CD=3,"30.9.",IF(COVER_CD=4,"31.12.")))))&amp;IF(COVER_ED="","""",COVER_ED)</f>
        <v>"</v>
      </c>
      <c r="V15" s="101" t="str">
        <f>IF(COVER_CD="","",IF(COVER_CD=1,"31.3.",IF(COVER_CD=2,"30.6.",IF(COVER_CD=3,"30.9.",IF(COVER_CD=4,"31.12.")))))&amp;IF(COVER_ED="","""",COVER_ED-1)</f>
        <v>"</v>
      </c>
      <c r="W15" s="101" t="str">
        <f>IF(COVER_CD="","",IF(COVER_CD=1,"31.3.",IF(COVER_CD=2,"30.6.",IF(COVER_CD=3,"30.9.",IF(COVER_CD=4,"31.12.")))))&amp;IF(COVER_ED="","""",COVER_ED)</f>
        <v>"</v>
      </c>
      <c r="X15" s="101" t="str">
        <f>IF(COVER_CD="","",IF(COVER_CD=1,"31.3.",IF(COVER_CD=2,"30.6.",IF(COVER_CD=3,"30.9.",IF(COVER_CD=4,"31.12.")))))&amp;IF(COVER_ED="","""",COVER_ED-1)</f>
        <v>"</v>
      </c>
      <c r="Y15" s="101" t="str">
        <f>IF(COVER_CD="","",IF(COVER_CD=1,"31.3.",IF(COVER_CD=2,"30.6.",IF(COVER_CD=3,"30.9.",IF(COVER_CD=4,"31.12.")))))&amp;IF(COVER_ED="","""",COVER_ED)</f>
        <v>"</v>
      </c>
      <c r="Z15" s="101" t="str">
        <f>IF(COVER_CD="","",IF(COVER_CD=1,"31.3.",IF(COVER_CD=2,"30.6.",IF(COVER_CD=3,"30.9.",IF(COVER_CD=4,"31.12.")))))&amp;IF(COVER_ED="","""",COVER_ED-1)</f>
        <v>"</v>
      </c>
      <c r="AA15" s="101" t="str">
        <f>IF(COVER_CD="","",IF(COVER_CD=1,"31.3.",IF(COVER_CD=2,"30.6.",IF(COVER_CD=3,"30.9.",IF(COVER_CD=4,"31.12.")))))&amp;IF(COVER_ED="","""",COVER_ED)</f>
        <v>"</v>
      </c>
      <c r="AB15" s="101" t="str">
        <f>IF(COVER_CD="","",IF(COVER_CD=1,"31.3.",IF(COVER_CD=2,"30.6.",IF(COVER_CD=3,"30.9.",IF(COVER_CD=4,"31.12.")))))&amp;IF(COVER_ED="","""",COVER_ED-1)</f>
        <v>"</v>
      </c>
      <c r="AE15" s="182" t="s">
        <v>1139</v>
      </c>
      <c r="AF15" s="57">
        <v>1</v>
      </c>
    </row>
    <row r="16" spans="1:32" ht="14.25" customHeight="1">
      <c r="A16" s="61">
        <v>1010</v>
      </c>
      <c r="B16" s="62" t="s">
        <v>1140</v>
      </c>
      <c r="D16" s="182" t="s">
        <v>935</v>
      </c>
      <c r="E16" s="190"/>
      <c r="F16" s="191" t="s">
        <v>1141</v>
      </c>
      <c r="G16" s="70">
        <v>0</v>
      </c>
      <c r="H16" s="70">
        <v>0</v>
      </c>
      <c r="I16" s="70">
        <v>0</v>
      </c>
      <c r="J16" s="70">
        <v>0</v>
      </c>
      <c r="K16" s="70">
        <v>0</v>
      </c>
      <c r="L16" s="70">
        <v>0</v>
      </c>
      <c r="M16" s="70">
        <v>0</v>
      </c>
      <c r="N16" s="70">
        <v>0</v>
      </c>
      <c r="O16" s="70">
        <v>0</v>
      </c>
      <c r="P16" s="70">
        <v>0</v>
      </c>
      <c r="Q16" s="306">
        <f aca="true" t="shared" si="0" ref="Q16:Q46">I16-K16-N16-O16-P16</f>
        <v>0</v>
      </c>
      <c r="R16" s="77">
        <f>G52</f>
        <v>0</v>
      </c>
      <c r="S16" s="77">
        <f aca="true" t="shared" si="1" ref="S16:AB31">H52</f>
        <v>0</v>
      </c>
      <c r="T16" s="77" t="str">
        <f>I52</f>
        <v>N/A</v>
      </c>
      <c r="U16" s="77">
        <f t="shared" si="1"/>
        <v>0</v>
      </c>
      <c r="V16" s="77">
        <f t="shared" si="1"/>
        <v>0</v>
      </c>
      <c r="W16" s="77" t="str">
        <f t="shared" si="1"/>
        <v>N/A</v>
      </c>
      <c r="X16" s="77" t="str">
        <f t="shared" si="1"/>
        <v>N/A</v>
      </c>
      <c r="Y16" s="77">
        <f t="shared" si="1"/>
        <v>0</v>
      </c>
      <c r="Z16" s="77">
        <f t="shared" si="1"/>
        <v>0</v>
      </c>
      <c r="AA16" s="77" t="str">
        <f t="shared" si="1"/>
        <v>N/A</v>
      </c>
      <c r="AB16" s="77" t="str">
        <f t="shared" si="1"/>
        <v>N/A</v>
      </c>
      <c r="AE16" s="182" t="s">
        <v>1069</v>
      </c>
      <c r="AF16" s="58">
        <v>2</v>
      </c>
    </row>
    <row r="17" spans="1:32" ht="14.25" customHeight="1">
      <c r="A17" s="61">
        <v>1020</v>
      </c>
      <c r="B17" s="62" t="s">
        <v>1142</v>
      </c>
      <c r="D17" s="192"/>
      <c r="E17" s="193"/>
      <c r="F17" s="194" t="s">
        <v>1143</v>
      </c>
      <c r="G17" s="70">
        <v>0</v>
      </c>
      <c r="H17" s="70">
        <v>0</v>
      </c>
      <c r="I17" s="70">
        <v>0</v>
      </c>
      <c r="J17" s="70">
        <v>0</v>
      </c>
      <c r="K17" s="70">
        <v>0</v>
      </c>
      <c r="L17" s="70">
        <v>0</v>
      </c>
      <c r="M17" s="70">
        <v>0</v>
      </c>
      <c r="N17" s="70">
        <v>0</v>
      </c>
      <c r="O17" s="70">
        <v>0</v>
      </c>
      <c r="P17" s="70">
        <v>0</v>
      </c>
      <c r="Q17" s="306">
        <f t="shared" si="0"/>
        <v>0</v>
      </c>
      <c r="R17" s="77">
        <f aca="true" t="shared" si="2" ref="R17:R44">G53</f>
        <v>0</v>
      </c>
      <c r="S17" s="77">
        <f t="shared" si="1"/>
        <v>0</v>
      </c>
      <c r="T17" s="77" t="str">
        <f t="shared" si="1"/>
        <v>N/A</v>
      </c>
      <c r="U17" s="77">
        <f t="shared" si="1"/>
        <v>0</v>
      </c>
      <c r="V17" s="77">
        <f t="shared" si="1"/>
        <v>0</v>
      </c>
      <c r="W17" s="77" t="str">
        <f t="shared" si="1"/>
        <v>N/A</v>
      </c>
      <c r="X17" s="77" t="str">
        <f t="shared" si="1"/>
        <v>N/A</v>
      </c>
      <c r="Y17" s="77"/>
      <c r="Z17" s="77"/>
      <c r="AA17" s="77"/>
      <c r="AB17" s="77"/>
      <c r="AE17" s="182" t="s">
        <v>1144</v>
      </c>
      <c r="AF17" s="58">
        <v>3</v>
      </c>
    </row>
    <row r="18" spans="1:32" ht="14.25" customHeight="1">
      <c r="A18" s="61">
        <v>2010</v>
      </c>
      <c r="B18" s="62" t="s">
        <v>1145</v>
      </c>
      <c r="D18" s="394" t="s">
        <v>936</v>
      </c>
      <c r="E18" s="429"/>
      <c r="F18" s="191" t="s">
        <v>1141</v>
      </c>
      <c r="G18" s="70">
        <v>0</v>
      </c>
      <c r="H18" s="70">
        <v>0</v>
      </c>
      <c r="I18" s="70">
        <v>0</v>
      </c>
      <c r="J18" s="70">
        <v>0</v>
      </c>
      <c r="K18" s="70">
        <v>0</v>
      </c>
      <c r="L18" s="70">
        <v>0</v>
      </c>
      <c r="M18" s="70">
        <v>0</v>
      </c>
      <c r="N18" s="70">
        <v>0</v>
      </c>
      <c r="O18" s="70">
        <v>0</v>
      </c>
      <c r="P18" s="70">
        <v>0</v>
      </c>
      <c r="Q18" s="306">
        <f t="shared" si="0"/>
        <v>0</v>
      </c>
      <c r="R18" s="77">
        <f t="shared" si="2"/>
        <v>0</v>
      </c>
      <c r="S18" s="77">
        <f t="shared" si="1"/>
        <v>0</v>
      </c>
      <c r="T18" s="77" t="str">
        <f t="shared" si="1"/>
        <v>N/A</v>
      </c>
      <c r="U18" s="77">
        <f t="shared" si="1"/>
        <v>0</v>
      </c>
      <c r="V18" s="77">
        <f t="shared" si="1"/>
        <v>0</v>
      </c>
      <c r="W18" s="77" t="str">
        <f t="shared" si="1"/>
        <v>N/A</v>
      </c>
      <c r="X18" s="77" t="str">
        <f t="shared" si="1"/>
        <v>N/A</v>
      </c>
      <c r="Y18" s="77">
        <f t="shared" si="1"/>
        <v>0</v>
      </c>
      <c r="Z18" s="77">
        <f t="shared" si="1"/>
        <v>0</v>
      </c>
      <c r="AA18" s="77" t="str">
        <f t="shared" si="1"/>
        <v>N/A</v>
      </c>
      <c r="AB18" s="77" t="str">
        <f t="shared" si="1"/>
        <v>N/A</v>
      </c>
      <c r="AE18" s="182" t="s">
        <v>1146</v>
      </c>
      <c r="AF18" s="58">
        <v>4</v>
      </c>
    </row>
    <row r="19" spans="1:32" ht="14.25" customHeight="1">
      <c r="A19" s="61">
        <v>2020</v>
      </c>
      <c r="B19" s="62" t="s">
        <v>1256</v>
      </c>
      <c r="D19" s="430"/>
      <c r="E19" s="431"/>
      <c r="F19" s="194" t="s">
        <v>1143</v>
      </c>
      <c r="G19" s="70">
        <v>0</v>
      </c>
      <c r="H19" s="70">
        <v>0</v>
      </c>
      <c r="I19" s="70">
        <v>0</v>
      </c>
      <c r="J19" s="70">
        <v>0</v>
      </c>
      <c r="K19" s="70">
        <v>0</v>
      </c>
      <c r="L19" s="70">
        <v>0</v>
      </c>
      <c r="M19" s="70">
        <v>0</v>
      </c>
      <c r="N19" s="70">
        <v>0</v>
      </c>
      <c r="O19" s="70">
        <v>0</v>
      </c>
      <c r="P19" s="70">
        <v>0</v>
      </c>
      <c r="Q19" s="306">
        <f t="shared" si="0"/>
        <v>0</v>
      </c>
      <c r="R19" s="77">
        <f t="shared" si="2"/>
        <v>0</v>
      </c>
      <c r="S19" s="77">
        <f t="shared" si="1"/>
        <v>0</v>
      </c>
      <c r="T19" s="77" t="str">
        <f t="shared" si="1"/>
        <v>N/A</v>
      </c>
      <c r="U19" s="77">
        <f t="shared" si="1"/>
        <v>0</v>
      </c>
      <c r="V19" s="77">
        <f t="shared" si="1"/>
        <v>0</v>
      </c>
      <c r="W19" s="77" t="str">
        <f t="shared" si="1"/>
        <v>N/A</v>
      </c>
      <c r="X19" s="77" t="str">
        <f t="shared" si="1"/>
        <v>N/A</v>
      </c>
      <c r="Y19" s="77"/>
      <c r="Z19" s="77"/>
      <c r="AA19" s="77"/>
      <c r="AB19" s="77"/>
      <c r="AE19" s="182" t="s">
        <v>1147</v>
      </c>
      <c r="AF19" s="58">
        <v>5</v>
      </c>
    </row>
    <row r="20" spans="1:32" ht="14.25" customHeight="1">
      <c r="A20" s="61">
        <v>3010</v>
      </c>
      <c r="B20" s="62" t="s">
        <v>1148</v>
      </c>
      <c r="D20" s="196" t="s">
        <v>937</v>
      </c>
      <c r="E20" s="197"/>
      <c r="F20" s="191" t="s">
        <v>1141</v>
      </c>
      <c r="G20" s="70">
        <v>0</v>
      </c>
      <c r="H20" s="70">
        <v>0</v>
      </c>
      <c r="I20" s="70">
        <v>0</v>
      </c>
      <c r="J20" s="70">
        <v>0</v>
      </c>
      <c r="K20" s="70">
        <v>0</v>
      </c>
      <c r="L20" s="70">
        <v>0</v>
      </c>
      <c r="M20" s="70">
        <v>0</v>
      </c>
      <c r="N20" s="70">
        <v>0</v>
      </c>
      <c r="O20" s="70">
        <v>0</v>
      </c>
      <c r="P20" s="70">
        <v>0</v>
      </c>
      <c r="Q20" s="306">
        <f t="shared" si="0"/>
        <v>0</v>
      </c>
      <c r="R20" s="77">
        <f t="shared" si="2"/>
        <v>0</v>
      </c>
      <c r="S20" s="77">
        <f t="shared" si="1"/>
        <v>0</v>
      </c>
      <c r="T20" s="77" t="str">
        <f t="shared" si="1"/>
        <v>N/A</v>
      </c>
      <c r="U20" s="77">
        <f t="shared" si="1"/>
        <v>0</v>
      </c>
      <c r="V20" s="77">
        <f t="shared" si="1"/>
        <v>0</v>
      </c>
      <c r="W20" s="77" t="str">
        <f t="shared" si="1"/>
        <v>N/A</v>
      </c>
      <c r="X20" s="77" t="str">
        <f t="shared" si="1"/>
        <v>N/A</v>
      </c>
      <c r="Y20" s="77">
        <f t="shared" si="1"/>
        <v>0</v>
      </c>
      <c r="Z20" s="77">
        <f t="shared" si="1"/>
        <v>0</v>
      </c>
      <c r="AA20" s="77" t="str">
        <f t="shared" si="1"/>
        <v>N/A</v>
      </c>
      <c r="AB20" s="77" t="str">
        <f t="shared" si="1"/>
        <v>N/A</v>
      </c>
      <c r="AE20" s="182" t="s">
        <v>1070</v>
      </c>
      <c r="AF20" s="58">
        <v>6</v>
      </c>
    </row>
    <row r="21" spans="1:32" ht="14.25" customHeight="1">
      <c r="A21" s="61">
        <v>3020</v>
      </c>
      <c r="B21" s="62" t="s">
        <v>1150</v>
      </c>
      <c r="D21" s="198"/>
      <c r="E21" s="199"/>
      <c r="F21" s="194" t="s">
        <v>1143</v>
      </c>
      <c r="G21" s="70">
        <v>0</v>
      </c>
      <c r="H21" s="70">
        <v>0</v>
      </c>
      <c r="I21" s="70">
        <v>0</v>
      </c>
      <c r="J21" s="70">
        <v>0</v>
      </c>
      <c r="K21" s="70">
        <v>0</v>
      </c>
      <c r="L21" s="70">
        <v>0</v>
      </c>
      <c r="M21" s="70">
        <v>0</v>
      </c>
      <c r="N21" s="70">
        <v>0</v>
      </c>
      <c r="O21" s="70">
        <v>0</v>
      </c>
      <c r="P21" s="70">
        <v>0</v>
      </c>
      <c r="Q21" s="306">
        <f t="shared" si="0"/>
        <v>0</v>
      </c>
      <c r="R21" s="77">
        <f t="shared" si="2"/>
        <v>0</v>
      </c>
      <c r="S21" s="77">
        <f t="shared" si="1"/>
        <v>0</v>
      </c>
      <c r="T21" s="77" t="str">
        <f t="shared" si="1"/>
        <v>N/A</v>
      </c>
      <c r="U21" s="77">
        <f t="shared" si="1"/>
        <v>0</v>
      </c>
      <c r="V21" s="77">
        <f t="shared" si="1"/>
        <v>0</v>
      </c>
      <c r="W21" s="77" t="str">
        <f t="shared" si="1"/>
        <v>N/A</v>
      </c>
      <c r="X21" s="77" t="str">
        <f t="shared" si="1"/>
        <v>N/A</v>
      </c>
      <c r="Y21" s="77"/>
      <c r="Z21" s="77"/>
      <c r="AA21" s="77"/>
      <c r="AB21" s="77"/>
      <c r="AE21" s="182" t="s">
        <v>1151</v>
      </c>
      <c r="AF21" s="58">
        <v>7</v>
      </c>
    </row>
    <row r="22" spans="1:32" ht="14.25" customHeight="1">
      <c r="A22" s="61">
        <v>4010</v>
      </c>
      <c r="B22" s="62" t="s">
        <v>1257</v>
      </c>
      <c r="D22" s="182" t="s">
        <v>938</v>
      </c>
      <c r="E22" s="197"/>
      <c r="F22" s="191" t="s">
        <v>1141</v>
      </c>
      <c r="G22" s="70">
        <v>0</v>
      </c>
      <c r="H22" s="70">
        <v>0</v>
      </c>
      <c r="I22" s="70">
        <v>0</v>
      </c>
      <c r="J22" s="70">
        <v>0</v>
      </c>
      <c r="K22" s="70">
        <v>0</v>
      </c>
      <c r="L22" s="70">
        <v>0</v>
      </c>
      <c r="M22" s="70">
        <v>0</v>
      </c>
      <c r="N22" s="70">
        <v>0</v>
      </c>
      <c r="O22" s="70">
        <v>0</v>
      </c>
      <c r="P22" s="70">
        <v>0</v>
      </c>
      <c r="Q22" s="306">
        <f t="shared" si="0"/>
        <v>0</v>
      </c>
      <c r="R22" s="77">
        <f t="shared" si="2"/>
        <v>0</v>
      </c>
      <c r="S22" s="77">
        <f t="shared" si="1"/>
        <v>0</v>
      </c>
      <c r="T22" s="77" t="str">
        <f t="shared" si="1"/>
        <v>N/A</v>
      </c>
      <c r="U22" s="77">
        <f t="shared" si="1"/>
        <v>0</v>
      </c>
      <c r="V22" s="77">
        <f t="shared" si="1"/>
        <v>0</v>
      </c>
      <c r="W22" s="77" t="str">
        <f t="shared" si="1"/>
        <v>N/A</v>
      </c>
      <c r="X22" s="77" t="str">
        <f t="shared" si="1"/>
        <v>N/A</v>
      </c>
      <c r="Y22" s="77">
        <f t="shared" si="1"/>
        <v>0</v>
      </c>
      <c r="Z22" s="77">
        <f t="shared" si="1"/>
        <v>0</v>
      </c>
      <c r="AA22" s="77" t="str">
        <f t="shared" si="1"/>
        <v>N/A</v>
      </c>
      <c r="AB22" s="77" t="str">
        <f t="shared" si="1"/>
        <v>N/A</v>
      </c>
      <c r="AE22" s="182" t="s">
        <v>1152</v>
      </c>
      <c r="AF22" s="58">
        <v>8</v>
      </c>
    </row>
    <row r="23" spans="1:28" ht="14.25" customHeight="1">
      <c r="A23" s="61">
        <v>4020</v>
      </c>
      <c r="B23" s="62" t="s">
        <v>1258</v>
      </c>
      <c r="D23" s="198"/>
      <c r="E23" s="199"/>
      <c r="F23" s="194" t="s">
        <v>1143</v>
      </c>
      <c r="G23" s="70">
        <v>0</v>
      </c>
      <c r="H23" s="70">
        <v>0</v>
      </c>
      <c r="I23" s="70">
        <v>0</v>
      </c>
      <c r="J23" s="70">
        <v>0</v>
      </c>
      <c r="K23" s="70">
        <v>0</v>
      </c>
      <c r="L23" s="70">
        <v>0</v>
      </c>
      <c r="M23" s="70">
        <v>0</v>
      </c>
      <c r="N23" s="70">
        <v>0</v>
      </c>
      <c r="O23" s="70">
        <v>0</v>
      </c>
      <c r="P23" s="70">
        <v>0</v>
      </c>
      <c r="Q23" s="306">
        <f t="shared" si="0"/>
        <v>0</v>
      </c>
      <c r="R23" s="77">
        <f t="shared" si="2"/>
        <v>0</v>
      </c>
      <c r="S23" s="77">
        <f t="shared" si="1"/>
        <v>0</v>
      </c>
      <c r="T23" s="77" t="str">
        <f t="shared" si="1"/>
        <v>N/A</v>
      </c>
      <c r="U23" s="77">
        <f t="shared" si="1"/>
        <v>0</v>
      </c>
      <c r="V23" s="77">
        <f t="shared" si="1"/>
        <v>0</v>
      </c>
      <c r="W23" s="77" t="str">
        <f t="shared" si="1"/>
        <v>N/A</v>
      </c>
      <c r="X23" s="77" t="str">
        <f t="shared" si="1"/>
        <v>N/A</v>
      </c>
      <c r="Y23" s="77"/>
      <c r="Z23" s="77"/>
      <c r="AA23" s="77"/>
      <c r="AB23" s="77"/>
    </row>
    <row r="24" spans="1:28" ht="14.25" customHeight="1">
      <c r="A24" s="61">
        <v>5110</v>
      </c>
      <c r="B24" s="62" t="s">
        <v>1153</v>
      </c>
      <c r="D24" s="195" t="s">
        <v>1147</v>
      </c>
      <c r="E24" s="398" t="s">
        <v>1154</v>
      </c>
      <c r="F24" s="200" t="s">
        <v>1141</v>
      </c>
      <c r="G24" s="70">
        <v>0</v>
      </c>
      <c r="H24" s="70">
        <v>0</v>
      </c>
      <c r="I24" s="70">
        <v>0</v>
      </c>
      <c r="J24" s="70">
        <v>0</v>
      </c>
      <c r="K24" s="70">
        <v>0</v>
      </c>
      <c r="L24" s="70">
        <v>0</v>
      </c>
      <c r="M24" s="70">
        <v>0</v>
      </c>
      <c r="N24" s="70">
        <v>0</v>
      </c>
      <c r="O24" s="70">
        <v>0</v>
      </c>
      <c r="P24" s="70">
        <v>0</v>
      </c>
      <c r="Q24" s="306">
        <f t="shared" si="0"/>
        <v>0</v>
      </c>
      <c r="R24" s="77">
        <f t="shared" si="2"/>
        <v>0</v>
      </c>
      <c r="S24" s="77">
        <f t="shared" si="1"/>
        <v>0</v>
      </c>
      <c r="T24" s="77" t="str">
        <f t="shared" si="1"/>
        <v>N/A</v>
      </c>
      <c r="U24" s="77">
        <f t="shared" si="1"/>
        <v>0</v>
      </c>
      <c r="V24" s="77">
        <f t="shared" si="1"/>
        <v>0</v>
      </c>
      <c r="W24" s="77" t="str">
        <f t="shared" si="1"/>
        <v>N/A</v>
      </c>
      <c r="X24" s="77" t="str">
        <f t="shared" si="1"/>
        <v>N/A</v>
      </c>
      <c r="Y24" s="77">
        <f t="shared" si="1"/>
        <v>0</v>
      </c>
      <c r="Z24" s="77">
        <f t="shared" si="1"/>
        <v>0</v>
      </c>
      <c r="AA24" s="77" t="str">
        <f t="shared" si="1"/>
        <v>N/A</v>
      </c>
      <c r="AB24" s="77" t="str">
        <f t="shared" si="1"/>
        <v>N/A</v>
      </c>
    </row>
    <row r="25" spans="1:28" ht="14.25" customHeight="1">
      <c r="A25" s="61">
        <v>5120</v>
      </c>
      <c r="B25" s="62" t="s">
        <v>1155</v>
      </c>
      <c r="D25" s="201"/>
      <c r="E25" s="399"/>
      <c r="F25" s="194" t="s">
        <v>1143</v>
      </c>
      <c r="G25" s="70">
        <v>0</v>
      </c>
      <c r="H25" s="70">
        <v>0</v>
      </c>
      <c r="I25" s="70">
        <v>0</v>
      </c>
      <c r="J25" s="70">
        <v>0</v>
      </c>
      <c r="K25" s="70">
        <v>0</v>
      </c>
      <c r="L25" s="70">
        <v>0</v>
      </c>
      <c r="M25" s="70">
        <v>0</v>
      </c>
      <c r="N25" s="70">
        <v>0</v>
      </c>
      <c r="O25" s="70">
        <v>0</v>
      </c>
      <c r="P25" s="70">
        <v>0</v>
      </c>
      <c r="Q25" s="306">
        <f t="shared" si="0"/>
        <v>0</v>
      </c>
      <c r="R25" s="77">
        <f t="shared" si="2"/>
        <v>0</v>
      </c>
      <c r="S25" s="77">
        <f t="shared" si="1"/>
        <v>0</v>
      </c>
      <c r="T25" s="77" t="str">
        <f t="shared" si="1"/>
        <v>N/A</v>
      </c>
      <c r="U25" s="77">
        <f t="shared" si="1"/>
        <v>0</v>
      </c>
      <c r="V25" s="77">
        <f t="shared" si="1"/>
        <v>0</v>
      </c>
      <c r="W25" s="77" t="str">
        <f t="shared" si="1"/>
        <v>N/A</v>
      </c>
      <c r="X25" s="77" t="str">
        <f t="shared" si="1"/>
        <v>N/A</v>
      </c>
      <c r="Y25" s="77"/>
      <c r="Z25" s="77"/>
      <c r="AA25" s="77"/>
      <c r="AB25" s="77"/>
    </row>
    <row r="26" spans="1:28" ht="14.25" customHeight="1">
      <c r="A26" s="61">
        <v>5210</v>
      </c>
      <c r="B26" s="62" t="s">
        <v>1156</v>
      </c>
      <c r="D26" s="201"/>
      <c r="E26" s="398" t="s">
        <v>1288</v>
      </c>
      <c r="F26" s="200" t="s">
        <v>1141</v>
      </c>
      <c r="G26" s="70">
        <v>0</v>
      </c>
      <c r="H26" s="70">
        <v>0</v>
      </c>
      <c r="I26" s="70">
        <v>0</v>
      </c>
      <c r="J26" s="70">
        <v>0</v>
      </c>
      <c r="K26" s="70">
        <v>0</v>
      </c>
      <c r="L26" s="70">
        <v>0</v>
      </c>
      <c r="M26" s="70">
        <v>0</v>
      </c>
      <c r="N26" s="70">
        <v>0</v>
      </c>
      <c r="O26" s="70">
        <v>0</v>
      </c>
      <c r="P26" s="70">
        <v>0</v>
      </c>
      <c r="Q26" s="306">
        <f t="shared" si="0"/>
        <v>0</v>
      </c>
      <c r="R26" s="77">
        <f t="shared" si="2"/>
        <v>0</v>
      </c>
      <c r="S26" s="77">
        <f t="shared" si="1"/>
        <v>0</v>
      </c>
      <c r="T26" s="77" t="str">
        <f t="shared" si="1"/>
        <v>N/A</v>
      </c>
      <c r="U26" s="77">
        <f t="shared" si="1"/>
        <v>0</v>
      </c>
      <c r="V26" s="77">
        <f t="shared" si="1"/>
        <v>0</v>
      </c>
      <c r="W26" s="77" t="str">
        <f t="shared" si="1"/>
        <v>N/A</v>
      </c>
      <c r="X26" s="77" t="str">
        <f t="shared" si="1"/>
        <v>N/A</v>
      </c>
      <c r="Y26" s="77">
        <f t="shared" si="1"/>
        <v>0</v>
      </c>
      <c r="Z26" s="77">
        <f t="shared" si="1"/>
        <v>0</v>
      </c>
      <c r="AA26" s="77" t="str">
        <f t="shared" si="1"/>
        <v>N/A</v>
      </c>
      <c r="AB26" s="77" t="str">
        <f t="shared" si="1"/>
        <v>N/A</v>
      </c>
    </row>
    <row r="27" spans="1:28" ht="14.25" customHeight="1">
      <c r="A27" s="61">
        <v>5220</v>
      </c>
      <c r="B27" s="62" t="s">
        <v>1158</v>
      </c>
      <c r="D27" s="201"/>
      <c r="E27" s="399"/>
      <c r="F27" s="194" t="s">
        <v>1143</v>
      </c>
      <c r="G27" s="70">
        <v>0</v>
      </c>
      <c r="H27" s="70">
        <v>0</v>
      </c>
      <c r="I27" s="70">
        <v>0</v>
      </c>
      <c r="J27" s="70">
        <v>0</v>
      </c>
      <c r="K27" s="70">
        <v>0</v>
      </c>
      <c r="L27" s="70">
        <v>0</v>
      </c>
      <c r="M27" s="70">
        <v>0</v>
      </c>
      <c r="N27" s="70">
        <v>0</v>
      </c>
      <c r="O27" s="70">
        <v>0</v>
      </c>
      <c r="P27" s="70">
        <v>0</v>
      </c>
      <c r="Q27" s="306">
        <f t="shared" si="0"/>
        <v>0</v>
      </c>
      <c r="R27" s="77">
        <f t="shared" si="2"/>
        <v>0</v>
      </c>
      <c r="S27" s="77">
        <f t="shared" si="1"/>
        <v>0</v>
      </c>
      <c r="T27" s="77" t="str">
        <f t="shared" si="1"/>
        <v>N/A</v>
      </c>
      <c r="U27" s="77">
        <f t="shared" si="1"/>
        <v>0</v>
      </c>
      <c r="V27" s="77">
        <f t="shared" si="1"/>
        <v>0</v>
      </c>
      <c r="W27" s="77" t="str">
        <f t="shared" si="1"/>
        <v>N/A</v>
      </c>
      <c r="X27" s="77" t="str">
        <f t="shared" si="1"/>
        <v>N/A</v>
      </c>
      <c r="Y27" s="77"/>
      <c r="Z27" s="77"/>
      <c r="AA27" s="77"/>
      <c r="AB27" s="77"/>
    </row>
    <row r="28" spans="1:28" ht="14.25" customHeight="1">
      <c r="A28" s="61">
        <v>6010</v>
      </c>
      <c r="B28" s="62" t="s">
        <v>1259</v>
      </c>
      <c r="D28" s="406" t="s">
        <v>1231</v>
      </c>
      <c r="E28" s="417"/>
      <c r="F28" s="200" t="s">
        <v>1141</v>
      </c>
      <c r="G28" s="70">
        <v>0</v>
      </c>
      <c r="H28" s="70">
        <v>0</v>
      </c>
      <c r="I28" s="70">
        <v>0</v>
      </c>
      <c r="J28" s="70">
        <v>0</v>
      </c>
      <c r="K28" s="70">
        <v>0</v>
      </c>
      <c r="L28" s="70">
        <v>0</v>
      </c>
      <c r="M28" s="70">
        <v>0</v>
      </c>
      <c r="N28" s="70">
        <v>0</v>
      </c>
      <c r="O28" s="70">
        <v>0</v>
      </c>
      <c r="P28" s="70">
        <v>0</v>
      </c>
      <c r="Q28" s="306">
        <f t="shared" si="0"/>
        <v>0</v>
      </c>
      <c r="R28" s="77">
        <f t="shared" si="2"/>
        <v>0</v>
      </c>
      <c r="S28" s="77">
        <f t="shared" si="1"/>
        <v>0</v>
      </c>
      <c r="T28" s="77" t="str">
        <f t="shared" si="1"/>
        <v>N/A</v>
      </c>
      <c r="U28" s="77">
        <f t="shared" si="1"/>
        <v>0</v>
      </c>
      <c r="V28" s="77">
        <f t="shared" si="1"/>
        <v>0</v>
      </c>
      <c r="W28" s="77" t="str">
        <f t="shared" si="1"/>
        <v>N/A</v>
      </c>
      <c r="X28" s="77" t="str">
        <f t="shared" si="1"/>
        <v>N/A</v>
      </c>
      <c r="Y28" s="77">
        <f t="shared" si="1"/>
        <v>0</v>
      </c>
      <c r="Z28" s="77">
        <f t="shared" si="1"/>
        <v>0</v>
      </c>
      <c r="AA28" s="77" t="str">
        <f t="shared" si="1"/>
        <v>N/A</v>
      </c>
      <c r="AB28" s="77" t="str">
        <f t="shared" si="1"/>
        <v>N/A</v>
      </c>
    </row>
    <row r="29" spans="1:28" ht="14.25" customHeight="1">
      <c r="A29" s="61">
        <v>6020</v>
      </c>
      <c r="B29" s="62" t="s">
        <v>1260</v>
      </c>
      <c r="D29" s="418"/>
      <c r="E29" s="419"/>
      <c r="F29" s="194" t="s">
        <v>1143</v>
      </c>
      <c r="G29" s="70">
        <v>0</v>
      </c>
      <c r="H29" s="70">
        <v>0</v>
      </c>
      <c r="I29" s="70">
        <v>0</v>
      </c>
      <c r="J29" s="70">
        <v>0</v>
      </c>
      <c r="K29" s="70">
        <v>0</v>
      </c>
      <c r="L29" s="70">
        <v>0</v>
      </c>
      <c r="M29" s="70">
        <v>0</v>
      </c>
      <c r="N29" s="70">
        <v>0</v>
      </c>
      <c r="O29" s="70">
        <v>0</v>
      </c>
      <c r="P29" s="70">
        <v>0</v>
      </c>
      <c r="Q29" s="306">
        <f t="shared" si="0"/>
        <v>0</v>
      </c>
      <c r="R29" s="77">
        <f t="shared" si="2"/>
        <v>0</v>
      </c>
      <c r="S29" s="77">
        <f t="shared" si="1"/>
        <v>0</v>
      </c>
      <c r="T29" s="77" t="str">
        <f t="shared" si="1"/>
        <v>N/A</v>
      </c>
      <c r="U29" s="77">
        <f t="shared" si="1"/>
        <v>0</v>
      </c>
      <c r="V29" s="77">
        <f t="shared" si="1"/>
        <v>0</v>
      </c>
      <c r="W29" s="77" t="str">
        <f t="shared" si="1"/>
        <v>N/A</v>
      </c>
      <c r="X29" s="77" t="str">
        <f t="shared" si="1"/>
        <v>N/A</v>
      </c>
      <c r="Y29" s="77"/>
      <c r="Z29" s="77"/>
      <c r="AA29" s="77"/>
      <c r="AB29" s="77"/>
    </row>
    <row r="30" spans="1:28" ht="14.25" customHeight="1">
      <c r="A30" s="61">
        <v>7010</v>
      </c>
      <c r="B30" s="62" t="s">
        <v>1261</v>
      </c>
      <c r="D30" s="182" t="s">
        <v>1151</v>
      </c>
      <c r="E30" s="197"/>
      <c r="F30" s="191" t="s">
        <v>1141</v>
      </c>
      <c r="G30" s="70">
        <v>0</v>
      </c>
      <c r="H30" s="70">
        <v>0</v>
      </c>
      <c r="I30" s="70">
        <v>0</v>
      </c>
      <c r="J30" s="70">
        <v>0</v>
      </c>
      <c r="K30" s="70">
        <v>0</v>
      </c>
      <c r="L30" s="70">
        <v>0</v>
      </c>
      <c r="M30" s="70">
        <v>0</v>
      </c>
      <c r="N30" s="70">
        <v>0</v>
      </c>
      <c r="O30" s="70">
        <v>0</v>
      </c>
      <c r="P30" s="70">
        <v>0</v>
      </c>
      <c r="Q30" s="306">
        <f t="shared" si="0"/>
        <v>0</v>
      </c>
      <c r="R30" s="77">
        <f t="shared" si="2"/>
        <v>0</v>
      </c>
      <c r="S30" s="77">
        <f t="shared" si="1"/>
        <v>0</v>
      </c>
      <c r="T30" s="77" t="str">
        <f t="shared" si="1"/>
        <v>N/A</v>
      </c>
      <c r="U30" s="77">
        <f t="shared" si="1"/>
        <v>0</v>
      </c>
      <c r="V30" s="77">
        <f t="shared" si="1"/>
        <v>0</v>
      </c>
      <c r="W30" s="77" t="str">
        <f t="shared" si="1"/>
        <v>N/A</v>
      </c>
      <c r="X30" s="77" t="str">
        <f t="shared" si="1"/>
        <v>N/A</v>
      </c>
      <c r="Y30" s="77">
        <f t="shared" si="1"/>
        <v>0</v>
      </c>
      <c r="Z30" s="77">
        <f t="shared" si="1"/>
        <v>0</v>
      </c>
      <c r="AA30" s="77" t="str">
        <f t="shared" si="1"/>
        <v>N/A</v>
      </c>
      <c r="AB30" s="77" t="str">
        <f t="shared" si="1"/>
        <v>N/A</v>
      </c>
    </row>
    <row r="31" spans="1:28" ht="14.25" customHeight="1">
      <c r="A31" s="61">
        <v>7020</v>
      </c>
      <c r="B31" s="62" t="s">
        <v>1262</v>
      </c>
      <c r="D31" s="198"/>
      <c r="E31" s="199"/>
      <c r="F31" s="194" t="s">
        <v>1143</v>
      </c>
      <c r="G31" s="70">
        <v>0</v>
      </c>
      <c r="H31" s="70">
        <v>0</v>
      </c>
      <c r="I31" s="70">
        <v>0</v>
      </c>
      <c r="J31" s="70">
        <v>0</v>
      </c>
      <c r="K31" s="70">
        <v>0</v>
      </c>
      <c r="L31" s="70">
        <v>0</v>
      </c>
      <c r="M31" s="70">
        <v>0</v>
      </c>
      <c r="N31" s="70">
        <v>0</v>
      </c>
      <c r="O31" s="70">
        <v>0</v>
      </c>
      <c r="P31" s="70">
        <v>0</v>
      </c>
      <c r="Q31" s="306">
        <f t="shared" si="0"/>
        <v>0</v>
      </c>
      <c r="R31" s="77">
        <f t="shared" si="2"/>
        <v>0</v>
      </c>
      <c r="S31" s="77">
        <f t="shared" si="1"/>
        <v>0</v>
      </c>
      <c r="T31" s="77" t="str">
        <f t="shared" si="1"/>
        <v>N/A</v>
      </c>
      <c r="U31" s="77">
        <f t="shared" si="1"/>
        <v>0</v>
      </c>
      <c r="V31" s="77">
        <f t="shared" si="1"/>
        <v>0</v>
      </c>
      <c r="W31" s="77" t="str">
        <f t="shared" si="1"/>
        <v>N/A</v>
      </c>
      <c r="X31" s="77" t="str">
        <f t="shared" si="1"/>
        <v>N/A</v>
      </c>
      <c r="Y31" s="77"/>
      <c r="Z31" s="77"/>
      <c r="AA31" s="77"/>
      <c r="AB31" s="77"/>
    </row>
    <row r="32" spans="1:28" ht="14.25" customHeight="1">
      <c r="A32" s="61">
        <v>8010</v>
      </c>
      <c r="B32" s="62" t="s">
        <v>1159</v>
      </c>
      <c r="D32" s="182" t="s">
        <v>1152</v>
      </c>
      <c r="E32" s="197"/>
      <c r="F32" s="200" t="s">
        <v>1141</v>
      </c>
      <c r="G32" s="70">
        <v>0</v>
      </c>
      <c r="H32" s="70">
        <v>0</v>
      </c>
      <c r="I32" s="70">
        <v>0</v>
      </c>
      <c r="J32" s="70">
        <v>0</v>
      </c>
      <c r="K32" s="70">
        <v>0</v>
      </c>
      <c r="L32" s="70">
        <v>0</v>
      </c>
      <c r="M32" s="70">
        <v>0</v>
      </c>
      <c r="N32" s="70">
        <v>0</v>
      </c>
      <c r="O32" s="70">
        <v>0</v>
      </c>
      <c r="P32" s="70">
        <v>0</v>
      </c>
      <c r="Q32" s="306">
        <f t="shared" si="0"/>
        <v>0</v>
      </c>
      <c r="R32" s="77">
        <f t="shared" si="2"/>
        <v>0</v>
      </c>
      <c r="S32" s="77">
        <f aca="true" t="shared" si="3" ref="S32:S47">H68</f>
        <v>0</v>
      </c>
      <c r="T32" s="77" t="str">
        <f aca="true" t="shared" si="4" ref="T32:T47">I68</f>
        <v>N/A</v>
      </c>
      <c r="U32" s="77">
        <f aca="true" t="shared" si="5" ref="U32:U47">J68</f>
        <v>0</v>
      </c>
      <c r="V32" s="77">
        <f aca="true" t="shared" si="6" ref="V32:V47">K68</f>
        <v>0</v>
      </c>
      <c r="W32" s="77" t="str">
        <f aca="true" t="shared" si="7" ref="W32:W47">L68</f>
        <v>N/A</v>
      </c>
      <c r="X32" s="77" t="str">
        <f aca="true" t="shared" si="8" ref="X32:X47">M68</f>
        <v>N/A</v>
      </c>
      <c r="Y32" s="77">
        <f aca="true" t="shared" si="9" ref="Y32:Y45">N68</f>
        <v>0</v>
      </c>
      <c r="Z32" s="77">
        <f aca="true" t="shared" si="10" ref="Z32:Z45">O68</f>
        <v>0</v>
      </c>
      <c r="AA32" s="77" t="str">
        <f aca="true" t="shared" si="11" ref="AA32:AA45">P68</f>
        <v>N/A</v>
      </c>
      <c r="AB32" s="77" t="str">
        <f aca="true" t="shared" si="12" ref="AB32:AB45">Q68</f>
        <v>N/A</v>
      </c>
    </row>
    <row r="33" spans="1:28" ht="14.25" customHeight="1">
      <c r="A33" s="61">
        <v>8020</v>
      </c>
      <c r="B33" s="62" t="s">
        <v>1160</v>
      </c>
      <c r="D33" s="198"/>
      <c r="E33" s="199"/>
      <c r="F33" s="194" t="s">
        <v>1143</v>
      </c>
      <c r="G33" s="70">
        <v>0</v>
      </c>
      <c r="H33" s="70">
        <v>0</v>
      </c>
      <c r="I33" s="70">
        <v>0</v>
      </c>
      <c r="J33" s="70">
        <v>0</v>
      </c>
      <c r="K33" s="70">
        <v>0</v>
      </c>
      <c r="L33" s="70">
        <v>0</v>
      </c>
      <c r="M33" s="70">
        <v>0</v>
      </c>
      <c r="N33" s="70">
        <v>0</v>
      </c>
      <c r="O33" s="70">
        <v>0</v>
      </c>
      <c r="P33" s="70">
        <v>0</v>
      </c>
      <c r="Q33" s="306">
        <f t="shared" si="0"/>
        <v>0</v>
      </c>
      <c r="R33" s="77">
        <f t="shared" si="2"/>
        <v>0</v>
      </c>
      <c r="S33" s="77">
        <f t="shared" si="3"/>
        <v>0</v>
      </c>
      <c r="T33" s="77" t="str">
        <f t="shared" si="4"/>
        <v>N/A</v>
      </c>
      <c r="U33" s="77">
        <f t="shared" si="5"/>
        <v>0</v>
      </c>
      <c r="V33" s="77">
        <f t="shared" si="6"/>
        <v>0</v>
      </c>
      <c r="W33" s="77" t="str">
        <f t="shared" si="7"/>
        <v>N/A</v>
      </c>
      <c r="X33" s="77" t="str">
        <f t="shared" si="8"/>
        <v>N/A</v>
      </c>
      <c r="Y33" s="77"/>
      <c r="Z33" s="77"/>
      <c r="AA33" s="77"/>
      <c r="AB33" s="77"/>
    </row>
    <row r="34" spans="1:28" ht="14.25" customHeight="1" hidden="1">
      <c r="A34" s="61" t="s">
        <v>1161</v>
      </c>
      <c r="B34" s="62" t="s">
        <v>1162</v>
      </c>
      <c r="D34" s="182" t="s">
        <v>1139</v>
      </c>
      <c r="E34" s="202"/>
      <c r="F34" s="203" t="s">
        <v>1163</v>
      </c>
      <c r="G34" s="75">
        <f aca="true" t="shared" si="13" ref="G34:P34">SUM(G16:G17)</f>
        <v>0</v>
      </c>
      <c r="H34" s="75">
        <f t="shared" si="13"/>
        <v>0</v>
      </c>
      <c r="I34" s="75">
        <f t="shared" si="13"/>
        <v>0</v>
      </c>
      <c r="J34" s="75">
        <f t="shared" si="13"/>
        <v>0</v>
      </c>
      <c r="K34" s="75">
        <f t="shared" si="13"/>
        <v>0</v>
      </c>
      <c r="L34" s="75">
        <f t="shared" si="13"/>
        <v>0</v>
      </c>
      <c r="M34" s="75">
        <f t="shared" si="13"/>
        <v>0</v>
      </c>
      <c r="N34" s="75">
        <f t="shared" si="13"/>
        <v>0</v>
      </c>
      <c r="O34" s="75">
        <f t="shared" si="13"/>
        <v>0</v>
      </c>
      <c r="P34" s="75">
        <f t="shared" si="13"/>
        <v>0</v>
      </c>
      <c r="Q34" s="306">
        <f aca="true" t="shared" si="14" ref="Q34:Q43">I34-K34-N34-O34-P34</f>
        <v>0</v>
      </c>
      <c r="R34" s="77">
        <f t="shared" si="2"/>
        <v>0</v>
      </c>
      <c r="S34" s="77">
        <f t="shared" si="3"/>
        <v>0</v>
      </c>
      <c r="T34" s="77" t="str">
        <f t="shared" si="4"/>
        <v>N/A</v>
      </c>
      <c r="U34" s="77">
        <f t="shared" si="5"/>
        <v>0</v>
      </c>
      <c r="V34" s="77">
        <f t="shared" si="6"/>
        <v>0</v>
      </c>
      <c r="W34" s="77" t="str">
        <f t="shared" si="7"/>
        <v>N/A</v>
      </c>
      <c r="X34" s="77" t="str">
        <f t="shared" si="8"/>
        <v>N/A</v>
      </c>
      <c r="Y34" s="77">
        <f t="shared" si="9"/>
        <v>0</v>
      </c>
      <c r="Z34" s="77">
        <f t="shared" si="10"/>
        <v>0</v>
      </c>
      <c r="AA34" s="77" t="str">
        <f t="shared" si="11"/>
        <v>N/A</v>
      </c>
      <c r="AB34" s="77" t="str">
        <f t="shared" si="12"/>
        <v>N/A</v>
      </c>
    </row>
    <row r="35" spans="1:32" ht="14.25" customHeight="1" hidden="1">
      <c r="A35" s="61" t="s">
        <v>1164</v>
      </c>
      <c r="B35" s="62" t="s">
        <v>1165</v>
      </c>
      <c r="D35" s="204" t="s">
        <v>1229</v>
      </c>
      <c r="E35" s="202"/>
      <c r="F35" s="203" t="s">
        <v>1163</v>
      </c>
      <c r="G35" s="75">
        <f aca="true" t="shared" si="15" ref="G35:P35">SUM(G18:G19)</f>
        <v>0</v>
      </c>
      <c r="H35" s="75">
        <f t="shared" si="15"/>
        <v>0</v>
      </c>
      <c r="I35" s="75">
        <f t="shared" si="15"/>
        <v>0</v>
      </c>
      <c r="J35" s="75">
        <f t="shared" si="15"/>
        <v>0</v>
      </c>
      <c r="K35" s="75">
        <f t="shared" si="15"/>
        <v>0</v>
      </c>
      <c r="L35" s="75">
        <f t="shared" si="15"/>
        <v>0</v>
      </c>
      <c r="M35" s="75">
        <f t="shared" si="15"/>
        <v>0</v>
      </c>
      <c r="N35" s="75">
        <f t="shared" si="15"/>
        <v>0</v>
      </c>
      <c r="O35" s="75">
        <f t="shared" si="15"/>
        <v>0</v>
      </c>
      <c r="P35" s="75">
        <f t="shared" si="15"/>
        <v>0</v>
      </c>
      <c r="Q35" s="306">
        <f t="shared" si="14"/>
        <v>0</v>
      </c>
      <c r="R35" s="77">
        <f t="shared" si="2"/>
        <v>0</v>
      </c>
      <c r="S35" s="77">
        <f t="shared" si="3"/>
        <v>0</v>
      </c>
      <c r="T35" s="77" t="str">
        <f t="shared" si="4"/>
        <v>N/A</v>
      </c>
      <c r="U35" s="77">
        <f t="shared" si="5"/>
        <v>0</v>
      </c>
      <c r="V35" s="77">
        <f t="shared" si="6"/>
        <v>0</v>
      </c>
      <c r="W35" s="77" t="str">
        <f t="shared" si="7"/>
        <v>N/A</v>
      </c>
      <c r="X35" s="77" t="str">
        <f t="shared" si="8"/>
        <v>N/A</v>
      </c>
      <c r="Y35" s="77">
        <f t="shared" si="9"/>
        <v>0</v>
      </c>
      <c r="Z35" s="77">
        <f t="shared" si="10"/>
        <v>0</v>
      </c>
      <c r="AA35" s="77" t="str">
        <f t="shared" si="11"/>
        <v>N/A</v>
      </c>
      <c r="AB35" s="77" t="str">
        <f t="shared" si="12"/>
        <v>N/A</v>
      </c>
      <c r="AF35" s="64"/>
    </row>
    <row r="36" spans="1:32" ht="14.25" customHeight="1" hidden="1">
      <c r="A36" s="61" t="s">
        <v>1166</v>
      </c>
      <c r="B36" s="62" t="s">
        <v>1167</v>
      </c>
      <c r="D36" s="196" t="s">
        <v>1149</v>
      </c>
      <c r="E36" s="202"/>
      <c r="F36" s="203" t="s">
        <v>1163</v>
      </c>
      <c r="G36" s="75">
        <f aca="true" t="shared" si="16" ref="G36:P36">SUM(G20:G21)</f>
        <v>0</v>
      </c>
      <c r="H36" s="75">
        <f t="shared" si="16"/>
        <v>0</v>
      </c>
      <c r="I36" s="75">
        <f t="shared" si="16"/>
        <v>0</v>
      </c>
      <c r="J36" s="75">
        <f t="shared" si="16"/>
        <v>0</v>
      </c>
      <c r="K36" s="75">
        <f t="shared" si="16"/>
        <v>0</v>
      </c>
      <c r="L36" s="75">
        <f t="shared" si="16"/>
        <v>0</v>
      </c>
      <c r="M36" s="75">
        <f t="shared" si="16"/>
        <v>0</v>
      </c>
      <c r="N36" s="75">
        <f t="shared" si="16"/>
        <v>0</v>
      </c>
      <c r="O36" s="75">
        <f t="shared" si="16"/>
        <v>0</v>
      </c>
      <c r="P36" s="75">
        <f t="shared" si="16"/>
        <v>0</v>
      </c>
      <c r="Q36" s="306">
        <f t="shared" si="14"/>
        <v>0</v>
      </c>
      <c r="R36" s="77">
        <f t="shared" si="2"/>
        <v>0</v>
      </c>
      <c r="S36" s="77">
        <f t="shared" si="3"/>
        <v>0</v>
      </c>
      <c r="T36" s="77" t="str">
        <f t="shared" si="4"/>
        <v>N/A</v>
      </c>
      <c r="U36" s="77">
        <f t="shared" si="5"/>
        <v>0</v>
      </c>
      <c r="V36" s="77">
        <f t="shared" si="6"/>
        <v>0</v>
      </c>
      <c r="W36" s="77" t="str">
        <f t="shared" si="7"/>
        <v>N/A</v>
      </c>
      <c r="X36" s="77" t="str">
        <f t="shared" si="8"/>
        <v>N/A</v>
      </c>
      <c r="Y36" s="77">
        <f t="shared" si="9"/>
        <v>0</v>
      </c>
      <c r="Z36" s="77">
        <f t="shared" si="10"/>
        <v>0</v>
      </c>
      <c r="AA36" s="77" t="str">
        <f t="shared" si="11"/>
        <v>N/A</v>
      </c>
      <c r="AB36" s="77" t="str">
        <f t="shared" si="12"/>
        <v>N/A</v>
      </c>
      <c r="AF36" s="65"/>
    </row>
    <row r="37" spans="1:28" ht="14.25" customHeight="1" hidden="1">
      <c r="A37" s="61" t="s">
        <v>1168</v>
      </c>
      <c r="B37" s="62" t="s">
        <v>1169</v>
      </c>
      <c r="D37" s="182" t="s">
        <v>1146</v>
      </c>
      <c r="E37" s="202"/>
      <c r="F37" s="203" t="s">
        <v>1163</v>
      </c>
      <c r="G37" s="75">
        <f aca="true" t="shared" si="17" ref="G37:P37">SUM(G22:G23)</f>
        <v>0</v>
      </c>
      <c r="H37" s="75">
        <f t="shared" si="17"/>
        <v>0</v>
      </c>
      <c r="I37" s="75">
        <f t="shared" si="17"/>
        <v>0</v>
      </c>
      <c r="J37" s="75">
        <f t="shared" si="17"/>
        <v>0</v>
      </c>
      <c r="K37" s="75">
        <f t="shared" si="17"/>
        <v>0</v>
      </c>
      <c r="L37" s="75">
        <f t="shared" si="17"/>
        <v>0</v>
      </c>
      <c r="M37" s="75">
        <f t="shared" si="17"/>
        <v>0</v>
      </c>
      <c r="N37" s="75">
        <f t="shared" si="17"/>
        <v>0</v>
      </c>
      <c r="O37" s="75">
        <f t="shared" si="17"/>
        <v>0</v>
      </c>
      <c r="P37" s="75">
        <f t="shared" si="17"/>
        <v>0</v>
      </c>
      <c r="Q37" s="306">
        <f t="shared" si="14"/>
        <v>0</v>
      </c>
      <c r="R37" s="77">
        <f t="shared" si="2"/>
        <v>0</v>
      </c>
      <c r="S37" s="77">
        <f t="shared" si="3"/>
        <v>0</v>
      </c>
      <c r="T37" s="77" t="str">
        <f t="shared" si="4"/>
        <v>N/A</v>
      </c>
      <c r="U37" s="77">
        <f t="shared" si="5"/>
        <v>0</v>
      </c>
      <c r="V37" s="77">
        <f t="shared" si="6"/>
        <v>0</v>
      </c>
      <c r="W37" s="77" t="str">
        <f t="shared" si="7"/>
        <v>N/A</v>
      </c>
      <c r="X37" s="77" t="str">
        <f t="shared" si="8"/>
        <v>N/A</v>
      </c>
      <c r="Y37" s="77">
        <f t="shared" si="9"/>
        <v>0</v>
      </c>
      <c r="Z37" s="77">
        <f t="shared" si="10"/>
        <v>0</v>
      </c>
      <c r="AA37" s="77" t="str">
        <f t="shared" si="11"/>
        <v>N/A</v>
      </c>
      <c r="AB37" s="77" t="str">
        <f t="shared" si="12"/>
        <v>N/A</v>
      </c>
    </row>
    <row r="38" spans="1:28" ht="14.25" customHeight="1" hidden="1">
      <c r="A38" s="61" t="s">
        <v>1170</v>
      </c>
      <c r="B38" s="62" t="s">
        <v>1232</v>
      </c>
      <c r="D38" s="201" t="s">
        <v>1230</v>
      </c>
      <c r="E38" s="205" t="s">
        <v>1287</v>
      </c>
      <c r="F38" s="194" t="s">
        <v>1171</v>
      </c>
      <c r="G38" s="75">
        <f aca="true" t="shared" si="18" ref="G38:P38">SUM(G24:G25)</f>
        <v>0</v>
      </c>
      <c r="H38" s="75">
        <f t="shared" si="18"/>
        <v>0</v>
      </c>
      <c r="I38" s="75">
        <f t="shared" si="18"/>
        <v>0</v>
      </c>
      <c r="J38" s="75">
        <f t="shared" si="18"/>
        <v>0</v>
      </c>
      <c r="K38" s="75">
        <f t="shared" si="18"/>
        <v>0</v>
      </c>
      <c r="L38" s="75">
        <f t="shared" si="18"/>
        <v>0</v>
      </c>
      <c r="M38" s="75">
        <f t="shared" si="18"/>
        <v>0</v>
      </c>
      <c r="N38" s="75">
        <f t="shared" si="18"/>
        <v>0</v>
      </c>
      <c r="O38" s="75">
        <f t="shared" si="18"/>
        <v>0</v>
      </c>
      <c r="P38" s="75">
        <f t="shared" si="18"/>
        <v>0</v>
      </c>
      <c r="Q38" s="306">
        <f t="shared" si="14"/>
        <v>0</v>
      </c>
      <c r="R38" s="77">
        <f t="shared" si="2"/>
        <v>0</v>
      </c>
      <c r="S38" s="77">
        <f t="shared" si="3"/>
        <v>0</v>
      </c>
      <c r="T38" s="77" t="str">
        <f t="shared" si="4"/>
        <v>N/A</v>
      </c>
      <c r="U38" s="77">
        <f t="shared" si="5"/>
        <v>0</v>
      </c>
      <c r="V38" s="77">
        <f t="shared" si="6"/>
        <v>0</v>
      </c>
      <c r="W38" s="77" t="str">
        <f t="shared" si="7"/>
        <v>N/A</v>
      </c>
      <c r="X38" s="77" t="str">
        <f t="shared" si="8"/>
        <v>N/A</v>
      </c>
      <c r="Y38" s="77">
        <f t="shared" si="9"/>
        <v>0</v>
      </c>
      <c r="Z38" s="77">
        <f t="shared" si="10"/>
        <v>0</v>
      </c>
      <c r="AA38" s="77" t="str">
        <f t="shared" si="11"/>
        <v>N/A</v>
      </c>
      <c r="AB38" s="77" t="str">
        <f t="shared" si="12"/>
        <v>N/A</v>
      </c>
    </row>
    <row r="39" spans="1:31" ht="14.25" customHeight="1" hidden="1">
      <c r="A39" s="61" t="s">
        <v>1172</v>
      </c>
      <c r="B39" s="62" t="s">
        <v>1233</v>
      </c>
      <c r="D39" s="201" t="s">
        <v>1230</v>
      </c>
      <c r="E39" s="205" t="s">
        <v>1288</v>
      </c>
      <c r="F39" s="206" t="s">
        <v>1171</v>
      </c>
      <c r="G39" s="75">
        <f aca="true" t="shared" si="19" ref="G39:P39">SUM(G26:G27)</f>
        <v>0</v>
      </c>
      <c r="H39" s="75">
        <f t="shared" si="19"/>
        <v>0</v>
      </c>
      <c r="I39" s="75">
        <f t="shared" si="19"/>
        <v>0</v>
      </c>
      <c r="J39" s="75">
        <f t="shared" si="19"/>
        <v>0</v>
      </c>
      <c r="K39" s="75">
        <f t="shared" si="19"/>
        <v>0</v>
      </c>
      <c r="L39" s="75">
        <f t="shared" si="19"/>
        <v>0</v>
      </c>
      <c r="M39" s="75">
        <f t="shared" si="19"/>
        <v>0</v>
      </c>
      <c r="N39" s="75">
        <f t="shared" si="19"/>
        <v>0</v>
      </c>
      <c r="O39" s="75">
        <f t="shared" si="19"/>
        <v>0</v>
      </c>
      <c r="P39" s="75">
        <f t="shared" si="19"/>
        <v>0</v>
      </c>
      <c r="Q39" s="306">
        <f t="shared" si="14"/>
        <v>0</v>
      </c>
      <c r="R39" s="77">
        <f t="shared" si="2"/>
        <v>0</v>
      </c>
      <c r="S39" s="77">
        <f t="shared" si="3"/>
        <v>0</v>
      </c>
      <c r="T39" s="77" t="str">
        <f t="shared" si="4"/>
        <v>N/A</v>
      </c>
      <c r="U39" s="77">
        <f t="shared" si="5"/>
        <v>0</v>
      </c>
      <c r="V39" s="77">
        <f t="shared" si="6"/>
        <v>0</v>
      </c>
      <c r="W39" s="77" t="str">
        <f t="shared" si="7"/>
        <v>N/A</v>
      </c>
      <c r="X39" s="77" t="str">
        <f t="shared" si="8"/>
        <v>N/A</v>
      </c>
      <c r="Y39" s="77">
        <f t="shared" si="9"/>
        <v>0</v>
      </c>
      <c r="Z39" s="77">
        <f t="shared" si="10"/>
        <v>0</v>
      </c>
      <c r="AA39" s="77" t="str">
        <f t="shared" si="11"/>
        <v>N/A</v>
      </c>
      <c r="AB39" s="77" t="str">
        <f t="shared" si="12"/>
        <v>N/A</v>
      </c>
      <c r="AD39" s="64"/>
      <c r="AE39" s="64"/>
    </row>
    <row r="40" spans="1:31" ht="14.25" customHeight="1" hidden="1">
      <c r="A40" s="61" t="s">
        <v>1173</v>
      </c>
      <c r="B40" s="62" t="s">
        <v>1234</v>
      </c>
      <c r="D40" s="201" t="s">
        <v>1230</v>
      </c>
      <c r="E40" s="415" t="s">
        <v>1227</v>
      </c>
      <c r="F40" s="416"/>
      <c r="G40" s="75">
        <f aca="true" t="shared" si="20" ref="G40:P40">G24+G26</f>
        <v>0</v>
      </c>
      <c r="H40" s="75">
        <f t="shared" si="20"/>
        <v>0</v>
      </c>
      <c r="I40" s="75">
        <f t="shared" si="20"/>
        <v>0</v>
      </c>
      <c r="J40" s="75">
        <f t="shared" si="20"/>
        <v>0</v>
      </c>
      <c r="K40" s="75">
        <f t="shared" si="20"/>
        <v>0</v>
      </c>
      <c r="L40" s="75">
        <f t="shared" si="20"/>
        <v>0</v>
      </c>
      <c r="M40" s="75">
        <f t="shared" si="20"/>
        <v>0</v>
      </c>
      <c r="N40" s="75">
        <f t="shared" si="20"/>
        <v>0</v>
      </c>
      <c r="O40" s="75">
        <f t="shared" si="20"/>
        <v>0</v>
      </c>
      <c r="P40" s="75">
        <f t="shared" si="20"/>
        <v>0</v>
      </c>
      <c r="Q40" s="306">
        <f t="shared" si="14"/>
        <v>0</v>
      </c>
      <c r="R40" s="77">
        <f t="shared" si="2"/>
        <v>0</v>
      </c>
      <c r="S40" s="77">
        <f t="shared" si="3"/>
        <v>0</v>
      </c>
      <c r="T40" s="77" t="str">
        <f t="shared" si="4"/>
        <v>N/A</v>
      </c>
      <c r="U40" s="77">
        <f t="shared" si="5"/>
        <v>0</v>
      </c>
      <c r="V40" s="77">
        <f t="shared" si="6"/>
        <v>0</v>
      </c>
      <c r="W40" s="77" t="str">
        <f t="shared" si="7"/>
        <v>N/A</v>
      </c>
      <c r="X40" s="77" t="str">
        <f t="shared" si="8"/>
        <v>N/A</v>
      </c>
      <c r="Y40" s="77">
        <f t="shared" si="9"/>
        <v>0</v>
      </c>
      <c r="Z40" s="77">
        <f t="shared" si="10"/>
        <v>0</v>
      </c>
      <c r="AA40" s="77" t="str">
        <f t="shared" si="11"/>
        <v>N/A</v>
      </c>
      <c r="AB40" s="77" t="str">
        <f t="shared" si="12"/>
        <v>N/A</v>
      </c>
      <c r="AD40" s="65"/>
      <c r="AE40" s="65"/>
    </row>
    <row r="41" spans="1:28" ht="14.25" customHeight="1" hidden="1">
      <c r="A41" s="61" t="s">
        <v>1174</v>
      </c>
      <c r="B41" s="62" t="s">
        <v>1235</v>
      </c>
      <c r="D41" s="207" t="s">
        <v>1230</v>
      </c>
      <c r="E41" s="415" t="s">
        <v>1228</v>
      </c>
      <c r="F41" s="416"/>
      <c r="G41" s="75">
        <f aca="true" t="shared" si="21" ref="G41:P41">G25+G27</f>
        <v>0</v>
      </c>
      <c r="H41" s="75">
        <f t="shared" si="21"/>
        <v>0</v>
      </c>
      <c r="I41" s="75">
        <f t="shared" si="21"/>
        <v>0</v>
      </c>
      <c r="J41" s="75">
        <f t="shared" si="21"/>
        <v>0</v>
      </c>
      <c r="K41" s="75">
        <f t="shared" si="21"/>
        <v>0</v>
      </c>
      <c r="L41" s="75">
        <f t="shared" si="21"/>
        <v>0</v>
      </c>
      <c r="M41" s="75">
        <f t="shared" si="21"/>
        <v>0</v>
      </c>
      <c r="N41" s="75">
        <f t="shared" si="21"/>
        <v>0</v>
      </c>
      <c r="O41" s="75">
        <f t="shared" si="21"/>
        <v>0</v>
      </c>
      <c r="P41" s="75">
        <f t="shared" si="21"/>
        <v>0</v>
      </c>
      <c r="Q41" s="306">
        <f t="shared" si="14"/>
        <v>0</v>
      </c>
      <c r="R41" s="77">
        <f t="shared" si="2"/>
        <v>0</v>
      </c>
      <c r="S41" s="77">
        <f t="shared" si="3"/>
        <v>0</v>
      </c>
      <c r="T41" s="77" t="str">
        <f t="shared" si="4"/>
        <v>N/A</v>
      </c>
      <c r="U41" s="77">
        <f t="shared" si="5"/>
        <v>0</v>
      </c>
      <c r="V41" s="77">
        <f t="shared" si="6"/>
        <v>0</v>
      </c>
      <c r="W41" s="77" t="str">
        <f t="shared" si="7"/>
        <v>N/A</v>
      </c>
      <c r="X41" s="77" t="str">
        <f t="shared" si="8"/>
        <v>N/A</v>
      </c>
      <c r="Y41" s="77"/>
      <c r="Z41" s="77"/>
      <c r="AA41" s="77"/>
      <c r="AB41" s="77"/>
    </row>
    <row r="42" spans="1:28" ht="14.25" customHeight="1" hidden="1">
      <c r="A42" s="61" t="s">
        <v>1175</v>
      </c>
      <c r="B42" s="62" t="s">
        <v>1176</v>
      </c>
      <c r="D42" s="208" t="s">
        <v>1231</v>
      </c>
      <c r="E42" s="202"/>
      <c r="F42" s="203" t="s">
        <v>1163</v>
      </c>
      <c r="G42" s="75">
        <f aca="true" t="shared" si="22" ref="G42:P42">SUM(G28:G29)</f>
        <v>0</v>
      </c>
      <c r="H42" s="75">
        <f t="shared" si="22"/>
        <v>0</v>
      </c>
      <c r="I42" s="75">
        <f t="shared" si="22"/>
        <v>0</v>
      </c>
      <c r="J42" s="75">
        <f t="shared" si="22"/>
        <v>0</v>
      </c>
      <c r="K42" s="75">
        <f t="shared" si="22"/>
        <v>0</v>
      </c>
      <c r="L42" s="75">
        <f t="shared" si="22"/>
        <v>0</v>
      </c>
      <c r="M42" s="75">
        <f t="shared" si="22"/>
        <v>0</v>
      </c>
      <c r="N42" s="75">
        <f t="shared" si="22"/>
        <v>0</v>
      </c>
      <c r="O42" s="75">
        <f t="shared" si="22"/>
        <v>0</v>
      </c>
      <c r="P42" s="75">
        <f t="shared" si="22"/>
        <v>0</v>
      </c>
      <c r="Q42" s="306">
        <f t="shared" si="14"/>
        <v>0</v>
      </c>
      <c r="R42" s="77">
        <f t="shared" si="2"/>
        <v>0</v>
      </c>
      <c r="S42" s="77">
        <f t="shared" si="3"/>
        <v>0</v>
      </c>
      <c r="T42" s="77" t="str">
        <f t="shared" si="4"/>
        <v>N/A</v>
      </c>
      <c r="U42" s="77">
        <f t="shared" si="5"/>
        <v>0</v>
      </c>
      <c r="V42" s="77">
        <f t="shared" si="6"/>
        <v>0</v>
      </c>
      <c r="W42" s="77" t="str">
        <f t="shared" si="7"/>
        <v>N/A</v>
      </c>
      <c r="X42" s="77" t="str">
        <f t="shared" si="8"/>
        <v>N/A</v>
      </c>
      <c r="Y42" s="77">
        <f t="shared" si="9"/>
        <v>0</v>
      </c>
      <c r="Z42" s="77">
        <f t="shared" si="10"/>
        <v>0</v>
      </c>
      <c r="AA42" s="77" t="str">
        <f t="shared" si="11"/>
        <v>N/A</v>
      </c>
      <c r="AB42" s="77" t="str">
        <f t="shared" si="12"/>
        <v>N/A</v>
      </c>
    </row>
    <row r="43" spans="1:28" ht="14.25" customHeight="1" hidden="1">
      <c r="A43" s="61" t="s">
        <v>1177</v>
      </c>
      <c r="B43" s="62" t="s">
        <v>1178</v>
      </c>
      <c r="D43" s="182" t="s">
        <v>1151</v>
      </c>
      <c r="E43" s="202"/>
      <c r="F43" s="203" t="s">
        <v>1163</v>
      </c>
      <c r="G43" s="75">
        <f aca="true" t="shared" si="23" ref="G43:P43">SUM(G30:G31)</f>
        <v>0</v>
      </c>
      <c r="H43" s="75">
        <f t="shared" si="23"/>
        <v>0</v>
      </c>
      <c r="I43" s="75">
        <f t="shared" si="23"/>
        <v>0</v>
      </c>
      <c r="J43" s="75">
        <f t="shared" si="23"/>
        <v>0</v>
      </c>
      <c r="K43" s="75">
        <f t="shared" si="23"/>
        <v>0</v>
      </c>
      <c r="L43" s="75">
        <f t="shared" si="23"/>
        <v>0</v>
      </c>
      <c r="M43" s="75">
        <f t="shared" si="23"/>
        <v>0</v>
      </c>
      <c r="N43" s="75">
        <f t="shared" si="23"/>
        <v>0</v>
      </c>
      <c r="O43" s="75">
        <f t="shared" si="23"/>
        <v>0</v>
      </c>
      <c r="P43" s="75">
        <f t="shared" si="23"/>
        <v>0</v>
      </c>
      <c r="Q43" s="306">
        <f t="shared" si="14"/>
        <v>0</v>
      </c>
      <c r="R43" s="77">
        <f t="shared" si="2"/>
        <v>0</v>
      </c>
      <c r="S43" s="77">
        <f t="shared" si="3"/>
        <v>0</v>
      </c>
      <c r="T43" s="77" t="str">
        <f t="shared" si="4"/>
        <v>N/A</v>
      </c>
      <c r="U43" s="77">
        <f t="shared" si="5"/>
        <v>0</v>
      </c>
      <c r="V43" s="77">
        <f t="shared" si="6"/>
        <v>0</v>
      </c>
      <c r="W43" s="77" t="str">
        <f t="shared" si="7"/>
        <v>N/A</v>
      </c>
      <c r="X43" s="77" t="str">
        <f t="shared" si="8"/>
        <v>N/A</v>
      </c>
      <c r="Y43" s="77">
        <f t="shared" si="9"/>
        <v>0</v>
      </c>
      <c r="Z43" s="77">
        <f t="shared" si="10"/>
        <v>0</v>
      </c>
      <c r="AA43" s="77" t="str">
        <f t="shared" si="11"/>
        <v>N/A</v>
      </c>
      <c r="AB43" s="77" t="str">
        <f t="shared" si="12"/>
        <v>N/A</v>
      </c>
    </row>
    <row r="44" spans="1:28" ht="14.25" customHeight="1" hidden="1">
      <c r="A44" s="61" t="s">
        <v>1179</v>
      </c>
      <c r="B44" s="62" t="s">
        <v>1180</v>
      </c>
      <c r="D44" s="182" t="s">
        <v>1152</v>
      </c>
      <c r="E44" s="202"/>
      <c r="F44" s="203" t="s">
        <v>1163</v>
      </c>
      <c r="G44" s="75">
        <f aca="true" t="shared" si="24" ref="G44:P44">SUM(G32:G33)</f>
        <v>0</v>
      </c>
      <c r="H44" s="75">
        <f t="shared" si="24"/>
        <v>0</v>
      </c>
      <c r="I44" s="75">
        <f t="shared" si="24"/>
        <v>0</v>
      </c>
      <c r="J44" s="75">
        <f t="shared" si="24"/>
        <v>0</v>
      </c>
      <c r="K44" s="75">
        <f t="shared" si="24"/>
        <v>0</v>
      </c>
      <c r="L44" s="75">
        <f t="shared" si="24"/>
        <v>0</v>
      </c>
      <c r="M44" s="75">
        <f t="shared" si="24"/>
        <v>0</v>
      </c>
      <c r="N44" s="75">
        <f t="shared" si="24"/>
        <v>0</v>
      </c>
      <c r="O44" s="75">
        <f t="shared" si="24"/>
        <v>0</v>
      </c>
      <c r="P44" s="75">
        <f t="shared" si="24"/>
        <v>0</v>
      </c>
      <c r="Q44" s="306">
        <f t="shared" si="0"/>
        <v>0</v>
      </c>
      <c r="R44" s="77">
        <f t="shared" si="2"/>
        <v>0</v>
      </c>
      <c r="S44" s="77">
        <f t="shared" si="3"/>
        <v>0</v>
      </c>
      <c r="T44" s="77" t="str">
        <f t="shared" si="4"/>
        <v>N/A</v>
      </c>
      <c r="U44" s="77">
        <f t="shared" si="5"/>
        <v>0</v>
      </c>
      <c r="V44" s="77">
        <f t="shared" si="6"/>
        <v>0</v>
      </c>
      <c r="W44" s="77" t="str">
        <f t="shared" si="7"/>
        <v>N/A</v>
      </c>
      <c r="X44" s="77" t="str">
        <f t="shared" si="8"/>
        <v>N/A</v>
      </c>
      <c r="Y44" s="77">
        <f t="shared" si="9"/>
        <v>0</v>
      </c>
      <c r="Z44" s="77">
        <f t="shared" si="10"/>
        <v>0</v>
      </c>
      <c r="AA44" s="77" t="str">
        <f t="shared" si="11"/>
        <v>N/A</v>
      </c>
      <c r="AB44" s="77" t="str">
        <f t="shared" si="12"/>
        <v>N/A</v>
      </c>
    </row>
    <row r="45" spans="1:28" ht="14.25" customHeight="1">
      <c r="A45" s="61" t="s">
        <v>1181</v>
      </c>
      <c r="B45" s="62" t="s">
        <v>1182</v>
      </c>
      <c r="D45" s="394" t="s">
        <v>1183</v>
      </c>
      <c r="E45" s="209"/>
      <c r="F45" s="200" t="s">
        <v>1141</v>
      </c>
      <c r="G45" s="308">
        <f aca="true" t="shared" si="25" ref="G45:P45">G16+G18+G20+G22+G24+G26+G28+G30+G32</f>
        <v>0</v>
      </c>
      <c r="H45" s="308">
        <f t="shared" si="25"/>
        <v>0</v>
      </c>
      <c r="I45" s="308">
        <f t="shared" si="25"/>
        <v>0</v>
      </c>
      <c r="J45" s="308">
        <f t="shared" si="25"/>
        <v>0</v>
      </c>
      <c r="K45" s="308">
        <f t="shared" si="25"/>
        <v>0</v>
      </c>
      <c r="L45" s="308">
        <f t="shared" si="25"/>
        <v>0</v>
      </c>
      <c r="M45" s="308">
        <f t="shared" si="25"/>
        <v>0</v>
      </c>
      <c r="N45" s="308">
        <f t="shared" si="25"/>
        <v>0</v>
      </c>
      <c r="O45" s="308">
        <f t="shared" si="25"/>
        <v>0</v>
      </c>
      <c r="P45" s="308">
        <f t="shared" si="25"/>
        <v>0</v>
      </c>
      <c r="Q45" s="306">
        <f t="shared" si="0"/>
        <v>0</v>
      </c>
      <c r="R45" s="77">
        <f>G81</f>
        <v>0</v>
      </c>
      <c r="S45" s="77">
        <f t="shared" si="3"/>
        <v>0</v>
      </c>
      <c r="T45" s="77" t="str">
        <f t="shared" si="4"/>
        <v>N/A</v>
      </c>
      <c r="U45" s="77">
        <f t="shared" si="5"/>
        <v>0</v>
      </c>
      <c r="V45" s="77">
        <f t="shared" si="6"/>
        <v>0</v>
      </c>
      <c r="W45" s="77" t="str">
        <f t="shared" si="7"/>
        <v>N/A</v>
      </c>
      <c r="X45" s="77" t="str">
        <f t="shared" si="8"/>
        <v>N/A</v>
      </c>
      <c r="Y45" s="77">
        <f t="shared" si="9"/>
        <v>0</v>
      </c>
      <c r="Z45" s="77">
        <f t="shared" si="10"/>
        <v>0</v>
      </c>
      <c r="AA45" s="77" t="str">
        <f t="shared" si="11"/>
        <v>N/A</v>
      </c>
      <c r="AB45" s="77" t="str">
        <f t="shared" si="12"/>
        <v>N/A</v>
      </c>
    </row>
    <row r="46" spans="1:28" ht="14.25" customHeight="1">
      <c r="A46" s="61" t="s">
        <v>1184</v>
      </c>
      <c r="B46" s="62" t="s">
        <v>1185</v>
      </c>
      <c r="D46" s="395"/>
      <c r="E46" s="210"/>
      <c r="F46" s="194" t="s">
        <v>1143</v>
      </c>
      <c r="G46" s="308">
        <f aca="true" t="shared" si="26" ref="G46:P46">G17+G19+G21+G23+G25+G27+G29+G31+G33</f>
        <v>0</v>
      </c>
      <c r="H46" s="308">
        <f t="shared" si="26"/>
        <v>0</v>
      </c>
      <c r="I46" s="308">
        <f t="shared" si="26"/>
        <v>0</v>
      </c>
      <c r="J46" s="308">
        <f t="shared" si="26"/>
        <v>0</v>
      </c>
      <c r="K46" s="308">
        <f t="shared" si="26"/>
        <v>0</v>
      </c>
      <c r="L46" s="308">
        <f t="shared" si="26"/>
        <v>0</v>
      </c>
      <c r="M46" s="308">
        <f t="shared" si="26"/>
        <v>0</v>
      </c>
      <c r="N46" s="308">
        <f t="shared" si="26"/>
        <v>0</v>
      </c>
      <c r="O46" s="308">
        <f t="shared" si="26"/>
        <v>0</v>
      </c>
      <c r="P46" s="308">
        <f t="shared" si="26"/>
        <v>0</v>
      </c>
      <c r="Q46" s="306">
        <f t="shared" si="0"/>
        <v>0</v>
      </c>
      <c r="R46" s="77">
        <f>G82</f>
        <v>0</v>
      </c>
      <c r="S46" s="77">
        <f t="shared" si="3"/>
        <v>0</v>
      </c>
      <c r="T46" s="77" t="str">
        <f t="shared" si="4"/>
        <v>N/A</v>
      </c>
      <c r="U46" s="77">
        <f t="shared" si="5"/>
        <v>0</v>
      </c>
      <c r="V46" s="77">
        <f t="shared" si="6"/>
        <v>0</v>
      </c>
      <c r="W46" s="77" t="str">
        <f t="shared" si="7"/>
        <v>N/A</v>
      </c>
      <c r="X46" s="77" t="str">
        <f t="shared" si="8"/>
        <v>N/A</v>
      </c>
      <c r="Y46" s="77"/>
      <c r="Z46" s="77"/>
      <c r="AA46" s="77"/>
      <c r="AB46" s="77"/>
    </row>
    <row r="47" spans="1:28" ht="14.25" customHeight="1">
      <c r="A47" s="61" t="s">
        <v>1263</v>
      </c>
      <c r="B47" s="62" t="s">
        <v>1186</v>
      </c>
      <c r="D47" s="211" t="s">
        <v>1187</v>
      </c>
      <c r="E47" s="212"/>
      <c r="F47" s="212" t="s">
        <v>1277</v>
      </c>
      <c r="G47" s="308">
        <f>SUM(G16:G33)</f>
        <v>0</v>
      </c>
      <c r="H47" s="308">
        <f aca="true" t="shared" si="27" ref="H47:Q47">SUM(H16:H33)</f>
        <v>0</v>
      </c>
      <c r="I47" s="308">
        <f t="shared" si="27"/>
        <v>0</v>
      </c>
      <c r="J47" s="308">
        <f t="shared" si="27"/>
        <v>0</v>
      </c>
      <c r="K47" s="308">
        <f t="shared" si="27"/>
        <v>0</v>
      </c>
      <c r="L47" s="308">
        <f t="shared" si="27"/>
        <v>0</v>
      </c>
      <c r="M47" s="308">
        <f t="shared" si="27"/>
        <v>0</v>
      </c>
      <c r="N47" s="308">
        <f t="shared" si="27"/>
        <v>0</v>
      </c>
      <c r="O47" s="308">
        <f t="shared" si="27"/>
        <v>0</v>
      </c>
      <c r="P47" s="308">
        <f t="shared" si="27"/>
        <v>0</v>
      </c>
      <c r="Q47" s="308">
        <f t="shared" si="27"/>
        <v>0</v>
      </c>
      <c r="R47" s="77">
        <f>G83</f>
        <v>0</v>
      </c>
      <c r="S47" s="77">
        <f t="shared" si="3"/>
        <v>0</v>
      </c>
      <c r="T47" s="77" t="str">
        <f t="shared" si="4"/>
        <v>N/A</v>
      </c>
      <c r="U47" s="77">
        <f t="shared" si="5"/>
        <v>0</v>
      </c>
      <c r="V47" s="77">
        <f t="shared" si="6"/>
        <v>0</v>
      </c>
      <c r="W47" s="77" t="str">
        <f t="shared" si="7"/>
        <v>N/A</v>
      </c>
      <c r="X47" s="77" t="str">
        <f t="shared" si="8"/>
        <v>N/A</v>
      </c>
      <c r="Y47" s="77"/>
      <c r="Z47" s="77"/>
      <c r="AA47" s="77"/>
      <c r="AB47" s="77"/>
    </row>
    <row r="48" spans="1:26" ht="14.25" customHeight="1" hidden="1">
      <c r="A48" s="61"/>
      <c r="B48" s="62"/>
      <c r="D48" s="196"/>
      <c r="E48" s="197"/>
      <c r="F48" s="197"/>
      <c r="G48" s="213">
        <v>12</v>
      </c>
      <c r="H48" s="214">
        <v>13</v>
      </c>
      <c r="I48" s="215">
        <v>14</v>
      </c>
      <c r="J48" s="213">
        <v>15</v>
      </c>
      <c r="K48" s="215">
        <v>16</v>
      </c>
      <c r="L48" s="213">
        <v>17</v>
      </c>
      <c r="M48" s="215">
        <v>18</v>
      </c>
      <c r="N48" s="213">
        <v>19</v>
      </c>
      <c r="O48" s="215">
        <v>20</v>
      </c>
      <c r="P48" s="213">
        <v>21</v>
      </c>
      <c r="Q48" s="215">
        <v>22</v>
      </c>
      <c r="R48" s="64"/>
      <c r="S48" s="64"/>
      <c r="T48" s="64"/>
      <c r="U48" s="64"/>
      <c r="V48" s="64"/>
      <c r="W48" s="64"/>
      <c r="X48" s="64"/>
      <c r="Y48" s="64"/>
      <c r="Z48" s="64"/>
    </row>
    <row r="49" spans="1:28" ht="25.5" customHeight="1">
      <c r="A49" s="58" t="s">
        <v>1083</v>
      </c>
      <c r="D49" s="182" t="s">
        <v>1129</v>
      </c>
      <c r="E49" s="183"/>
      <c r="F49" s="184" t="s">
        <v>1130</v>
      </c>
      <c r="G49" s="412" t="s">
        <v>1131</v>
      </c>
      <c r="H49" s="414"/>
      <c r="I49" s="413"/>
      <c r="J49" s="412" t="s">
        <v>1133</v>
      </c>
      <c r="K49" s="413"/>
      <c r="L49" s="410" t="s">
        <v>1134</v>
      </c>
      <c r="M49" s="411"/>
      <c r="N49" s="412" t="s">
        <v>1135</v>
      </c>
      <c r="O49" s="413"/>
      <c r="P49" s="410" t="s">
        <v>1136</v>
      </c>
      <c r="Q49" s="411"/>
      <c r="R49" s="65"/>
      <c r="S49" s="65"/>
      <c r="T49" s="65"/>
      <c r="U49" s="65"/>
      <c r="V49" s="65"/>
      <c r="W49" s="65"/>
      <c r="X49" s="65"/>
      <c r="Y49" s="65"/>
      <c r="Z49" s="65"/>
      <c r="AA49" s="64"/>
      <c r="AB49" s="64"/>
    </row>
    <row r="50" spans="4:32" s="64" customFormat="1" ht="14.25" customHeight="1">
      <c r="D50" s="216"/>
      <c r="E50" s="217"/>
      <c r="F50" s="218"/>
      <c r="G50" s="101">
        <f>IF(COVER_CD="","",IF(COVER_CD=1,"31.3.",IF(COVER_CD=2,"30.6.",IF(COVER_CD=3,"30.9.",IF(COVER_CD=4,"31.12.")))))&amp;IF(COVER_ED="","",COVER_ED)</f>
      </c>
      <c r="H50" s="101">
        <f>IF(COVER_CD="","",IF(COVER_CD=1,"31.3.",IF(COVER_CD=2,"30.6.",IF(COVER_CD=3,"30.9.",IF(COVER_CD=4,"31.12.")))))&amp;IF(COVER_ED="","",COVER_ED-1)</f>
      </c>
      <c r="I50" s="401" t="s">
        <v>1211</v>
      </c>
      <c r="J50" s="101">
        <f>IF(COVER_CD="","",IF(COVER_CD=1,"31.3.",IF(COVER_CD=2,"30.6.",IF(COVER_CD=3,"30.9.",IF(COVER_CD=4,"31.12.")))))&amp;IF(COVER_ED="","",COVER_ED)</f>
      </c>
      <c r="K50" s="101">
        <f>IF(COVER_CD="","",IF(COVER_CD=1,"31.3.",IF(COVER_CD=2,"30.6.",IF(COVER_CD=3,"30.9.",IF(COVER_CD=4,"31.12.")))))&amp;IF(COVER_ED="","",COVER_ED-1)</f>
      </c>
      <c r="L50" s="101">
        <f>IF(COVER_CD="","",IF(COVER_CD=1,"31.3.",IF(COVER_CD=2,"30.6.",IF(COVER_CD=3,"30.9.",IF(COVER_CD=4,"31.12.")))))&amp;IF(COVER_ED="","",COVER_ED)</f>
      </c>
      <c r="M50" s="101">
        <f>IF(COVER_CD="","",IF(COVER_CD=1,"31.3.",IF(COVER_CD=2,"30.6.",IF(COVER_CD=3,"30.9.",IF(COVER_CD=4,"31.12.")))))&amp;IF(COVER_ED="","",COVER_ED-1)</f>
      </c>
      <c r="N50" s="101">
        <f>IF(COVER_CD="","",IF(COVER_CD=1,"31.3.",IF(COVER_CD=2,"30.6.",IF(COVER_CD=3,"30.9.",IF(COVER_CD=4,"31.12.")))))&amp;IF(COVER_ED="","",COVER_ED)</f>
      </c>
      <c r="O50" s="101">
        <f>IF(COVER_CD="","",IF(COVER_CD=1,"31.3.",IF(COVER_CD=2,"30.6.",IF(COVER_CD=3,"30.9.",IF(COVER_CD=4,"31.12.")))))&amp;IF(COVER_ED="","",COVER_ED-1)</f>
      </c>
      <c r="P50" s="101">
        <f>IF(COVER_CD="","",IF(COVER_CD=1,"31.3.",IF(COVER_CD=2,"30.6.",IF(COVER_CD=3,"30.9.",IF(COVER_CD=4,"31.12.")))))&amp;IF(COVER_ED="","",COVER_ED)</f>
      </c>
      <c r="Q50" s="101">
        <f>IF(COVER_CD="","",IF(COVER_CD=1,"31.3.",IF(COVER_CD=2,"30.6.",IF(COVER_CD=3,"30.9.",IF(COVER_CD=4,"31.12.")))))&amp;IF(COVER_ED="","",COVER_ED-1)</f>
      </c>
      <c r="R50" s="58"/>
      <c r="S50" s="58"/>
      <c r="T50" s="58"/>
      <c r="U50" s="58"/>
      <c r="V50" s="58"/>
      <c r="W50" s="58"/>
      <c r="X50" s="58"/>
      <c r="Y50" s="58"/>
      <c r="Z50" s="58"/>
      <c r="AA50" s="65"/>
      <c r="AB50" s="65"/>
      <c r="AD50" s="58"/>
      <c r="AE50" s="58"/>
      <c r="AF50" s="58"/>
    </row>
    <row r="51" spans="4:32" s="65" customFormat="1" ht="14.25" customHeight="1">
      <c r="D51" s="216"/>
      <c r="E51" s="217"/>
      <c r="F51" s="218"/>
      <c r="G51" s="219" t="s">
        <v>1137</v>
      </c>
      <c r="H51" s="219" t="s">
        <v>1137</v>
      </c>
      <c r="I51" s="402"/>
      <c r="J51" s="219"/>
      <c r="K51" s="220"/>
      <c r="L51" s="221" t="s">
        <v>1188</v>
      </c>
      <c r="M51" s="221" t="s">
        <v>1188</v>
      </c>
      <c r="N51" s="219" t="s">
        <v>1137</v>
      </c>
      <c r="O51" s="219" t="s">
        <v>1137</v>
      </c>
      <c r="P51" s="221"/>
      <c r="Q51" s="221"/>
      <c r="R51" s="58"/>
      <c r="S51" s="58"/>
      <c r="T51" s="58"/>
      <c r="U51" s="58"/>
      <c r="V51" s="58"/>
      <c r="W51" s="58"/>
      <c r="X51" s="58"/>
      <c r="Y51" s="58"/>
      <c r="Z51" s="58"/>
      <c r="AA51" s="58"/>
      <c r="AB51" s="58"/>
      <c r="AD51" s="58"/>
      <c r="AE51" s="58"/>
      <c r="AF51" s="58"/>
    </row>
    <row r="52" spans="4:17" ht="14.25" customHeight="1">
      <c r="D52" s="182" t="s">
        <v>1139</v>
      </c>
      <c r="E52" s="190"/>
      <c r="F52" s="200" t="s">
        <v>1141</v>
      </c>
      <c r="G52" s="308">
        <f>G16</f>
        <v>0</v>
      </c>
      <c r="H52" s="63">
        <v>0</v>
      </c>
      <c r="I52" s="309" t="str">
        <f aca="true" t="shared" si="28" ref="I52:I83">IF(OR(H52="",H52=0,G52=""),"N/A",(G52-H52)/H52)</f>
        <v>N/A</v>
      </c>
      <c r="J52" s="63">
        <v>0</v>
      </c>
      <c r="K52" s="63">
        <v>0</v>
      </c>
      <c r="L52" s="308" t="str">
        <f>IF(OR(J52="",J52=0,G52=""),"N/A",G52/J52*1000)</f>
        <v>N/A</v>
      </c>
      <c r="M52" s="308" t="str">
        <f>IF(OR(K52="",K52=0,H52=""),"N/A",H52/K52*1000)</f>
        <v>N/A</v>
      </c>
      <c r="N52" s="63">
        <v>0</v>
      </c>
      <c r="O52" s="63">
        <v>0</v>
      </c>
      <c r="P52" s="311" t="str">
        <f>IF(OR(N52="",N52=0,G52=""),"N/A",G52/N52)</f>
        <v>N/A</v>
      </c>
      <c r="Q52" s="311" t="str">
        <f>IF(OR(O52="",O52=0,H52=""),"N/A",H52/O52)</f>
        <v>N/A</v>
      </c>
    </row>
    <row r="53" spans="4:17" ht="14.25" customHeight="1">
      <c r="D53" s="192"/>
      <c r="E53" s="193"/>
      <c r="F53" s="194" t="s">
        <v>1143</v>
      </c>
      <c r="G53" s="308">
        <f aca="true" t="shared" si="29" ref="G53:G69">G17</f>
        <v>0</v>
      </c>
      <c r="H53" s="63">
        <v>0</v>
      </c>
      <c r="I53" s="309" t="str">
        <f t="shared" si="28"/>
        <v>N/A</v>
      </c>
      <c r="J53" s="63">
        <v>0</v>
      </c>
      <c r="K53" s="63">
        <v>0</v>
      </c>
      <c r="L53" s="308" t="str">
        <f aca="true" t="shared" si="30" ref="L53:L83">IF(OR(J53="",J53=0,G53=""),"N/A",G53/J53*1000)</f>
        <v>N/A</v>
      </c>
      <c r="M53" s="308" t="str">
        <f aca="true" t="shared" si="31" ref="M53:M83">IF(OR(K53="",K53=0,H53=""),"N/A",H53/K53*1000)</f>
        <v>N/A</v>
      </c>
      <c r="N53" s="313" t="s">
        <v>622</v>
      </c>
      <c r="O53" s="313" t="s">
        <v>622</v>
      </c>
      <c r="P53" s="313" t="s">
        <v>622</v>
      </c>
      <c r="Q53" s="313" t="s">
        <v>622</v>
      </c>
    </row>
    <row r="54" spans="4:17" ht="14.25" customHeight="1">
      <c r="D54" s="394" t="s">
        <v>1069</v>
      </c>
      <c r="E54" s="403"/>
      <c r="F54" s="191" t="s">
        <v>1141</v>
      </c>
      <c r="G54" s="308">
        <f t="shared" si="29"/>
        <v>0</v>
      </c>
      <c r="H54" s="63">
        <v>0</v>
      </c>
      <c r="I54" s="309" t="str">
        <f t="shared" si="28"/>
        <v>N/A</v>
      </c>
      <c r="J54" s="63">
        <v>0</v>
      </c>
      <c r="K54" s="63">
        <v>0</v>
      </c>
      <c r="L54" s="308" t="str">
        <f t="shared" si="30"/>
        <v>N/A</v>
      </c>
      <c r="M54" s="308" t="str">
        <f t="shared" si="31"/>
        <v>N/A</v>
      </c>
      <c r="N54" s="63">
        <v>0</v>
      </c>
      <c r="O54" s="63">
        <v>0</v>
      </c>
      <c r="P54" s="311" t="str">
        <f>IF(OR(N54="",N54=0,G54=""),"N/A",G54/N54)</f>
        <v>N/A</v>
      </c>
      <c r="Q54" s="311" t="str">
        <f>IF(OR(O54="",O54=0,H54=""),"N/A",H54/O54)</f>
        <v>N/A</v>
      </c>
    </row>
    <row r="55" spans="4:17" ht="14.25" customHeight="1">
      <c r="D55" s="404"/>
      <c r="E55" s="405"/>
      <c r="F55" s="194" t="s">
        <v>1143</v>
      </c>
      <c r="G55" s="308">
        <f t="shared" si="29"/>
        <v>0</v>
      </c>
      <c r="H55" s="63">
        <v>0</v>
      </c>
      <c r="I55" s="309" t="str">
        <f t="shared" si="28"/>
        <v>N/A</v>
      </c>
      <c r="J55" s="63">
        <v>0</v>
      </c>
      <c r="K55" s="63">
        <v>0</v>
      </c>
      <c r="L55" s="308" t="str">
        <f t="shared" si="30"/>
        <v>N/A</v>
      </c>
      <c r="M55" s="308" t="str">
        <f t="shared" si="31"/>
        <v>N/A</v>
      </c>
      <c r="N55" s="313" t="s">
        <v>622</v>
      </c>
      <c r="O55" s="313" t="s">
        <v>622</v>
      </c>
      <c r="P55" s="313" t="s">
        <v>622</v>
      </c>
      <c r="Q55" s="313" t="s">
        <v>622</v>
      </c>
    </row>
    <row r="56" spans="4:17" ht="14.25" customHeight="1">
      <c r="D56" s="196" t="s">
        <v>1149</v>
      </c>
      <c r="E56" s="197"/>
      <c r="F56" s="191" t="s">
        <v>1141</v>
      </c>
      <c r="G56" s="308">
        <f t="shared" si="29"/>
        <v>0</v>
      </c>
      <c r="H56" s="63">
        <v>0</v>
      </c>
      <c r="I56" s="309" t="str">
        <f t="shared" si="28"/>
        <v>N/A</v>
      </c>
      <c r="J56" s="63">
        <v>0</v>
      </c>
      <c r="K56" s="63">
        <v>0</v>
      </c>
      <c r="L56" s="308" t="str">
        <f t="shared" si="30"/>
        <v>N/A</v>
      </c>
      <c r="M56" s="308" t="str">
        <f t="shared" si="31"/>
        <v>N/A</v>
      </c>
      <c r="N56" s="63">
        <v>0</v>
      </c>
      <c r="O56" s="63">
        <v>0</v>
      </c>
      <c r="P56" s="311" t="str">
        <f>IF(OR(N56="",N56=0,G56=""),"N/A",G56/N56)</f>
        <v>N/A</v>
      </c>
      <c r="Q56" s="311" t="str">
        <f>IF(OR(O56="",O56=0,H56=""),"N/A",H56/O56)</f>
        <v>N/A</v>
      </c>
    </row>
    <row r="57" spans="4:17" ht="14.25" customHeight="1">
      <c r="D57" s="198"/>
      <c r="E57" s="199"/>
      <c r="F57" s="194" t="s">
        <v>1143</v>
      </c>
      <c r="G57" s="308">
        <f t="shared" si="29"/>
        <v>0</v>
      </c>
      <c r="H57" s="63">
        <v>0</v>
      </c>
      <c r="I57" s="309" t="str">
        <f t="shared" si="28"/>
        <v>N/A</v>
      </c>
      <c r="J57" s="63">
        <v>0</v>
      </c>
      <c r="K57" s="63">
        <v>0</v>
      </c>
      <c r="L57" s="308" t="str">
        <f t="shared" si="30"/>
        <v>N/A</v>
      </c>
      <c r="M57" s="308" t="str">
        <f t="shared" si="31"/>
        <v>N/A</v>
      </c>
      <c r="N57" s="313" t="s">
        <v>622</v>
      </c>
      <c r="O57" s="313" t="s">
        <v>622</v>
      </c>
      <c r="P57" s="313" t="s">
        <v>622</v>
      </c>
      <c r="Q57" s="313" t="s">
        <v>622</v>
      </c>
    </row>
    <row r="58" spans="4:17" ht="14.25" customHeight="1">
      <c r="D58" s="182" t="s">
        <v>1146</v>
      </c>
      <c r="E58" s="197"/>
      <c r="F58" s="191" t="s">
        <v>1141</v>
      </c>
      <c r="G58" s="308">
        <f t="shared" si="29"/>
        <v>0</v>
      </c>
      <c r="H58" s="63">
        <v>0</v>
      </c>
      <c r="I58" s="309" t="str">
        <f t="shared" si="28"/>
        <v>N/A</v>
      </c>
      <c r="J58" s="63">
        <v>0</v>
      </c>
      <c r="K58" s="63">
        <v>0</v>
      </c>
      <c r="L58" s="308" t="str">
        <f t="shared" si="30"/>
        <v>N/A</v>
      </c>
      <c r="M58" s="308" t="str">
        <f t="shared" si="31"/>
        <v>N/A</v>
      </c>
      <c r="N58" s="63">
        <v>0</v>
      </c>
      <c r="O58" s="63">
        <v>0</v>
      </c>
      <c r="P58" s="311" t="str">
        <f>IF(OR(N58="",N58=0,G58=""),"N/A",G58/N58)</f>
        <v>N/A</v>
      </c>
      <c r="Q58" s="311" t="str">
        <f>IF(OR(O58="",O58=0,H58=""),"N/A",H58/O58)</f>
        <v>N/A</v>
      </c>
    </row>
    <row r="59" spans="4:17" ht="14.25" customHeight="1">
      <c r="D59" s="198"/>
      <c r="E59" s="199"/>
      <c r="F59" s="194" t="s">
        <v>1143</v>
      </c>
      <c r="G59" s="308">
        <f t="shared" si="29"/>
        <v>0</v>
      </c>
      <c r="H59" s="63">
        <v>0</v>
      </c>
      <c r="I59" s="309" t="str">
        <f t="shared" si="28"/>
        <v>N/A</v>
      </c>
      <c r="J59" s="63">
        <v>0</v>
      </c>
      <c r="K59" s="63">
        <v>0</v>
      </c>
      <c r="L59" s="308" t="str">
        <f t="shared" si="30"/>
        <v>N/A</v>
      </c>
      <c r="M59" s="308" t="str">
        <f t="shared" si="31"/>
        <v>N/A</v>
      </c>
      <c r="N59" s="313" t="s">
        <v>622</v>
      </c>
      <c r="O59" s="313" t="s">
        <v>622</v>
      </c>
      <c r="P59" s="313" t="s">
        <v>622</v>
      </c>
      <c r="Q59" s="313" t="s">
        <v>622</v>
      </c>
    </row>
    <row r="60" spans="4:17" ht="14.25" customHeight="1">
      <c r="D60" s="394" t="s">
        <v>1147</v>
      </c>
      <c r="E60" s="223" t="s">
        <v>1154</v>
      </c>
      <c r="F60" s="200" t="s">
        <v>1141</v>
      </c>
      <c r="G60" s="308">
        <f t="shared" si="29"/>
        <v>0</v>
      </c>
      <c r="H60" s="63">
        <v>0</v>
      </c>
      <c r="I60" s="309" t="str">
        <f t="shared" si="28"/>
        <v>N/A</v>
      </c>
      <c r="J60" s="63">
        <v>0</v>
      </c>
      <c r="K60" s="63">
        <v>0</v>
      </c>
      <c r="L60" s="308" t="str">
        <f t="shared" si="30"/>
        <v>N/A</v>
      </c>
      <c r="M60" s="308" t="str">
        <f t="shared" si="31"/>
        <v>N/A</v>
      </c>
      <c r="N60" s="63">
        <v>0</v>
      </c>
      <c r="O60" s="63">
        <v>0</v>
      </c>
      <c r="P60" s="311" t="str">
        <f>IF(OR(N60="",N60=0,G60=""),"N/A",G60/N60)</f>
        <v>N/A</v>
      </c>
      <c r="Q60" s="311" t="str">
        <f>IF(OR(O60="",O60=0,H60=""),"N/A",H60/O60)</f>
        <v>N/A</v>
      </c>
    </row>
    <row r="61" spans="4:17" ht="14.25" customHeight="1">
      <c r="D61" s="400"/>
      <c r="E61" s="224"/>
      <c r="F61" s="194" t="s">
        <v>1143</v>
      </c>
      <c r="G61" s="308">
        <f t="shared" si="29"/>
        <v>0</v>
      </c>
      <c r="H61" s="63">
        <v>0</v>
      </c>
      <c r="I61" s="309" t="str">
        <f t="shared" si="28"/>
        <v>N/A</v>
      </c>
      <c r="J61" s="63">
        <v>0</v>
      </c>
      <c r="K61" s="63">
        <v>0</v>
      </c>
      <c r="L61" s="308" t="str">
        <f t="shared" si="30"/>
        <v>N/A</v>
      </c>
      <c r="M61" s="308" t="str">
        <f t="shared" si="31"/>
        <v>N/A</v>
      </c>
      <c r="N61" s="313" t="s">
        <v>622</v>
      </c>
      <c r="O61" s="313" t="s">
        <v>622</v>
      </c>
      <c r="P61" s="313" t="s">
        <v>622</v>
      </c>
      <c r="Q61" s="313" t="s">
        <v>622</v>
      </c>
    </row>
    <row r="62" spans="4:17" ht="14.25" customHeight="1">
      <c r="D62" s="225"/>
      <c r="E62" s="223" t="s">
        <v>1157</v>
      </c>
      <c r="F62" s="200" t="s">
        <v>1141</v>
      </c>
      <c r="G62" s="308">
        <f t="shared" si="29"/>
        <v>0</v>
      </c>
      <c r="H62" s="63">
        <v>0</v>
      </c>
      <c r="I62" s="309" t="str">
        <f t="shared" si="28"/>
        <v>N/A</v>
      </c>
      <c r="J62" s="63">
        <v>0</v>
      </c>
      <c r="K62" s="63">
        <v>0</v>
      </c>
      <c r="L62" s="308" t="str">
        <f t="shared" si="30"/>
        <v>N/A</v>
      </c>
      <c r="M62" s="308" t="str">
        <f t="shared" si="31"/>
        <v>N/A</v>
      </c>
      <c r="N62" s="63">
        <v>0</v>
      </c>
      <c r="O62" s="63">
        <v>0</v>
      </c>
      <c r="P62" s="311" t="str">
        <f>IF(OR(N62="",N62=0,G62=""),"N/A",G62/N62)</f>
        <v>N/A</v>
      </c>
      <c r="Q62" s="311" t="str">
        <f>IF(OR(O62="",O62=0,H62=""),"N/A",H62/O62)</f>
        <v>N/A</v>
      </c>
    </row>
    <row r="63" spans="4:17" ht="14.25" customHeight="1">
      <c r="D63" s="198"/>
      <c r="E63" s="224"/>
      <c r="F63" s="194" t="s">
        <v>1143</v>
      </c>
      <c r="G63" s="308">
        <f t="shared" si="29"/>
        <v>0</v>
      </c>
      <c r="H63" s="63">
        <v>0</v>
      </c>
      <c r="I63" s="309" t="str">
        <f t="shared" si="28"/>
        <v>N/A</v>
      </c>
      <c r="J63" s="63">
        <v>0</v>
      </c>
      <c r="K63" s="63">
        <v>0</v>
      </c>
      <c r="L63" s="308" t="str">
        <f t="shared" si="30"/>
        <v>N/A</v>
      </c>
      <c r="M63" s="308" t="str">
        <f t="shared" si="31"/>
        <v>N/A</v>
      </c>
      <c r="N63" s="313" t="s">
        <v>622</v>
      </c>
      <c r="O63" s="313" t="s">
        <v>622</v>
      </c>
      <c r="P63" s="313" t="s">
        <v>622</v>
      </c>
      <c r="Q63" s="313" t="s">
        <v>622</v>
      </c>
    </row>
    <row r="64" spans="4:17" ht="14.25" customHeight="1">
      <c r="D64" s="406" t="s">
        <v>1231</v>
      </c>
      <c r="E64" s="403"/>
      <c r="F64" s="191" t="s">
        <v>1141</v>
      </c>
      <c r="G64" s="308">
        <f t="shared" si="29"/>
        <v>0</v>
      </c>
      <c r="H64" s="63">
        <v>0</v>
      </c>
      <c r="I64" s="309" t="str">
        <f t="shared" si="28"/>
        <v>N/A</v>
      </c>
      <c r="J64" s="63">
        <v>0</v>
      </c>
      <c r="K64" s="63">
        <v>0</v>
      </c>
      <c r="L64" s="308" t="str">
        <f t="shared" si="30"/>
        <v>N/A</v>
      </c>
      <c r="M64" s="308" t="str">
        <f t="shared" si="31"/>
        <v>N/A</v>
      </c>
      <c r="N64" s="63">
        <v>0</v>
      </c>
      <c r="O64" s="63">
        <v>0</v>
      </c>
      <c r="P64" s="311" t="str">
        <f>IF(OR(N64="",N64=0,G64=""),"N/A",G64/N64)</f>
        <v>N/A</v>
      </c>
      <c r="Q64" s="311" t="str">
        <f>IF(OR(O64="",O64=0,H64=""),"N/A",H64/O64)</f>
        <v>N/A</v>
      </c>
    </row>
    <row r="65" spans="4:17" ht="14.25" customHeight="1">
      <c r="D65" s="404"/>
      <c r="E65" s="405"/>
      <c r="F65" s="194" t="s">
        <v>1143</v>
      </c>
      <c r="G65" s="308">
        <f t="shared" si="29"/>
        <v>0</v>
      </c>
      <c r="H65" s="63">
        <v>0</v>
      </c>
      <c r="I65" s="309" t="str">
        <f t="shared" si="28"/>
        <v>N/A</v>
      </c>
      <c r="J65" s="63">
        <v>0</v>
      </c>
      <c r="K65" s="63">
        <v>0</v>
      </c>
      <c r="L65" s="308" t="str">
        <f t="shared" si="30"/>
        <v>N/A</v>
      </c>
      <c r="M65" s="308" t="str">
        <f t="shared" si="31"/>
        <v>N/A</v>
      </c>
      <c r="N65" s="313" t="s">
        <v>622</v>
      </c>
      <c r="O65" s="313" t="s">
        <v>622</v>
      </c>
      <c r="P65" s="313" t="s">
        <v>622</v>
      </c>
      <c r="Q65" s="313" t="s">
        <v>622</v>
      </c>
    </row>
    <row r="66" spans="4:17" ht="14.25" customHeight="1">
      <c r="D66" s="182" t="s">
        <v>1151</v>
      </c>
      <c r="E66" s="197"/>
      <c r="F66" s="191" t="s">
        <v>1141</v>
      </c>
      <c r="G66" s="308">
        <f t="shared" si="29"/>
        <v>0</v>
      </c>
      <c r="H66" s="63">
        <v>0</v>
      </c>
      <c r="I66" s="309" t="str">
        <f t="shared" si="28"/>
        <v>N/A</v>
      </c>
      <c r="J66" s="63">
        <v>0</v>
      </c>
      <c r="K66" s="63">
        <v>0</v>
      </c>
      <c r="L66" s="308" t="str">
        <f t="shared" si="30"/>
        <v>N/A</v>
      </c>
      <c r="M66" s="308" t="str">
        <f t="shared" si="31"/>
        <v>N/A</v>
      </c>
      <c r="N66" s="63">
        <v>0</v>
      </c>
      <c r="O66" s="63">
        <v>0</v>
      </c>
      <c r="P66" s="311" t="str">
        <f>IF(OR(N66="",N66=0,G66=""),"N/A",G66/N66)</f>
        <v>N/A</v>
      </c>
      <c r="Q66" s="311" t="str">
        <f>IF(OR(O66="",O66=0,H66=""),"N/A",H66/O66)</f>
        <v>N/A</v>
      </c>
    </row>
    <row r="67" spans="4:17" ht="14.25" customHeight="1">
      <c r="D67" s="225"/>
      <c r="E67" s="226"/>
      <c r="F67" s="206" t="s">
        <v>1143</v>
      </c>
      <c r="G67" s="308">
        <f t="shared" si="29"/>
        <v>0</v>
      </c>
      <c r="H67" s="63">
        <v>0</v>
      </c>
      <c r="I67" s="309" t="str">
        <f t="shared" si="28"/>
        <v>N/A</v>
      </c>
      <c r="J67" s="63">
        <v>0</v>
      </c>
      <c r="K67" s="63">
        <v>0</v>
      </c>
      <c r="L67" s="308" t="str">
        <f t="shared" si="30"/>
        <v>N/A</v>
      </c>
      <c r="M67" s="308" t="str">
        <f t="shared" si="31"/>
        <v>N/A</v>
      </c>
      <c r="N67" s="313" t="s">
        <v>622</v>
      </c>
      <c r="O67" s="313" t="s">
        <v>622</v>
      </c>
      <c r="P67" s="313" t="s">
        <v>622</v>
      </c>
      <c r="Q67" s="313" t="s">
        <v>622</v>
      </c>
    </row>
    <row r="68" spans="4:17" ht="14.25" customHeight="1">
      <c r="D68" s="182" t="s">
        <v>1152</v>
      </c>
      <c r="E68" s="197"/>
      <c r="F68" s="200" t="s">
        <v>1141</v>
      </c>
      <c r="G68" s="308">
        <f t="shared" si="29"/>
        <v>0</v>
      </c>
      <c r="H68" s="63">
        <v>0</v>
      </c>
      <c r="I68" s="309" t="str">
        <f t="shared" si="28"/>
        <v>N/A</v>
      </c>
      <c r="J68" s="63">
        <v>0</v>
      </c>
      <c r="K68" s="63">
        <v>0</v>
      </c>
      <c r="L68" s="308" t="str">
        <f t="shared" si="30"/>
        <v>N/A</v>
      </c>
      <c r="M68" s="308" t="str">
        <f t="shared" si="31"/>
        <v>N/A</v>
      </c>
      <c r="N68" s="63">
        <v>0</v>
      </c>
      <c r="O68" s="63">
        <v>0</v>
      </c>
      <c r="P68" s="311" t="str">
        <f>IF(OR(N68="",N68=0,G68=""),"N/A",G68/N68)</f>
        <v>N/A</v>
      </c>
      <c r="Q68" s="311" t="str">
        <f>IF(OR(O68="",O68=0,H68=""),"N/A",H68/O68)</f>
        <v>N/A</v>
      </c>
    </row>
    <row r="69" spans="4:17" ht="14.25" customHeight="1">
      <c r="D69" s="198"/>
      <c r="E69" s="199"/>
      <c r="F69" s="194" t="s">
        <v>1143</v>
      </c>
      <c r="G69" s="308">
        <f t="shared" si="29"/>
        <v>0</v>
      </c>
      <c r="H69" s="63">
        <v>0</v>
      </c>
      <c r="I69" s="310" t="str">
        <f t="shared" si="28"/>
        <v>N/A</v>
      </c>
      <c r="J69" s="63">
        <v>0</v>
      </c>
      <c r="K69" s="63">
        <v>0</v>
      </c>
      <c r="L69" s="308" t="str">
        <f t="shared" si="30"/>
        <v>N/A</v>
      </c>
      <c r="M69" s="308" t="str">
        <f t="shared" si="31"/>
        <v>N/A</v>
      </c>
      <c r="N69" s="313" t="s">
        <v>622</v>
      </c>
      <c r="O69" s="313" t="s">
        <v>622</v>
      </c>
      <c r="P69" s="313" t="s">
        <v>622</v>
      </c>
      <c r="Q69" s="313" t="s">
        <v>622</v>
      </c>
    </row>
    <row r="70" spans="1:17" ht="14.25" customHeight="1" hidden="1">
      <c r="A70" s="61"/>
      <c r="B70" s="227"/>
      <c r="D70" s="182" t="s">
        <v>1139</v>
      </c>
      <c r="E70" s="202"/>
      <c r="F70" s="203" t="s">
        <v>1163</v>
      </c>
      <c r="G70" s="75">
        <f>G52+G53</f>
        <v>0</v>
      </c>
      <c r="H70" s="75">
        <f>H52+H53</f>
        <v>0</v>
      </c>
      <c r="I70" s="80" t="str">
        <f aca="true" t="shared" si="32" ref="I70:I79">IF(OR(H70="",H70=0,G70=""),"N/A",(G70-H70)/H70)</f>
        <v>N/A</v>
      </c>
      <c r="J70" s="75">
        <f>J52+J53</f>
        <v>0</v>
      </c>
      <c r="K70" s="75">
        <f>K52+K53</f>
        <v>0</v>
      </c>
      <c r="L70" s="75" t="str">
        <f t="shared" si="30"/>
        <v>N/A</v>
      </c>
      <c r="M70" s="75" t="str">
        <f t="shared" si="31"/>
        <v>N/A</v>
      </c>
      <c r="N70" s="75">
        <f>SUM(N52:N53)</f>
        <v>0</v>
      </c>
      <c r="O70" s="75">
        <f>SUM(O52:O53)</f>
        <v>0</v>
      </c>
      <c r="P70" s="82" t="str">
        <f aca="true" t="shared" si="33" ref="P70:Q76">IF(OR(N70="",N70=0,G70=""),"N/A",G70/N70)</f>
        <v>N/A</v>
      </c>
      <c r="Q70" s="82" t="str">
        <f t="shared" si="33"/>
        <v>N/A</v>
      </c>
    </row>
    <row r="71" spans="1:17" ht="14.25" customHeight="1" hidden="1">
      <c r="A71" s="61"/>
      <c r="B71" s="227"/>
      <c r="D71" s="204" t="s">
        <v>1229</v>
      </c>
      <c r="E71" s="202"/>
      <c r="F71" s="203" t="s">
        <v>1163</v>
      </c>
      <c r="G71" s="75">
        <f>G54+G55</f>
        <v>0</v>
      </c>
      <c r="H71" s="75">
        <f>H54+H55</f>
        <v>0</v>
      </c>
      <c r="I71" s="80" t="str">
        <f t="shared" si="32"/>
        <v>N/A</v>
      </c>
      <c r="J71" s="75">
        <f>J54+J55</f>
        <v>0</v>
      </c>
      <c r="K71" s="75">
        <f>K54+K55</f>
        <v>0</v>
      </c>
      <c r="L71" s="75" t="str">
        <f t="shared" si="30"/>
        <v>N/A</v>
      </c>
      <c r="M71" s="75" t="str">
        <f t="shared" si="31"/>
        <v>N/A</v>
      </c>
      <c r="N71" s="75">
        <f>SUM(N54:N55)</f>
        <v>0</v>
      </c>
      <c r="O71" s="75">
        <f>SUM(O54:O55)</f>
        <v>0</v>
      </c>
      <c r="P71" s="82" t="str">
        <f t="shared" si="33"/>
        <v>N/A</v>
      </c>
      <c r="Q71" s="82" t="str">
        <f t="shared" si="33"/>
        <v>N/A</v>
      </c>
    </row>
    <row r="72" spans="1:17" ht="14.25" customHeight="1" hidden="1">
      <c r="A72" s="61"/>
      <c r="B72" s="227"/>
      <c r="D72" s="196" t="s">
        <v>1149</v>
      </c>
      <c r="E72" s="202"/>
      <c r="F72" s="203" t="s">
        <v>1163</v>
      </c>
      <c r="G72" s="75">
        <f>G56+G57</f>
        <v>0</v>
      </c>
      <c r="H72" s="75">
        <f>H56+H57</f>
        <v>0</v>
      </c>
      <c r="I72" s="80" t="str">
        <f t="shared" si="32"/>
        <v>N/A</v>
      </c>
      <c r="J72" s="75">
        <f>J56+J57</f>
        <v>0</v>
      </c>
      <c r="K72" s="75">
        <f>K56+K57</f>
        <v>0</v>
      </c>
      <c r="L72" s="75" t="str">
        <f t="shared" si="30"/>
        <v>N/A</v>
      </c>
      <c r="M72" s="75" t="str">
        <f t="shared" si="31"/>
        <v>N/A</v>
      </c>
      <c r="N72" s="75">
        <f>SUM(N56:N57)</f>
        <v>0</v>
      </c>
      <c r="O72" s="75">
        <f>SUM(O56:O57)</f>
        <v>0</v>
      </c>
      <c r="P72" s="82" t="str">
        <f t="shared" si="33"/>
        <v>N/A</v>
      </c>
      <c r="Q72" s="82" t="str">
        <f t="shared" si="33"/>
        <v>N/A</v>
      </c>
    </row>
    <row r="73" spans="1:32" ht="14.25" customHeight="1" hidden="1">
      <c r="A73" s="61"/>
      <c r="B73" s="227"/>
      <c r="D73" s="182" t="s">
        <v>1146</v>
      </c>
      <c r="E73" s="202"/>
      <c r="F73" s="203" t="s">
        <v>1163</v>
      </c>
      <c r="G73" s="75">
        <f>G58+G59</f>
        <v>0</v>
      </c>
      <c r="H73" s="75">
        <f>H58+H59</f>
        <v>0</v>
      </c>
      <c r="I73" s="80" t="str">
        <f t="shared" si="32"/>
        <v>N/A</v>
      </c>
      <c r="J73" s="75">
        <f>J58+J59</f>
        <v>0</v>
      </c>
      <c r="K73" s="75">
        <f>K58+K59</f>
        <v>0</v>
      </c>
      <c r="L73" s="75" t="str">
        <f t="shared" si="30"/>
        <v>N/A</v>
      </c>
      <c r="M73" s="75" t="str">
        <f t="shared" si="31"/>
        <v>N/A</v>
      </c>
      <c r="N73" s="75">
        <f>SUM(N58:N59)</f>
        <v>0</v>
      </c>
      <c r="O73" s="75">
        <f>SUM(O58:O59)</f>
        <v>0</v>
      </c>
      <c r="P73" s="82" t="str">
        <f t="shared" si="33"/>
        <v>N/A</v>
      </c>
      <c r="Q73" s="82" t="str">
        <f t="shared" si="33"/>
        <v>N/A</v>
      </c>
      <c r="AF73" s="228"/>
    </row>
    <row r="74" spans="1:17" ht="14.25" customHeight="1" hidden="1">
      <c r="A74" s="61"/>
      <c r="B74" s="227"/>
      <c r="D74" s="204" t="s">
        <v>1230</v>
      </c>
      <c r="E74" s="223" t="s">
        <v>1154</v>
      </c>
      <c r="F74" s="203" t="s">
        <v>1163</v>
      </c>
      <c r="G74" s="75">
        <f>G60+G61</f>
        <v>0</v>
      </c>
      <c r="H74" s="75">
        <f>H60+H61</f>
        <v>0</v>
      </c>
      <c r="I74" s="80" t="str">
        <f t="shared" si="32"/>
        <v>N/A</v>
      </c>
      <c r="J74" s="75">
        <f>J60+J61</f>
        <v>0</v>
      </c>
      <c r="K74" s="75">
        <f>K60+K61</f>
        <v>0</v>
      </c>
      <c r="L74" s="75" t="str">
        <f t="shared" si="30"/>
        <v>N/A</v>
      </c>
      <c r="M74" s="75" t="str">
        <f t="shared" si="31"/>
        <v>N/A</v>
      </c>
      <c r="N74" s="75">
        <f>SUM(N60:N61)</f>
        <v>0</v>
      </c>
      <c r="O74" s="75">
        <f>SUM(O60:O61)</f>
        <v>0</v>
      </c>
      <c r="P74" s="82" t="str">
        <f t="shared" si="33"/>
        <v>N/A</v>
      </c>
      <c r="Q74" s="82" t="str">
        <f t="shared" si="33"/>
        <v>N/A</v>
      </c>
    </row>
    <row r="75" spans="1:17" ht="14.25" customHeight="1" hidden="1">
      <c r="A75" s="61"/>
      <c r="B75" s="227"/>
      <c r="D75" s="204" t="s">
        <v>1230</v>
      </c>
      <c r="E75" s="223" t="s">
        <v>1157</v>
      </c>
      <c r="F75" s="203" t="s">
        <v>1163</v>
      </c>
      <c r="G75" s="75">
        <f>G62+G63</f>
        <v>0</v>
      </c>
      <c r="H75" s="75">
        <f>H62+H63</f>
        <v>0</v>
      </c>
      <c r="I75" s="80" t="str">
        <f t="shared" si="32"/>
        <v>N/A</v>
      </c>
      <c r="J75" s="75">
        <f>J62+J63</f>
        <v>0</v>
      </c>
      <c r="K75" s="75">
        <f>K62+K63</f>
        <v>0</v>
      </c>
      <c r="L75" s="75" t="str">
        <f t="shared" si="30"/>
        <v>N/A</v>
      </c>
      <c r="M75" s="75" t="str">
        <f t="shared" si="31"/>
        <v>N/A</v>
      </c>
      <c r="N75" s="75">
        <f>SUM(N62:N63)</f>
        <v>0</v>
      </c>
      <c r="O75" s="75">
        <f>SUM(O62:O63)</f>
        <v>0</v>
      </c>
      <c r="P75" s="82" t="str">
        <f t="shared" si="33"/>
        <v>N/A</v>
      </c>
      <c r="Q75" s="82" t="str">
        <f t="shared" si="33"/>
        <v>N/A</v>
      </c>
    </row>
    <row r="76" spans="1:17" ht="14.25" customHeight="1" hidden="1">
      <c r="A76" s="61"/>
      <c r="B76" s="62"/>
      <c r="D76" s="201" t="s">
        <v>1230</v>
      </c>
      <c r="E76" s="415" t="s">
        <v>1227</v>
      </c>
      <c r="F76" s="416"/>
      <c r="G76" s="75">
        <f>G60+G62</f>
        <v>0</v>
      </c>
      <c r="H76" s="75">
        <f>H60+H62</f>
        <v>0</v>
      </c>
      <c r="I76" s="80" t="str">
        <f t="shared" si="32"/>
        <v>N/A</v>
      </c>
      <c r="J76" s="75">
        <f>J60+J62</f>
        <v>0</v>
      </c>
      <c r="K76" s="75">
        <f>K60+K62</f>
        <v>0</v>
      </c>
      <c r="L76" s="75" t="str">
        <f t="shared" si="30"/>
        <v>N/A</v>
      </c>
      <c r="M76" s="75" t="str">
        <f t="shared" si="31"/>
        <v>N/A</v>
      </c>
      <c r="N76" s="75">
        <f>N75+N74</f>
        <v>0</v>
      </c>
      <c r="O76" s="75">
        <f>O75+O74</f>
        <v>0</v>
      </c>
      <c r="P76" s="82" t="str">
        <f t="shared" si="33"/>
        <v>N/A</v>
      </c>
      <c r="Q76" s="82" t="str">
        <f t="shared" si="33"/>
        <v>N/A</v>
      </c>
    </row>
    <row r="77" spans="1:31" ht="14.25" customHeight="1" hidden="1">
      <c r="A77" s="61"/>
      <c r="B77" s="62"/>
      <c r="D77" s="207" t="s">
        <v>1230</v>
      </c>
      <c r="E77" s="415" t="s">
        <v>1228</v>
      </c>
      <c r="F77" s="416"/>
      <c r="G77" s="75">
        <f>G61+G63</f>
        <v>0</v>
      </c>
      <c r="H77" s="75">
        <f>H61+H63</f>
        <v>0</v>
      </c>
      <c r="I77" s="80" t="str">
        <f t="shared" si="32"/>
        <v>N/A</v>
      </c>
      <c r="J77" s="75">
        <f>J61+J63</f>
        <v>0</v>
      </c>
      <c r="K77" s="75">
        <f>K61+K63</f>
        <v>0</v>
      </c>
      <c r="L77" s="75" t="str">
        <f t="shared" si="30"/>
        <v>N/A</v>
      </c>
      <c r="M77" s="75" t="str">
        <f t="shared" si="31"/>
        <v>N/A</v>
      </c>
      <c r="N77" s="222"/>
      <c r="O77" s="222"/>
      <c r="P77" s="222"/>
      <c r="Q77" s="222"/>
      <c r="AD77" s="228"/>
      <c r="AE77" s="228"/>
    </row>
    <row r="78" spans="1:17" ht="14.25" customHeight="1" hidden="1">
      <c r="A78" s="61"/>
      <c r="B78" s="227"/>
      <c r="D78" s="204" t="s">
        <v>1198</v>
      </c>
      <c r="E78" s="202"/>
      <c r="F78" s="203" t="s">
        <v>1163</v>
      </c>
      <c r="G78" s="75">
        <f>G64+G65</f>
        <v>0</v>
      </c>
      <c r="H78" s="75">
        <f>H64+H65</f>
        <v>0</v>
      </c>
      <c r="I78" s="80" t="str">
        <f t="shared" si="32"/>
        <v>N/A</v>
      </c>
      <c r="J78" s="75">
        <f>J64+J65</f>
        <v>0</v>
      </c>
      <c r="K78" s="75">
        <f>K64+K65</f>
        <v>0</v>
      </c>
      <c r="L78" s="75" t="str">
        <f t="shared" si="30"/>
        <v>N/A</v>
      </c>
      <c r="M78" s="75" t="str">
        <f t="shared" si="31"/>
        <v>N/A</v>
      </c>
      <c r="N78" s="75">
        <f>SUM(N64:N65)</f>
        <v>0</v>
      </c>
      <c r="O78" s="75">
        <f>SUM(O64:O65)</f>
        <v>0</v>
      </c>
      <c r="P78" s="82" t="str">
        <f aca="true" t="shared" si="34" ref="P78:Q81">IF(OR(N78="",N78=0,G78=""),"N/A",G78/N78)</f>
        <v>N/A</v>
      </c>
      <c r="Q78" s="82" t="str">
        <f t="shared" si="34"/>
        <v>N/A</v>
      </c>
    </row>
    <row r="79" spans="1:17" ht="14.25" customHeight="1" hidden="1">
      <c r="A79" s="61"/>
      <c r="B79" s="227"/>
      <c r="D79" s="182" t="s">
        <v>1151</v>
      </c>
      <c r="E79" s="202"/>
      <c r="F79" s="203" t="s">
        <v>1163</v>
      </c>
      <c r="G79" s="75">
        <f>G66+G67</f>
        <v>0</v>
      </c>
      <c r="H79" s="75">
        <f>H66+H67</f>
        <v>0</v>
      </c>
      <c r="I79" s="80" t="str">
        <f t="shared" si="32"/>
        <v>N/A</v>
      </c>
      <c r="J79" s="75">
        <f>J66+J67</f>
        <v>0</v>
      </c>
      <c r="K79" s="75">
        <f>K66+K67</f>
        <v>0</v>
      </c>
      <c r="L79" s="75" t="str">
        <f t="shared" si="30"/>
        <v>N/A</v>
      </c>
      <c r="M79" s="75" t="str">
        <f t="shared" si="31"/>
        <v>N/A</v>
      </c>
      <c r="N79" s="75">
        <f>SUM(N66:N67)</f>
        <v>0</v>
      </c>
      <c r="O79" s="75">
        <f>SUM(O66:O67)</f>
        <v>0</v>
      </c>
      <c r="P79" s="82" t="str">
        <f t="shared" si="34"/>
        <v>N/A</v>
      </c>
      <c r="Q79" s="82" t="str">
        <f t="shared" si="34"/>
        <v>N/A</v>
      </c>
    </row>
    <row r="80" spans="1:17" ht="14.25" customHeight="1" hidden="1">
      <c r="A80" s="61"/>
      <c r="B80" s="227"/>
      <c r="D80" s="182" t="s">
        <v>1152</v>
      </c>
      <c r="E80" s="202"/>
      <c r="F80" s="203" t="s">
        <v>1163</v>
      </c>
      <c r="G80" s="75">
        <f>G68+G69</f>
        <v>0</v>
      </c>
      <c r="H80" s="75">
        <f>H68+H69</f>
        <v>0</v>
      </c>
      <c r="I80" s="80" t="str">
        <f t="shared" si="28"/>
        <v>N/A</v>
      </c>
      <c r="J80" s="75">
        <f>J68+J69</f>
        <v>0</v>
      </c>
      <c r="K80" s="75">
        <f>K68+K69</f>
        <v>0</v>
      </c>
      <c r="L80" s="75" t="str">
        <f t="shared" si="30"/>
        <v>N/A</v>
      </c>
      <c r="M80" s="75" t="str">
        <f t="shared" si="31"/>
        <v>N/A</v>
      </c>
      <c r="N80" s="75">
        <f>SUM(N68:N69)</f>
        <v>0</v>
      </c>
      <c r="O80" s="75">
        <f>SUM(O68:O69)</f>
        <v>0</v>
      </c>
      <c r="P80" s="82" t="str">
        <f t="shared" si="34"/>
        <v>N/A</v>
      </c>
      <c r="Q80" s="82" t="str">
        <f t="shared" si="34"/>
        <v>N/A</v>
      </c>
    </row>
    <row r="81" spans="1:17" ht="14.25" customHeight="1" hidden="1">
      <c r="A81" s="61"/>
      <c r="B81" s="62"/>
      <c r="D81" s="394" t="s">
        <v>1183</v>
      </c>
      <c r="E81" s="209"/>
      <c r="F81" s="200" t="s">
        <v>1141</v>
      </c>
      <c r="G81" s="75">
        <f aca="true" t="shared" si="35" ref="G81:O81">G52+G54+G56+G58+G60+G62+G64+G66+G68</f>
        <v>0</v>
      </c>
      <c r="H81" s="75">
        <f t="shared" si="35"/>
        <v>0</v>
      </c>
      <c r="I81" s="80" t="str">
        <f t="shared" si="28"/>
        <v>N/A</v>
      </c>
      <c r="J81" s="75">
        <f t="shared" si="35"/>
        <v>0</v>
      </c>
      <c r="K81" s="75">
        <f t="shared" si="35"/>
        <v>0</v>
      </c>
      <c r="L81" s="75" t="str">
        <f t="shared" si="30"/>
        <v>N/A</v>
      </c>
      <c r="M81" s="75" t="str">
        <f t="shared" si="31"/>
        <v>N/A</v>
      </c>
      <c r="N81" s="75">
        <f t="shared" si="35"/>
        <v>0</v>
      </c>
      <c r="O81" s="75">
        <f t="shared" si="35"/>
        <v>0</v>
      </c>
      <c r="P81" s="82" t="str">
        <f t="shared" si="34"/>
        <v>N/A</v>
      </c>
      <c r="Q81" s="82" t="str">
        <f t="shared" si="34"/>
        <v>N/A</v>
      </c>
    </row>
    <row r="82" spans="1:17" ht="14.25" customHeight="1" hidden="1">
      <c r="A82" s="61"/>
      <c r="B82" s="62"/>
      <c r="D82" s="395"/>
      <c r="E82" s="210"/>
      <c r="F82" s="194" t="s">
        <v>1143</v>
      </c>
      <c r="G82" s="75">
        <f>G53+G55+G57+G59+G61+G63+G65+G67+G69</f>
        <v>0</v>
      </c>
      <c r="H82" s="75">
        <f>H53+H55+H57+H59+H61+H63+H65+H67+H69</f>
        <v>0</v>
      </c>
      <c r="I82" s="80" t="str">
        <f t="shared" si="28"/>
        <v>N/A</v>
      </c>
      <c r="J82" s="75">
        <f>J53+J55+J57+J59+J61+J63+J65+J67+J69</f>
        <v>0</v>
      </c>
      <c r="K82" s="75">
        <f>K53+K55+K57+K59+K61+K63+K65+K67+K69</f>
        <v>0</v>
      </c>
      <c r="L82" s="75" t="str">
        <f t="shared" si="30"/>
        <v>N/A</v>
      </c>
      <c r="M82" s="75" t="str">
        <f t="shared" si="31"/>
        <v>N/A</v>
      </c>
      <c r="N82" s="75"/>
      <c r="O82" s="75"/>
      <c r="P82" s="75"/>
      <c r="Q82" s="82"/>
    </row>
    <row r="83" spans="1:26" ht="14.25" customHeight="1" hidden="1">
      <c r="A83" s="61"/>
      <c r="B83" s="62"/>
      <c r="D83" s="211" t="s">
        <v>1187</v>
      </c>
      <c r="E83" s="212"/>
      <c r="F83" s="212" t="s">
        <v>1277</v>
      </c>
      <c r="G83" s="75">
        <f>SUM(G52:G69)</f>
        <v>0</v>
      </c>
      <c r="H83" s="75">
        <f>SUM(H52:H69)</f>
        <v>0</v>
      </c>
      <c r="I83" s="80" t="str">
        <f t="shared" si="28"/>
        <v>N/A</v>
      </c>
      <c r="J83" s="75">
        <f>SUM(J52:J69)</f>
        <v>0</v>
      </c>
      <c r="K83" s="75">
        <f>SUM(K52:K69)</f>
        <v>0</v>
      </c>
      <c r="L83" s="75" t="str">
        <f t="shared" si="30"/>
        <v>N/A</v>
      </c>
      <c r="M83" s="75" t="str">
        <f t="shared" si="31"/>
        <v>N/A</v>
      </c>
      <c r="N83" s="75"/>
      <c r="O83" s="75"/>
      <c r="P83" s="75"/>
      <c r="Q83" s="75"/>
      <c r="R83" s="64"/>
      <c r="S83" s="64"/>
      <c r="T83" s="64"/>
      <c r="U83" s="64"/>
      <c r="V83" s="64"/>
      <c r="W83" s="64"/>
      <c r="X83" s="64"/>
      <c r="Y83" s="64"/>
      <c r="Z83" s="64"/>
    </row>
    <row r="84" spans="1:17" ht="14.25" customHeight="1" hidden="1">
      <c r="A84" s="61"/>
      <c r="B84" s="227"/>
      <c r="D84" s="229"/>
      <c r="E84" s="300"/>
      <c r="F84" s="301"/>
      <c r="G84" s="231"/>
      <c r="H84" s="231"/>
      <c r="I84" s="302"/>
      <c r="J84" s="231"/>
      <c r="K84" s="231"/>
      <c r="L84" s="231"/>
      <c r="M84" s="231"/>
      <c r="N84" s="231"/>
      <c r="O84" s="231"/>
      <c r="P84" s="303"/>
      <c r="Q84" s="303"/>
    </row>
    <row r="85" spans="4:17" ht="12">
      <c r="D85" s="229"/>
      <c r="E85" s="230"/>
      <c r="F85" s="230"/>
      <c r="G85" s="231"/>
      <c r="H85" s="231"/>
      <c r="I85" s="231"/>
      <c r="J85" s="220"/>
      <c r="K85" s="232"/>
      <c r="L85" s="220"/>
      <c r="M85" s="231"/>
      <c r="N85" s="233"/>
      <c r="O85" s="233"/>
      <c r="P85" s="233"/>
      <c r="Q85" s="233"/>
    </row>
    <row r="86" spans="4:17" ht="12">
      <c r="D86" s="376" t="s">
        <v>1200</v>
      </c>
      <c r="E86" s="428"/>
      <c r="F86" s="428"/>
      <c r="G86" s="428"/>
      <c r="H86" s="428"/>
      <c r="I86" s="428"/>
      <c r="J86" s="428"/>
      <c r="K86" s="428"/>
      <c r="L86" s="428"/>
      <c r="M86" s="428"/>
      <c r="N86" s="428"/>
      <c r="O86" s="428"/>
      <c r="P86" s="428"/>
      <c r="Q86" s="428"/>
    </row>
    <row r="87" spans="4:17" ht="12">
      <c r="D87" s="234"/>
      <c r="E87" s="235"/>
      <c r="F87" s="236"/>
      <c r="G87" s="233"/>
      <c r="H87" s="233"/>
      <c r="I87" s="233"/>
      <c r="J87" s="233"/>
      <c r="K87" s="233"/>
      <c r="L87" s="233"/>
      <c r="M87" s="233"/>
      <c r="N87" s="233"/>
      <c r="O87" s="233"/>
      <c r="P87" s="233"/>
      <c r="Q87" s="237"/>
    </row>
    <row r="88" spans="4:17" ht="12">
      <c r="D88" s="238" t="s">
        <v>1201</v>
      </c>
      <c r="E88" s="235"/>
      <c r="F88" s="236"/>
      <c r="G88" s="233"/>
      <c r="H88" s="233"/>
      <c r="I88" s="233"/>
      <c r="J88" s="233"/>
      <c r="K88" s="233"/>
      <c r="L88" s="233"/>
      <c r="M88" s="233"/>
      <c r="N88" s="233"/>
      <c r="O88" s="233"/>
      <c r="P88" s="233"/>
      <c r="Q88" s="237"/>
    </row>
    <row r="89" spans="4:26" ht="12">
      <c r="D89" s="238"/>
      <c r="E89" s="235"/>
      <c r="F89" s="236"/>
      <c r="G89" s="233"/>
      <c r="H89" s="233"/>
      <c r="I89" s="233"/>
      <c r="J89" s="233"/>
      <c r="K89" s="233"/>
      <c r="L89" s="233"/>
      <c r="M89" s="233"/>
      <c r="N89" s="233"/>
      <c r="O89" s="233"/>
      <c r="P89" s="233"/>
      <c r="Q89" s="237"/>
      <c r="R89" s="228"/>
      <c r="S89" s="228"/>
      <c r="T89" s="228"/>
      <c r="U89" s="228"/>
      <c r="V89" s="228"/>
      <c r="W89" s="228"/>
      <c r="X89" s="228"/>
      <c r="Y89" s="228"/>
      <c r="Z89" s="228"/>
    </row>
    <row r="90" spans="4:28" ht="12" customHeight="1">
      <c r="D90" s="424" t="s">
        <v>1202</v>
      </c>
      <c r="E90" s="425"/>
      <c r="F90" s="425"/>
      <c r="G90" s="425"/>
      <c r="H90" s="425"/>
      <c r="I90" s="425"/>
      <c r="J90" s="425"/>
      <c r="K90" s="425"/>
      <c r="L90" s="425"/>
      <c r="M90" s="426"/>
      <c r="N90" s="239"/>
      <c r="O90" s="233"/>
      <c r="P90" s="233"/>
      <c r="Q90" s="237"/>
      <c r="AA90" s="228"/>
      <c r="AB90" s="228"/>
    </row>
    <row r="91" spans="4:32" s="228" customFormat="1" ht="53.25" customHeight="1">
      <c r="D91" s="305" t="s">
        <v>1203</v>
      </c>
      <c r="E91" s="241"/>
      <c r="F91" s="422" t="s">
        <v>1027</v>
      </c>
      <c r="G91" s="423"/>
      <c r="H91" s="422" t="s">
        <v>1027</v>
      </c>
      <c r="I91" s="423"/>
      <c r="J91" s="422" t="s">
        <v>1027</v>
      </c>
      <c r="K91" s="423"/>
      <c r="L91" s="422" t="s">
        <v>1027</v>
      </c>
      <c r="M91" s="423"/>
      <c r="N91" s="242"/>
      <c r="O91" s="243"/>
      <c r="P91" s="243"/>
      <c r="Q91" s="244"/>
      <c r="R91" s="58"/>
      <c r="S91" s="58"/>
      <c r="T91" s="58"/>
      <c r="U91" s="58"/>
      <c r="V91" s="58"/>
      <c r="W91" s="58"/>
      <c r="X91" s="58"/>
      <c r="Y91" s="58"/>
      <c r="Z91" s="58"/>
      <c r="AA91" s="58"/>
      <c r="AB91" s="58"/>
      <c r="AD91" s="58"/>
      <c r="AE91" s="58"/>
      <c r="AF91" s="58"/>
    </row>
    <row r="92" spans="4:17" ht="12">
      <c r="D92" s="245" t="s">
        <v>1204</v>
      </c>
      <c r="E92" s="246"/>
      <c r="F92" s="420">
        <v>0</v>
      </c>
      <c r="G92" s="421"/>
      <c r="H92" s="420">
        <v>0</v>
      </c>
      <c r="I92" s="421"/>
      <c r="J92" s="420">
        <v>0</v>
      </c>
      <c r="K92" s="421"/>
      <c r="L92" s="420">
        <v>0</v>
      </c>
      <c r="M92" s="421"/>
      <c r="N92" s="231"/>
      <c r="O92" s="233"/>
      <c r="P92" s="233"/>
      <c r="Q92" s="237"/>
    </row>
    <row r="93" spans="4:17" ht="12">
      <c r="D93" s="245" t="s">
        <v>1205</v>
      </c>
      <c r="E93" s="246"/>
      <c r="F93" s="420">
        <v>0</v>
      </c>
      <c r="G93" s="421"/>
      <c r="H93" s="420">
        <v>0</v>
      </c>
      <c r="I93" s="421"/>
      <c r="J93" s="420">
        <v>0</v>
      </c>
      <c r="K93" s="421"/>
      <c r="L93" s="420">
        <v>0</v>
      </c>
      <c r="M93" s="421"/>
      <c r="N93" s="231"/>
      <c r="O93" s="233"/>
      <c r="P93" s="233"/>
      <c r="Q93" s="237"/>
    </row>
    <row r="94" spans="4:17" ht="12">
      <c r="D94" s="245" t="s">
        <v>1206</v>
      </c>
      <c r="E94" s="246"/>
      <c r="F94" s="420">
        <v>0</v>
      </c>
      <c r="G94" s="421"/>
      <c r="H94" s="420">
        <v>0</v>
      </c>
      <c r="I94" s="421"/>
      <c r="J94" s="420">
        <v>0</v>
      </c>
      <c r="K94" s="421"/>
      <c r="L94" s="420">
        <v>0</v>
      </c>
      <c r="M94" s="421"/>
      <c r="N94" s="231"/>
      <c r="O94" s="233"/>
      <c r="P94" s="233"/>
      <c r="Q94" s="237"/>
    </row>
    <row r="95" spans="4:17" ht="12" hidden="1">
      <c r="D95" s="238"/>
      <c r="E95" s="235"/>
      <c r="F95" s="432"/>
      <c r="G95" s="432"/>
      <c r="H95" s="432"/>
      <c r="I95" s="432"/>
      <c r="J95" s="432"/>
      <c r="K95" s="432"/>
      <c r="L95" s="432"/>
      <c r="M95" s="432"/>
      <c r="N95" s="231"/>
      <c r="O95" s="233"/>
      <c r="P95" s="233"/>
      <c r="Q95" s="237"/>
    </row>
    <row r="96" spans="4:17" ht="12" hidden="1">
      <c r="D96" s="238"/>
      <c r="E96" s="235"/>
      <c r="F96" s="427">
        <f>IF(ISERROR(VLOOKUP('GQ3'!F91,GQ3_CLASS_LIST,2,FALSE)),"",VLOOKUP('GQ3'!F91,GQ3_CLASS_LIST,2,FALSE))</f>
      </c>
      <c r="G96" s="427"/>
      <c r="H96" s="427">
        <f>IF(ISERROR(VLOOKUP('GQ3'!H91,GQ3_CLASS_LIST,2,FALSE)),"",VLOOKUP('GQ3'!H91,GQ3_CLASS_LIST,2,FALSE))</f>
      </c>
      <c r="I96" s="427"/>
      <c r="J96" s="427">
        <f>IF(ISERROR(VLOOKUP('GQ3'!J91,GQ3_CLASS_LIST,2,FALSE)),"",VLOOKUP('GQ3'!J91,GQ3_CLASS_LIST,2,FALSE))</f>
      </c>
      <c r="K96" s="427"/>
      <c r="L96" s="427">
        <f>IF(ISERROR(VLOOKUP('GQ3'!L91,GQ3_CLASS_LIST,2,FALSE)),"",VLOOKUP('GQ3'!L91,GQ3_CLASS_LIST,2,FALSE))</f>
      </c>
      <c r="M96" s="427"/>
      <c r="N96" s="231"/>
      <c r="O96" s="233"/>
      <c r="P96" s="233"/>
      <c r="Q96" s="237"/>
    </row>
    <row r="97" spans="4:17" ht="12">
      <c r="D97" s="238"/>
      <c r="E97" s="235"/>
      <c r="F97" s="247"/>
      <c r="G97" s="247"/>
      <c r="H97" s="247"/>
      <c r="I97" s="247"/>
      <c r="J97" s="247"/>
      <c r="K97" s="247"/>
      <c r="L97" s="247"/>
      <c r="M97" s="247"/>
      <c r="N97" s="231"/>
      <c r="O97" s="233"/>
      <c r="P97" s="233"/>
      <c r="Q97" s="237"/>
    </row>
    <row r="98" spans="4:17" ht="12">
      <c r="D98" s="144" t="s">
        <v>686</v>
      </c>
      <c r="E98" s="136"/>
      <c r="F98" s="136"/>
      <c r="G98" s="248"/>
      <c r="H98" s="143"/>
      <c r="I98" s="143"/>
      <c r="J98" s="143"/>
      <c r="K98" s="143"/>
      <c r="L98" s="143"/>
      <c r="M98" s="143"/>
      <c r="N98" s="143"/>
      <c r="O98" s="143"/>
      <c r="P98" s="143"/>
      <c r="Q98" s="143"/>
    </row>
    <row r="99" spans="4:17" ht="12">
      <c r="D99" s="136"/>
      <c r="E99" s="136"/>
      <c r="F99" s="136"/>
      <c r="G99" s="248"/>
      <c r="H99" s="143"/>
      <c r="I99" s="143"/>
      <c r="J99" s="143"/>
      <c r="K99" s="143"/>
      <c r="L99" s="143"/>
      <c r="M99" s="143"/>
      <c r="N99" s="143"/>
      <c r="O99" s="143"/>
      <c r="P99" s="143"/>
      <c r="Q99" s="143"/>
    </row>
    <row r="100" spans="4:17" ht="12">
      <c r="D100" s="408" t="s">
        <v>1207</v>
      </c>
      <c r="E100" s="409"/>
      <c r="F100" s="409"/>
      <c r="G100" s="409"/>
      <c r="H100" s="409"/>
      <c r="I100" s="409"/>
      <c r="J100" s="137"/>
      <c r="K100" s="137"/>
      <c r="L100" s="137"/>
      <c r="M100" s="137"/>
      <c r="N100" s="137"/>
      <c r="O100" s="137"/>
      <c r="P100" s="137"/>
      <c r="Q100" s="137"/>
    </row>
    <row r="101" spans="4:18" ht="37.5" customHeight="1">
      <c r="D101" s="347" t="s">
        <v>1027</v>
      </c>
      <c r="E101" s="348"/>
      <c r="F101" s="348"/>
      <c r="G101" s="348"/>
      <c r="H101" s="348"/>
      <c r="I101" s="348"/>
      <c r="J101" s="348"/>
      <c r="K101" s="348"/>
      <c r="L101" s="348"/>
      <c r="M101" s="348"/>
      <c r="N101" s="348"/>
      <c r="O101" s="348"/>
      <c r="P101" s="348"/>
      <c r="Q101" s="349"/>
      <c r="R101" s="297"/>
    </row>
    <row r="102" spans="4:17" ht="12">
      <c r="D102" s="138"/>
      <c r="E102" s="136"/>
      <c r="F102" s="136"/>
      <c r="G102" s="248"/>
      <c r="H102" s="137"/>
      <c r="I102" s="137"/>
      <c r="J102" s="137"/>
      <c r="K102" s="137"/>
      <c r="L102" s="137"/>
      <c r="M102" s="137"/>
      <c r="N102" s="137"/>
      <c r="O102" s="137"/>
      <c r="P102" s="137"/>
      <c r="Q102" s="137"/>
    </row>
    <row r="103" spans="4:16" ht="12">
      <c r="D103" s="345" t="s">
        <v>1208</v>
      </c>
      <c r="E103" s="407"/>
      <c r="F103" s="407"/>
      <c r="G103" s="407"/>
      <c r="H103" s="407"/>
      <c r="I103" s="407"/>
      <c r="J103" s="407"/>
      <c r="K103" s="407"/>
      <c r="L103" s="407"/>
      <c r="M103" s="407"/>
      <c r="N103" s="407"/>
      <c r="O103" s="407"/>
      <c r="P103" s="407"/>
    </row>
    <row r="104" spans="4:18" ht="37.5" customHeight="1">
      <c r="D104" s="347" t="s">
        <v>1027</v>
      </c>
      <c r="E104" s="348"/>
      <c r="F104" s="348"/>
      <c r="G104" s="348"/>
      <c r="H104" s="348"/>
      <c r="I104" s="348"/>
      <c r="J104" s="348"/>
      <c r="K104" s="348"/>
      <c r="L104" s="348"/>
      <c r="M104" s="348"/>
      <c r="N104" s="348"/>
      <c r="O104" s="348"/>
      <c r="P104" s="348"/>
      <c r="Q104" s="349"/>
      <c r="R104" s="297"/>
    </row>
    <row r="105" spans="2:17" ht="12">
      <c r="B105" s="58" t="s">
        <v>1191</v>
      </c>
      <c r="D105" s="238"/>
      <c r="E105" s="235"/>
      <c r="F105" s="231"/>
      <c r="G105" s="231"/>
      <c r="H105" s="231"/>
      <c r="I105" s="231"/>
      <c r="J105" s="231"/>
      <c r="K105" s="231"/>
      <c r="L105" s="231"/>
      <c r="M105" s="231"/>
      <c r="N105" s="231"/>
      <c r="O105" s="233"/>
      <c r="P105" s="233"/>
      <c r="Q105" s="237"/>
    </row>
    <row r="106" spans="2:16" ht="12">
      <c r="B106" s="58" t="s">
        <v>1192</v>
      </c>
      <c r="D106" s="345" t="s">
        <v>1209</v>
      </c>
      <c r="E106" s="407"/>
      <c r="F106" s="407"/>
      <c r="G106" s="407"/>
      <c r="H106" s="407"/>
      <c r="I106" s="407"/>
      <c r="J106" s="407"/>
      <c r="K106" s="407"/>
      <c r="L106" s="407"/>
      <c r="M106" s="407"/>
      <c r="N106" s="407"/>
      <c r="O106" s="407"/>
      <c r="P106" s="407"/>
    </row>
    <row r="107" spans="2:17" ht="16.5" customHeight="1">
      <c r="B107" s="294">
        <v>2</v>
      </c>
      <c r="D107" s="396" t="s">
        <v>1195</v>
      </c>
      <c r="E107" s="397"/>
      <c r="F107" s="283"/>
      <c r="G107" s="397" t="s">
        <v>1196</v>
      </c>
      <c r="H107" s="397"/>
      <c r="I107" s="397"/>
      <c r="J107" s="283"/>
      <c r="K107" s="283"/>
      <c r="L107" s="283"/>
      <c r="M107" s="283"/>
      <c r="N107" s="283"/>
      <c r="O107" s="283"/>
      <c r="P107" s="283"/>
      <c r="Q107" s="284"/>
    </row>
    <row r="108" spans="4:18" ht="37.5" customHeight="1">
      <c r="D108" s="342" t="s">
        <v>1027</v>
      </c>
      <c r="E108" s="343"/>
      <c r="F108" s="343"/>
      <c r="G108" s="343"/>
      <c r="H108" s="343"/>
      <c r="I108" s="343"/>
      <c r="J108" s="343"/>
      <c r="K108" s="343"/>
      <c r="L108" s="343"/>
      <c r="M108" s="343"/>
      <c r="N108" s="343"/>
      <c r="O108" s="343"/>
      <c r="P108" s="343"/>
      <c r="Q108" s="344"/>
      <c r="R108" s="298"/>
    </row>
    <row r="109" spans="4:17" ht="12">
      <c r="D109" s="238"/>
      <c r="E109" s="235"/>
      <c r="F109" s="231"/>
      <c r="G109" s="231"/>
      <c r="H109" s="231"/>
      <c r="I109" s="231"/>
      <c r="J109" s="231"/>
      <c r="K109" s="231"/>
      <c r="L109" s="231"/>
      <c r="M109" s="231"/>
      <c r="N109" s="231"/>
      <c r="O109" s="233"/>
      <c r="P109" s="233"/>
      <c r="Q109" s="237"/>
    </row>
    <row r="110" spans="4:17" ht="12">
      <c r="D110" s="238"/>
      <c r="E110" s="235"/>
      <c r="F110" s="231"/>
      <c r="G110" s="231"/>
      <c r="H110" s="231"/>
      <c r="I110" s="231"/>
      <c r="J110" s="231"/>
      <c r="K110" s="231"/>
      <c r="L110" s="231"/>
      <c r="M110" s="231"/>
      <c r="N110" s="231"/>
      <c r="O110" s="233"/>
      <c r="P110" s="233"/>
      <c r="Q110" s="237"/>
    </row>
    <row r="128" ht="12.75" customHeight="1"/>
    <row r="129" ht="12.75" customHeight="1"/>
    <row r="130" ht="12.75" customHeight="1"/>
  </sheetData>
  <sheetProtection password="C9CC" sheet="1" objects="1" scenarios="1"/>
  <mergeCells count="60">
    <mergeCell ref="D108:Q108"/>
    <mergeCell ref="D101:Q101"/>
    <mergeCell ref="D104:Q104"/>
    <mergeCell ref="D106:P106"/>
    <mergeCell ref="L96:M96"/>
    <mergeCell ref="H94:I94"/>
    <mergeCell ref="F95:G95"/>
    <mergeCell ref="H95:I95"/>
    <mergeCell ref="J95:K95"/>
    <mergeCell ref="L95:M95"/>
    <mergeCell ref="D7:Q7"/>
    <mergeCell ref="L49:M49"/>
    <mergeCell ref="P49:Q49"/>
    <mergeCell ref="J49:K49"/>
    <mergeCell ref="N49:O49"/>
    <mergeCell ref="G49:I49"/>
    <mergeCell ref="D45:D46"/>
    <mergeCell ref="D18:E19"/>
    <mergeCell ref="E10:I10"/>
    <mergeCell ref="F96:G96"/>
    <mergeCell ref="F91:G91"/>
    <mergeCell ref="F92:G92"/>
    <mergeCell ref="D86:Q86"/>
    <mergeCell ref="F93:G93"/>
    <mergeCell ref="F94:G94"/>
    <mergeCell ref="H92:I92"/>
    <mergeCell ref="H93:I93"/>
    <mergeCell ref="H96:I96"/>
    <mergeCell ref="J96:K96"/>
    <mergeCell ref="L92:M92"/>
    <mergeCell ref="L93:M93"/>
    <mergeCell ref="L94:M94"/>
    <mergeCell ref="H91:I91"/>
    <mergeCell ref="J91:K91"/>
    <mergeCell ref="L91:M91"/>
    <mergeCell ref="E41:F41"/>
    <mergeCell ref="E26:E27"/>
    <mergeCell ref="D28:E29"/>
    <mergeCell ref="J92:K92"/>
    <mergeCell ref="J93:K93"/>
    <mergeCell ref="J94:K94"/>
    <mergeCell ref="D90:M90"/>
    <mergeCell ref="E76:F76"/>
    <mergeCell ref="E77:F77"/>
    <mergeCell ref="AA14:AB14"/>
    <mergeCell ref="U14:V14"/>
    <mergeCell ref="Y14:Z14"/>
    <mergeCell ref="W14:X14"/>
    <mergeCell ref="R14:T14"/>
    <mergeCell ref="E40:F40"/>
    <mergeCell ref="D81:D82"/>
    <mergeCell ref="D107:E107"/>
    <mergeCell ref="G107:I107"/>
    <mergeCell ref="E24:E25"/>
    <mergeCell ref="D60:D61"/>
    <mergeCell ref="I50:I51"/>
    <mergeCell ref="D54:E55"/>
    <mergeCell ref="D64:E65"/>
    <mergeCell ref="D103:P103"/>
    <mergeCell ref="D100:I100"/>
  </mergeCells>
  <dataValidations count="3">
    <dataValidation type="list" allowBlank="1" showInputMessage="1" sqref="F91:M91">
      <formula1>$AE$15:$AE$22</formula1>
    </dataValidation>
    <dataValidation type="whole" allowBlank="1" showInputMessage="1" showErrorMessage="1" sqref="G34:P47">
      <formula1>-999999999999999</formula1>
      <formula2>999999999999999</formula2>
    </dataValidation>
    <dataValidation type="whole" allowBlank="1" showInputMessage="1" showErrorMessage="1" error="Please enter integer" sqref="G16:P33 G52:H69 J52:K69 N68:O68 N66:O66 N64:O64 N62:O62 N60:O60 N58:O58 N56:O56 N54:O54 N52:O52 F92:M94">
      <formula1>-999999999999999</formula1>
      <formula2>999999999999999</formula2>
    </dataValidation>
  </dataValidations>
  <printOptions/>
  <pageMargins left="0.5511811023622047" right="0.5118110236220472" top="0.1968503937007874" bottom="0" header="0.31496062992125984" footer="0.3937007874015748"/>
  <pageSetup fitToHeight="0" fitToWidth="1" horizontalDpi="600" verticalDpi="600" orientation="landscape" paperSize="9" scale="69" r:id="rId3"/>
  <rowBreaks count="1" manualBreakCount="1">
    <brk id="84" min="3" max="16" man="1"/>
  </rowBreaks>
  <colBreaks count="1" manualBreakCount="1">
    <brk id="3" max="65535" man="1"/>
  </colBreaks>
  <ignoredErrors>
    <ignoredError sqref="V15:Z15 K50 M50:O51" formula="1"/>
    <ignoredError sqref="Q47 F96:M96" unlockedFormula="1"/>
    <ignoredError sqref="W1:X1 Y1:Z1 U1:V1 AA1:AB1 T1 G1:R1" numberStoredAsText="1"/>
  </ignoredErrors>
  <drawing r:id="rId2"/>
  <legacyDrawing r:id="rId1"/>
</worksheet>
</file>

<file path=xl/worksheets/sheet9.xml><?xml version="1.0" encoding="utf-8"?>
<worksheet xmlns="http://schemas.openxmlformats.org/spreadsheetml/2006/main" xmlns:r="http://schemas.openxmlformats.org/officeDocument/2006/relationships">
  <sheetPr codeName="Sheet20">
    <pageSetUpPr fitToPage="1"/>
  </sheetPr>
  <dimension ref="A1:AF86"/>
  <sheetViews>
    <sheetView showGridLines="0" zoomScale="90" zoomScaleNormal="90" zoomScalePageLayoutView="0" workbookViewId="0" topLeftCell="D4">
      <selection activeCell="B10" sqref="B10"/>
    </sheetView>
  </sheetViews>
  <sheetFormatPr defaultColWidth="10.28125" defaultRowHeight="12.75"/>
  <cols>
    <col min="1" max="3" width="5.7109375" style="58" hidden="1" customWidth="1"/>
    <col min="4" max="4" width="18.57421875" style="57" customWidth="1"/>
    <col min="5" max="5" width="24.57421875" style="58" customWidth="1"/>
    <col min="6" max="6" width="20.57421875" style="58" customWidth="1"/>
    <col min="7" max="7" width="27.421875" style="58" customWidth="1"/>
    <col min="8" max="17" width="13.421875" style="58" customWidth="1"/>
    <col min="18" max="28" width="15.7109375" style="58" customWidth="1"/>
    <col min="29" max="16384" width="10.28125" style="58" customWidth="1"/>
  </cols>
  <sheetData>
    <row r="1" spans="1:11" ht="21.75" customHeight="1" hidden="1">
      <c r="A1" s="55" t="s">
        <v>661</v>
      </c>
      <c r="B1" s="56">
        <f>IF(OR((COVER_CD=""),(COVER_ED="")),"",COVER_ED&amp;RIGHT(COVER_CD*3+100,2))</f>
      </c>
      <c r="C1" s="29">
        <f ca="1">YEAR(NOW())-1</f>
        <v>2016</v>
      </c>
      <c r="E1" s="8" t="s">
        <v>662</v>
      </c>
      <c r="F1" s="6" t="s">
        <v>267</v>
      </c>
      <c r="G1" s="6" t="s">
        <v>268</v>
      </c>
      <c r="H1" s="6" t="s">
        <v>269</v>
      </c>
      <c r="K1" s="58" t="s">
        <v>663</v>
      </c>
    </row>
    <row r="2" spans="1:8" ht="21.75" customHeight="1" hidden="1">
      <c r="A2" s="55" t="s">
        <v>664</v>
      </c>
      <c r="B2" s="4" t="s">
        <v>883</v>
      </c>
      <c r="C2" s="29">
        <f ca="1">YEAR(NOW())</f>
        <v>2017</v>
      </c>
      <c r="F2" s="6" t="s">
        <v>813</v>
      </c>
      <c r="G2" s="6" t="s">
        <v>814</v>
      </c>
      <c r="H2" s="6" t="s">
        <v>685</v>
      </c>
    </row>
    <row r="3" spans="1:8" ht="21.75" customHeight="1" hidden="1">
      <c r="A3" s="55" t="s">
        <v>665</v>
      </c>
      <c r="B3" s="29">
        <f>E9</f>
      </c>
      <c r="C3" s="29">
        <f ca="1">YEAR(NOW())+1</f>
        <v>2018</v>
      </c>
      <c r="H3" s="58" t="s">
        <v>1016</v>
      </c>
    </row>
    <row r="4" spans="1:3" ht="12">
      <c r="A4" s="55" t="s">
        <v>666</v>
      </c>
      <c r="B4" s="4">
        <v>0</v>
      </c>
      <c r="C4" s="29"/>
    </row>
    <row r="5" spans="1:3" ht="12">
      <c r="A5" s="55" t="s">
        <v>667</v>
      </c>
      <c r="B5" s="59"/>
      <c r="C5" s="29"/>
    </row>
    <row r="6" spans="1:17" ht="12">
      <c r="A6" s="55" t="s">
        <v>668</v>
      </c>
      <c r="B6" s="59"/>
      <c r="C6" s="29"/>
      <c r="D6" s="250"/>
      <c r="E6" s="145"/>
      <c r="F6" s="145"/>
      <c r="G6" s="145"/>
      <c r="H6" s="145"/>
      <c r="I6" s="145"/>
      <c r="J6" s="145"/>
      <c r="K6" s="145"/>
      <c r="L6" s="145"/>
      <c r="M6" s="145"/>
      <c r="N6" s="145"/>
      <c r="O6" s="145"/>
      <c r="P6" s="145"/>
      <c r="Q6" s="145"/>
    </row>
    <row r="7" spans="1:17" ht="12">
      <c r="A7" s="55" t="s">
        <v>669</v>
      </c>
      <c r="B7" s="59"/>
      <c r="C7" s="29"/>
      <c r="D7" s="366"/>
      <c r="E7" s="366"/>
      <c r="F7" s="366"/>
      <c r="G7" s="366"/>
      <c r="H7" s="366"/>
      <c r="I7" s="366"/>
      <c r="J7" s="366"/>
      <c r="K7" s="366"/>
      <c r="L7" s="366"/>
      <c r="M7" s="366"/>
      <c r="N7" s="366"/>
      <c r="O7" s="366"/>
      <c r="P7" s="366"/>
      <c r="Q7" s="366"/>
    </row>
    <row r="8" spans="1:17" ht="12">
      <c r="A8" s="55" t="s">
        <v>670</v>
      </c>
      <c r="B8" s="29" t="str">
        <f>E10</f>
        <v>   </v>
      </c>
      <c r="C8" s="29"/>
      <c r="D8" s="171"/>
      <c r="E8" s="251"/>
      <c r="F8" s="251"/>
      <c r="G8" s="251"/>
      <c r="H8" s="251"/>
      <c r="I8" s="251"/>
      <c r="J8" s="251"/>
      <c r="K8" s="251"/>
      <c r="L8" s="251"/>
      <c r="M8" s="251"/>
      <c r="N8" s="251"/>
      <c r="O8" s="251"/>
      <c r="P8" s="251"/>
      <c r="Q8" s="251"/>
    </row>
    <row r="9" spans="1:17" ht="18" customHeight="1" hidden="1">
      <c r="A9" s="60" t="s">
        <v>671</v>
      </c>
      <c r="B9" s="4" t="s">
        <v>672</v>
      </c>
      <c r="C9" s="29"/>
      <c r="D9" s="86" t="s">
        <v>673</v>
      </c>
      <c r="E9" s="436">
        <f>COVER_FILENO</f>
      </c>
      <c r="F9" s="436"/>
      <c r="G9" s="436"/>
      <c r="H9" s="87"/>
      <c r="I9" s="87"/>
      <c r="J9" s="87"/>
      <c r="K9" s="87"/>
      <c r="L9" s="87"/>
      <c r="M9" s="87"/>
      <c r="N9" s="87"/>
      <c r="O9" s="87"/>
      <c r="P9" s="87"/>
      <c r="Q9" s="87"/>
    </row>
    <row r="10" spans="1:15" s="64" customFormat="1" ht="12">
      <c r="A10" s="60" t="s">
        <v>674</v>
      </c>
      <c r="B10" s="29">
        <f>COVER_CD</f>
      </c>
      <c r="C10" s="29"/>
      <c r="D10" s="86" t="s">
        <v>675</v>
      </c>
      <c r="E10" s="436" t="str">
        <f>IF(COVER_INSURER="","",COVER_INSURER)</f>
        <v>   </v>
      </c>
      <c r="F10" s="436"/>
      <c r="G10" s="436"/>
      <c r="H10" s="436"/>
      <c r="I10" s="436"/>
      <c r="J10" s="93"/>
      <c r="L10" s="88" t="s">
        <v>676</v>
      </c>
      <c r="M10" s="89">
        <f>IF(COVER_CD="","","Q"&amp;COVER_CD)</f>
      </c>
      <c r="N10" s="90">
        <f>IF(COVER_ED="","",COVER_ED)</f>
      </c>
      <c r="O10" s="83" t="s">
        <v>677</v>
      </c>
    </row>
    <row r="11" spans="1:17" ht="12">
      <c r="A11" s="60" t="s">
        <v>678</v>
      </c>
      <c r="B11" s="29">
        <f>COVER_ED</f>
      </c>
      <c r="C11" s="29"/>
      <c r="D11" s="171"/>
      <c r="E11" s="92"/>
      <c r="F11" s="88"/>
      <c r="G11" s="95"/>
      <c r="H11" s="84"/>
      <c r="I11" s="84"/>
      <c r="J11" s="93"/>
      <c r="K11" s="84"/>
      <c r="L11" s="64"/>
      <c r="M11" s="83"/>
      <c r="N11" s="172"/>
      <c r="O11" s="64"/>
      <c r="P11" s="64"/>
      <c r="Q11" s="64"/>
    </row>
    <row r="12" spans="4:17" ht="12">
      <c r="D12" s="96" t="s">
        <v>679</v>
      </c>
      <c r="E12" s="97"/>
      <c r="F12" s="97"/>
      <c r="G12" s="97"/>
      <c r="H12" s="97"/>
      <c r="I12" s="97"/>
      <c r="J12" s="97"/>
      <c r="K12" s="97"/>
      <c r="L12" s="97"/>
      <c r="M12" s="97"/>
      <c r="N12" s="97"/>
      <c r="O12" s="97"/>
      <c r="P12" s="97"/>
      <c r="Q12" s="97"/>
    </row>
    <row r="13" spans="4:15" ht="12">
      <c r="D13" s="173"/>
      <c r="E13" s="174"/>
      <c r="F13" s="175"/>
      <c r="G13" s="176"/>
      <c r="H13" s="177"/>
      <c r="I13" s="177"/>
      <c r="J13" s="178"/>
      <c r="K13" s="177"/>
      <c r="M13" s="179"/>
      <c r="N13" s="180"/>
      <c r="O13" s="181"/>
    </row>
    <row r="14" spans="1:17" s="57" customFormat="1" ht="47.25" customHeight="1">
      <c r="A14" s="8" t="s">
        <v>662</v>
      </c>
      <c r="D14" s="433" t="s">
        <v>680</v>
      </c>
      <c r="E14" s="434"/>
      <c r="F14" s="434"/>
      <c r="G14" s="434"/>
      <c r="H14" s="434"/>
      <c r="I14" s="435"/>
      <c r="J14" s="239"/>
      <c r="K14" s="239"/>
      <c r="L14" s="239"/>
      <c r="M14" s="239"/>
      <c r="N14" s="239"/>
      <c r="O14" s="233"/>
      <c r="P14" s="233"/>
      <c r="Q14" s="58"/>
    </row>
    <row r="15" spans="9:15" s="57" customFormat="1" ht="14.25" customHeight="1">
      <c r="I15" s="242"/>
      <c r="J15" s="243"/>
      <c r="K15" s="243"/>
      <c r="L15" s="244"/>
      <c r="M15" s="58"/>
      <c r="N15" s="58"/>
      <c r="O15" s="58"/>
    </row>
    <row r="16" spans="5:16" ht="14.25" customHeight="1">
      <c r="E16" s="240" t="s">
        <v>681</v>
      </c>
      <c r="F16" s="245" t="s">
        <v>682</v>
      </c>
      <c r="G16" s="245" t="s">
        <v>683</v>
      </c>
      <c r="H16" s="245" t="s">
        <v>684</v>
      </c>
      <c r="I16" s="231"/>
      <c r="J16" s="231"/>
      <c r="K16" s="231"/>
      <c r="L16" s="231"/>
      <c r="M16" s="231"/>
      <c r="N16" s="233"/>
      <c r="O16" s="233"/>
      <c r="P16" s="65"/>
    </row>
    <row r="17" spans="1:15" ht="14.25" customHeight="1">
      <c r="A17" s="61">
        <v>1010</v>
      </c>
      <c r="B17" s="62" t="s">
        <v>687</v>
      </c>
      <c r="C17" s="73">
        <f>D17</f>
      </c>
      <c r="D17" s="252">
        <f>'GQ3'!F91</f>
      </c>
      <c r="E17" s="253">
        <f>IF(ISERROR(VLOOKUP('GQ3'!F91,GQ3_CLASS_LIST,2,FALSE)),"",VLOOKUP('GQ3'!F91,GQ3_CLASS_LIST,2,FALSE))</f>
      </c>
      <c r="F17" s="254">
        <f>'GQ3'!F92</f>
        <v>0</v>
      </c>
      <c r="G17" s="254">
        <f>'GQ3'!F93</f>
        <v>0</v>
      </c>
      <c r="H17" s="254">
        <f>'GQ3'!F94</f>
        <v>0</v>
      </c>
      <c r="I17" s="231"/>
      <c r="J17" s="231"/>
      <c r="K17" s="231"/>
      <c r="L17" s="231"/>
      <c r="M17" s="231"/>
      <c r="N17" s="233"/>
      <c r="O17" s="233"/>
    </row>
    <row r="18" spans="1:15" ht="14.25" customHeight="1">
      <c r="A18" s="61">
        <v>1020</v>
      </c>
      <c r="B18" s="62" t="s">
        <v>688</v>
      </c>
      <c r="C18" s="73">
        <f>D18</f>
      </c>
      <c r="D18" s="252">
        <f>'GQ3'!H91</f>
      </c>
      <c r="E18" s="253">
        <f>IF(ISERROR(VLOOKUP('GQ3'!H91,GQ3_CLASS_LIST,2,FALSE)),"",VLOOKUP('GQ3'!H91,GQ3_CLASS_LIST,2,FALSE))</f>
      </c>
      <c r="F18" s="254">
        <f>'GQ3'!H92</f>
        <v>0</v>
      </c>
      <c r="G18" s="254">
        <f>'GQ3'!H93</f>
        <v>0</v>
      </c>
      <c r="H18" s="254">
        <f>'GQ3'!H94</f>
        <v>0</v>
      </c>
      <c r="I18" s="231"/>
      <c r="J18" s="231"/>
      <c r="K18" s="231"/>
      <c r="L18" s="231"/>
      <c r="M18" s="231"/>
      <c r="N18" s="233"/>
      <c r="O18" s="233"/>
    </row>
    <row r="19" spans="1:16" ht="14.25" customHeight="1">
      <c r="A19" s="61">
        <v>1030</v>
      </c>
      <c r="B19" s="62" t="s">
        <v>689</v>
      </c>
      <c r="C19" s="73">
        <f>D19</f>
      </c>
      <c r="D19" s="252">
        <f>'GQ3'!J91</f>
      </c>
      <c r="E19" s="253">
        <f>IF(ISERROR(VLOOKUP('GQ3'!J91,GQ3_CLASS_LIST,2,FALSE)),"",VLOOKUP('GQ3'!J91,GQ3_CLASS_LIST,2,FALSE))</f>
      </c>
      <c r="F19" s="254">
        <f>'GQ3'!J92</f>
        <v>0</v>
      </c>
      <c r="G19" s="254">
        <f>'GQ3'!J93</f>
        <v>0</v>
      </c>
      <c r="H19" s="254">
        <f>'GQ3'!J94</f>
        <v>0</v>
      </c>
      <c r="I19" s="231"/>
      <c r="J19" s="231"/>
      <c r="K19" s="231"/>
      <c r="L19" s="231"/>
      <c r="M19" s="231"/>
      <c r="N19" s="231"/>
      <c r="O19" s="233"/>
      <c r="P19" s="233"/>
    </row>
    <row r="20" spans="1:8" ht="14.25" customHeight="1">
      <c r="A20" s="61">
        <v>1040</v>
      </c>
      <c r="B20" s="62" t="s">
        <v>690</v>
      </c>
      <c r="C20" s="73">
        <f>D20</f>
      </c>
      <c r="D20" s="252">
        <f>'GQ3'!L91</f>
      </c>
      <c r="E20" s="253">
        <f>IF(ISERROR(VLOOKUP('GQ3'!L91,GQ3_CLASS_LIST,2,FALSE)),"",VLOOKUP('GQ3'!L91,GQ3_CLASS_LIST,2,FALSE))</f>
      </c>
      <c r="F20" s="254">
        <f>'GQ3'!L92</f>
        <v>0</v>
      </c>
      <c r="G20" s="254">
        <f>'GQ3'!L93</f>
        <v>0</v>
      </c>
      <c r="H20" s="254">
        <f>'GQ3'!L94</f>
        <v>0</v>
      </c>
    </row>
    <row r="21" ht="14.25" customHeight="1">
      <c r="A21" s="58" t="s">
        <v>663</v>
      </c>
    </row>
    <row r="22" spans="1:2" ht="12.75" customHeight="1">
      <c r="A22" s="64"/>
      <c r="B22" s="64"/>
    </row>
    <row r="23" spans="1:3" ht="12.75" customHeight="1">
      <c r="A23" s="65"/>
      <c r="B23" s="65"/>
      <c r="C23" s="65"/>
    </row>
    <row r="24" ht="12.7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spans="1:2" ht="14.25" customHeight="1">
      <c r="A42" s="61"/>
      <c r="B42" s="227"/>
    </row>
    <row r="43" spans="1:2" ht="14.25" customHeight="1">
      <c r="A43" s="61"/>
      <c r="B43" s="227"/>
    </row>
    <row r="44" spans="1:2" ht="14.25" customHeight="1">
      <c r="A44" s="61"/>
      <c r="B44" s="227"/>
    </row>
    <row r="45" spans="1:2" ht="14.25" customHeight="1">
      <c r="A45" s="61"/>
      <c r="B45" s="227"/>
    </row>
    <row r="46" spans="1:2" ht="14.25" customHeight="1">
      <c r="A46" s="61"/>
      <c r="B46" s="227"/>
    </row>
    <row r="47" spans="1:2" ht="14.25" customHeight="1">
      <c r="A47" s="61"/>
      <c r="B47" s="227"/>
    </row>
    <row r="48" spans="1:2" ht="30" customHeight="1">
      <c r="A48" s="61"/>
      <c r="B48" s="62"/>
    </row>
    <row r="49" spans="1:32" s="64" customFormat="1" ht="14.25" customHeight="1">
      <c r="A49" s="61"/>
      <c r="B49" s="62"/>
      <c r="C49" s="58"/>
      <c r="D49" s="57"/>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row>
    <row r="50" spans="1:32" s="65" customFormat="1" ht="14.25" customHeight="1">
      <c r="A50" s="61"/>
      <c r="B50" s="227"/>
      <c r="C50" s="58"/>
      <c r="D50" s="57"/>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row>
    <row r="51" spans="1:2" ht="14.25" customHeight="1">
      <c r="A51" s="61"/>
      <c r="B51" s="227"/>
    </row>
    <row r="52" spans="1:32" ht="14.25" customHeight="1">
      <c r="A52" s="61"/>
      <c r="B52" s="227"/>
      <c r="AF52" s="228"/>
    </row>
    <row r="53" ht="14.25" customHeight="1"/>
    <row r="54" ht="14.25" customHeight="1"/>
    <row r="55" ht="14.25" customHeight="1"/>
    <row r="56" spans="30:31" ht="14.25" customHeight="1">
      <c r="AD56" s="228"/>
      <c r="AE56" s="228"/>
    </row>
    <row r="57" ht="14.25" customHeight="1"/>
    <row r="58" ht="14.25" customHeight="1"/>
    <row r="59" spans="1:3" ht="14.25" customHeight="1">
      <c r="A59" s="228"/>
      <c r="B59" s="228"/>
      <c r="C59" s="228"/>
    </row>
    <row r="60" ht="14.25" customHeight="1"/>
    <row r="61" ht="14.25" customHeight="1"/>
    <row r="62" ht="14.25" customHeight="1"/>
    <row r="63" ht="14.25" customHeight="1"/>
    <row r="64" spans="21:26" ht="14.25" customHeight="1">
      <c r="U64" s="228"/>
      <c r="V64" s="228"/>
      <c r="W64" s="228"/>
      <c r="X64" s="228"/>
      <c r="Y64" s="228"/>
      <c r="Z64" s="228"/>
    </row>
    <row r="65" spans="27:28" ht="14.25" customHeight="1">
      <c r="AA65" s="228"/>
      <c r="AB65" s="228"/>
    </row>
    <row r="66" ht="14.25" customHeight="1">
      <c r="AC66" s="228"/>
    </row>
    <row r="67" ht="14.25" customHeight="1"/>
    <row r="68" ht="14.25" customHeight="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6" spans="1:32" s="228" customFormat="1" ht="41.25" customHeight="1">
      <c r="A86" s="58"/>
      <c r="B86" s="58"/>
      <c r="C86" s="58"/>
      <c r="D86" s="57"/>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row>
    <row r="94" ht="49.5" customHeight="1"/>
    <row r="97" ht="49.5" customHeight="1"/>
    <row r="100" ht="19.5" customHeight="1"/>
    <row r="101" ht="41.25" customHeight="1"/>
    <row r="111" ht="12.75" customHeight="1"/>
    <row r="112" ht="12.75" customHeight="1"/>
    <row r="113" ht="12.75" customHeight="1"/>
    <row r="121" ht="12.75" customHeight="1"/>
    <row r="122" ht="12.75" customHeight="1"/>
    <row r="123" ht="12.75" customHeight="1"/>
  </sheetData>
  <sheetProtection password="C9CC" sheet="1" objects="1" scenarios="1"/>
  <mergeCells count="4">
    <mergeCell ref="D7:Q7"/>
    <mergeCell ref="D14:I14"/>
    <mergeCell ref="E9:G9"/>
    <mergeCell ref="E10:I10"/>
  </mergeCells>
  <printOptions/>
  <pageMargins left="0.5511811023622047" right="0.5118110236220472" top="0.1968503937007874" bottom="0" header="0.31496062992125984" footer="0.3937007874015748"/>
  <pageSetup fitToHeight="0"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HKGBQR - v.1/2011</dc:title>
  <dc:subject/>
  <dc:creator>Office of the Commissioner of Insurance</dc:creator>
  <cp:keywords/>
  <dc:description/>
  <cp:lastModifiedBy>User</cp:lastModifiedBy>
  <cp:lastPrinted>2010-11-24T03:24:00Z</cp:lastPrinted>
  <dcterms:created xsi:type="dcterms:W3CDTF">2001-04-02T02:26:37Z</dcterms:created>
  <dcterms:modified xsi:type="dcterms:W3CDTF">2017-06-20T11:55:45Z</dcterms:modified>
  <cp:category/>
  <cp:version/>
  <cp:contentType/>
  <cp:contentStatus/>
</cp:coreProperties>
</file>